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Project Data\RCV\RCV_Projects\008_WellDone\管理报表验证\"/>
    </mc:Choice>
  </mc:AlternateContent>
  <xr:revisionPtr revIDLastSave="0" documentId="13_ncr:1_{2E7E88A5-715D-4BA9-9083-B03E10629C71}" xr6:coauthVersionLast="45" xr6:coauthVersionMax="45" xr10:uidLastSave="{00000000-0000-0000-0000-000000000000}"/>
  <bookViews>
    <workbookView xWindow="-120" yWindow="-120" windowWidth="29040" windowHeight="15840" tabRatio="927" firstSheet="6" activeTab="6" xr2:uid="{00000000-000D-0000-FFFF-FFFF00000000}"/>
  </bookViews>
  <sheets>
    <sheet name="FULL CoA" sheetId="38" state="hidden" r:id="rId1"/>
    <sheet name="Managerial mapping" sheetId="35" state="hidden" r:id="rId2"/>
    <sheet name="BDG_2022" sheetId="37" state="hidden" r:id="rId3"/>
    <sheet name="JE_202109-202206" sheetId="32" state="hidden" r:id="rId4"/>
    <sheet name="TB_202109-202206" sheetId="33" state="hidden" r:id="rId5"/>
    <sheet name="PL WP" sheetId="36" state="hidden" r:id="rId6"/>
    <sheet name="Managerial P&amp;L_DIFF" sheetId="34" r:id="rId7"/>
    <sheet name="Managerial P&amp;L-TMALL_DIFF" sheetId="77" r:id="rId8"/>
    <sheet name="Managerial P&amp;L-SZ_DIFF" sheetId="78" r:id="rId9"/>
    <sheet name="Managerial P&amp;L_NJ_DIFF" sheetId="80" r:id="rId10"/>
    <sheet name="Managerial P&amp;L-CD_DIFF" sheetId="81" r:id="rId11"/>
    <sheet name="Managerial P&amp;L-BJ_DIFF" sheetId="82" r:id="rId12"/>
    <sheet name="Managerial P&amp;L-SHJA Kerry_DIFF" sheetId="83" r:id="rId13"/>
    <sheet name="Managerial P&amp;L-WH_DIFF" sheetId="84" r:id="rId14"/>
    <sheet name="Managerial P&amp;L_SHGG_DIFF" sheetId="85" r:id="rId15"/>
    <sheet name="Managerial P&amp;L-CQ_DIFF" sheetId="86" r:id="rId16"/>
    <sheet name="Managerial P&amp;L-Admin_DIFF" sheetId="87" r:id="rId17"/>
    <sheet name="Managerial P&amp;L-WP" sheetId="56" state="hidden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</externalReferences>
  <definedNames>
    <definedName name="\0" localSheetId="2">#REF!</definedName>
    <definedName name="\0" localSheetId="0">#REF!</definedName>
    <definedName name="\0" localSheetId="1">#REF!</definedName>
    <definedName name="\0">#REF!</definedName>
    <definedName name="\1" localSheetId="2">#REF!</definedName>
    <definedName name="\1" localSheetId="0">#REF!</definedName>
    <definedName name="\1" localSheetId="1">#REF!</definedName>
    <definedName name="\1">#REF!</definedName>
    <definedName name="\A" localSheetId="2">#REF!</definedName>
    <definedName name="\A" localSheetId="0">#REF!</definedName>
    <definedName name="\A" localSheetId="1">#REF!</definedName>
    <definedName name="\A">#REF!</definedName>
    <definedName name="\A1" localSheetId="1">#REF!</definedName>
    <definedName name="\A1">#REF!</definedName>
    <definedName name="\AA" localSheetId="1">#REF!</definedName>
    <definedName name="\AA">#REF!</definedName>
    <definedName name="\AAA" localSheetId="1">#REF!</definedName>
    <definedName name="\AAA">#REF!</definedName>
    <definedName name="\AB" localSheetId="1">#REF!</definedName>
    <definedName name="\AB">#REF!</definedName>
    <definedName name="\AD" localSheetId="1">#REF!</definedName>
    <definedName name="\AD">#REF!</definedName>
    <definedName name="\AF" localSheetId="1">#REF!</definedName>
    <definedName name="\AF">#REF!</definedName>
    <definedName name="\AG" localSheetId="1">#REF!</definedName>
    <definedName name="\AG">#REF!</definedName>
    <definedName name="\B" localSheetId="1">#REF!</definedName>
    <definedName name="\B">#REF!</definedName>
    <definedName name="\B1" localSheetId="1">#REF!</definedName>
    <definedName name="\B1">#REF!</definedName>
    <definedName name="\C" localSheetId="1">#REF!</definedName>
    <definedName name="\C">#REF!</definedName>
    <definedName name="\C1" localSheetId="1">#REF!</definedName>
    <definedName name="\C1">#REF!</definedName>
    <definedName name="\D" localSheetId="1">#REF!</definedName>
    <definedName name="\D">#REF!</definedName>
    <definedName name="\D1" localSheetId="1">#REF!</definedName>
    <definedName name="\D1">#REF!</definedName>
    <definedName name="\E" localSheetId="1">#REF!</definedName>
    <definedName name="\E">#REF!</definedName>
    <definedName name="\E1" localSheetId="1">#REF!</definedName>
    <definedName name="\E1">#REF!</definedName>
    <definedName name="\F" localSheetId="1">#REF!</definedName>
    <definedName name="\F">#REF!</definedName>
    <definedName name="\G" localSheetId="1">#REF!</definedName>
    <definedName name="\G">#REF!</definedName>
    <definedName name="\G1" localSheetId="1">#REF!</definedName>
    <definedName name="\G1">#REF!</definedName>
    <definedName name="\H" localSheetId="1">#REF!</definedName>
    <definedName name="\H">#REF!</definedName>
    <definedName name="\I" localSheetId="1">#REF!</definedName>
    <definedName name="\I">#REF!</definedName>
    <definedName name="\J" localSheetId="1">#REF!</definedName>
    <definedName name="\J">#REF!</definedName>
    <definedName name="\K" localSheetId="1">#REF!</definedName>
    <definedName name="\K">#REF!</definedName>
    <definedName name="\L" localSheetId="1">#REF!</definedName>
    <definedName name="\L">#REF!</definedName>
    <definedName name="\M" localSheetId="1">#REF!</definedName>
    <definedName name="\M">#REF!</definedName>
    <definedName name="\N" localSheetId="1">#REF!</definedName>
    <definedName name="\N">#REF!</definedName>
    <definedName name="\O" localSheetId="1">#REF!</definedName>
    <definedName name="\O">#REF!</definedName>
    <definedName name="\P" localSheetId="1">#REF!</definedName>
    <definedName name="\P">#REF!</definedName>
    <definedName name="\Q" localSheetId="1">#REF!</definedName>
    <definedName name="\Q">#REF!</definedName>
    <definedName name="\R" localSheetId="1">#REF!</definedName>
    <definedName name="\R">#REF!</definedName>
    <definedName name="\S" localSheetId="1">#REF!</definedName>
    <definedName name="\S">#REF!</definedName>
    <definedName name="\S1">'[1]#REF'!$K$29:$K$29</definedName>
    <definedName name="\T" localSheetId="2">#REF!</definedName>
    <definedName name="\T" localSheetId="0">#REF!</definedName>
    <definedName name="\T" localSheetId="1">#REF!</definedName>
    <definedName name="\T">#REF!</definedName>
    <definedName name="\U" localSheetId="2">#REF!</definedName>
    <definedName name="\U" localSheetId="0">#REF!</definedName>
    <definedName name="\U" localSheetId="1">#REF!</definedName>
    <definedName name="\U">#REF!</definedName>
    <definedName name="\V" localSheetId="2">#REF!</definedName>
    <definedName name="\V" localSheetId="0">#REF!</definedName>
    <definedName name="\V" localSheetId="1">#REF!</definedName>
    <definedName name="\V">#REF!</definedName>
    <definedName name="\V1">'[1]#REF'!$K$3:$K$4</definedName>
    <definedName name="\V2">'[1]#REF'!$K$7:$K$8</definedName>
    <definedName name="\V3">'[1]#REF'!$K$11:$K$12</definedName>
    <definedName name="\V4">'[1]#REF'!$K$15:$K$16</definedName>
    <definedName name="\V5">'[1]#REF'!$K$19:$K$20</definedName>
    <definedName name="\W" localSheetId="2">#REF!</definedName>
    <definedName name="\W" localSheetId="0">#REF!</definedName>
    <definedName name="\W" localSheetId="1">#REF!</definedName>
    <definedName name="\W">#REF!</definedName>
    <definedName name="\W1">'[1]#REF'!$H$3:$H$4</definedName>
    <definedName name="\W2">'[1]#REF'!$H$7:$H$8</definedName>
    <definedName name="\W3">'[1]#REF'!$H$11:$H$12</definedName>
    <definedName name="\W4">'[1]#REF'!$H$15:$H$16</definedName>
    <definedName name="\W5">'[1]#REF'!$H$19:$H$20</definedName>
    <definedName name="\W6">'[1]#REF'!$H$23:$H$24</definedName>
    <definedName name="\W7">'[1]#REF'!$H$43:$H$44</definedName>
    <definedName name="\X" localSheetId="2">#REF!</definedName>
    <definedName name="\X" localSheetId="0">#REF!</definedName>
    <definedName name="\X" localSheetId="1">#REF!</definedName>
    <definedName name="\X">#REF!</definedName>
    <definedName name="\X1">'[1]#REF'!$E$3:$E$4</definedName>
    <definedName name="\X10">'[1]#REF'!$E$39:$E$40</definedName>
    <definedName name="\X11">'[1]#REF'!$E$43:$E$44</definedName>
    <definedName name="\X12">'[1]#REF'!$E$47:$E$48</definedName>
    <definedName name="\X13">'[1]#REF'!$E$51:$E$52</definedName>
    <definedName name="\X14">'[1]#REF'!$E$55:$E$56</definedName>
    <definedName name="\X15">'[1]#REF'!$E$59:$E$60</definedName>
    <definedName name="\X16">'[1]#REF'!$E$63:$E$64</definedName>
    <definedName name="\X2">'[1]#REF'!$E$7:$E$8</definedName>
    <definedName name="\X3">'[1]#REF'!$E$11:$E$12</definedName>
    <definedName name="\X4">'[1]#REF'!$E$15:$E$16</definedName>
    <definedName name="\X5">'[1]#REF'!$E$19:$E$20</definedName>
    <definedName name="\X6">'[1]#REF'!$E$23:$E$24</definedName>
    <definedName name="\X7">'[1]#REF'!$E$27:$E$28</definedName>
    <definedName name="\X8">'[1]#REF'!$E$31:$E$32</definedName>
    <definedName name="\X9">'[1]#REF'!$E$35:$E$36</definedName>
    <definedName name="\Y" localSheetId="2">#REF!</definedName>
    <definedName name="\Y" localSheetId="0">#REF!</definedName>
    <definedName name="\Y" localSheetId="1">#REF!</definedName>
    <definedName name="\Y">#REF!</definedName>
    <definedName name="\Y1">'[1]#REF'!$B$3:$B$4</definedName>
    <definedName name="\Y10">'[1]#REF'!$B$39:$B$40</definedName>
    <definedName name="\Y11">'[1]#REF'!$B$43:$B$44</definedName>
    <definedName name="\Y12">'[1]#REF'!$B$47:$B$48</definedName>
    <definedName name="\Y13">'[1]#REF'!$B$51:$B$52</definedName>
    <definedName name="\Y14">'[1]#REF'!$B$55:$B$56</definedName>
    <definedName name="\Y15">'[1]#REF'!$B$59:$B$60</definedName>
    <definedName name="\Y16">'[1]#REF'!$B$63:$B$64</definedName>
    <definedName name="\Y2">'[1]#REF'!$B$7:$B$8</definedName>
    <definedName name="\Y3">'[1]#REF'!$B$11:$B$12</definedName>
    <definedName name="\Y4">'[1]#REF'!$B$15:$B$16</definedName>
    <definedName name="\Y5">'[1]#REF'!$B$19:$B$20</definedName>
    <definedName name="\Y6">'[1]#REF'!$B$23:$B$24</definedName>
    <definedName name="\Y7">'[1]#REF'!$B$27:$B$28</definedName>
    <definedName name="\Y8">'[1]#REF'!$B$31:$B$32</definedName>
    <definedName name="\Y9">'[1]#REF'!$B$35:$B$36</definedName>
    <definedName name="\Z" localSheetId="2">#REF!</definedName>
    <definedName name="\Z" localSheetId="0">#REF!</definedName>
    <definedName name="\Z" localSheetId="1">#REF!</definedName>
    <definedName name="\Z">#REF!</definedName>
    <definedName name="________DAT1" localSheetId="2">#REF!</definedName>
    <definedName name="________DAT1" localSheetId="0">#REF!</definedName>
    <definedName name="________DAT1" localSheetId="1">#REF!</definedName>
    <definedName name="________DAT1">#REF!</definedName>
    <definedName name="________DAT10" localSheetId="2">#REF!</definedName>
    <definedName name="________DAT10" localSheetId="0">#REF!</definedName>
    <definedName name="________DAT10" localSheetId="1">#REF!</definedName>
    <definedName name="________DAT10">#REF!</definedName>
    <definedName name="________DAT11" localSheetId="1">#REF!</definedName>
    <definedName name="________DAT11">#REF!</definedName>
    <definedName name="________DAT2" localSheetId="1">#REF!</definedName>
    <definedName name="________DAT2">#REF!</definedName>
    <definedName name="________DAT3" localSheetId="1">#REF!</definedName>
    <definedName name="________DAT3">#REF!</definedName>
    <definedName name="________DAT4" localSheetId="1">#REF!</definedName>
    <definedName name="________DAT4">#REF!</definedName>
    <definedName name="________DAT5" localSheetId="1">#REF!</definedName>
    <definedName name="________DAT5">#REF!</definedName>
    <definedName name="________DAT6" localSheetId="1">#REF!</definedName>
    <definedName name="________DAT6">#REF!</definedName>
    <definedName name="________DAT7" localSheetId="1">#REF!</definedName>
    <definedName name="________DAT7">#REF!</definedName>
    <definedName name="________DAT8" localSheetId="1">#REF!</definedName>
    <definedName name="________DAT8">#REF!</definedName>
    <definedName name="________DAT9" localSheetId="1">#REF!</definedName>
    <definedName name="________DAT9">#REF!</definedName>
    <definedName name="_______C" localSheetId="1">'[2]Dir Lab'!#REF!</definedName>
    <definedName name="_______C">'[2]Dir Lab'!#REF!</definedName>
    <definedName name="_______DAT1" localSheetId="2">#REF!</definedName>
    <definedName name="_______DAT1" localSheetId="0">#REF!</definedName>
    <definedName name="_______DAT1" localSheetId="1">#REF!</definedName>
    <definedName name="_______DAT1">#REF!</definedName>
    <definedName name="_______DAT10" localSheetId="2">#REF!</definedName>
    <definedName name="_______DAT10" localSheetId="0">#REF!</definedName>
    <definedName name="_______DAT10" localSheetId="1">#REF!</definedName>
    <definedName name="_______DAT10">#REF!</definedName>
    <definedName name="_______DAT11" localSheetId="2">#REF!</definedName>
    <definedName name="_______DAT11" localSheetId="0">#REF!</definedName>
    <definedName name="_______DAT11" localSheetId="1">#REF!</definedName>
    <definedName name="_______DAT11">#REF!</definedName>
    <definedName name="_______DAT14" localSheetId="1">#REF!</definedName>
    <definedName name="_______DAT14">#REF!</definedName>
    <definedName name="_______DAT2" localSheetId="1">#REF!</definedName>
    <definedName name="_______DAT2">#REF!</definedName>
    <definedName name="_______DAT3" localSheetId="1">#REF!</definedName>
    <definedName name="_______DAT3">#REF!</definedName>
    <definedName name="_______DAT4" localSheetId="1">#REF!</definedName>
    <definedName name="_______DAT4">#REF!</definedName>
    <definedName name="_______DAT5" localSheetId="1">#REF!</definedName>
    <definedName name="_______DAT5">#REF!</definedName>
    <definedName name="_______DAT6" localSheetId="1">#REF!</definedName>
    <definedName name="_______DAT6">#REF!</definedName>
    <definedName name="_______DAT7" localSheetId="1">#REF!</definedName>
    <definedName name="_______DAT7">#REF!</definedName>
    <definedName name="_______DAT8" localSheetId="1">#REF!</definedName>
    <definedName name="_______DAT8">#REF!</definedName>
    <definedName name="_______DAT9" localSheetId="1">#REF!</definedName>
    <definedName name="_______DAT9">#REF!</definedName>
    <definedName name="______C" localSheetId="1">'[2]Dir Lab'!#REF!</definedName>
    <definedName name="______C">'[2]Dir Lab'!#REF!</definedName>
    <definedName name="______DAT1" localSheetId="2">#REF!</definedName>
    <definedName name="______DAT1" localSheetId="0">#REF!</definedName>
    <definedName name="______DAT1" localSheetId="1">#REF!</definedName>
    <definedName name="______DAT1">#REF!</definedName>
    <definedName name="______DAT10" localSheetId="2">#REF!</definedName>
    <definedName name="______DAT10" localSheetId="0">#REF!</definedName>
    <definedName name="______DAT10" localSheetId="1">#REF!</definedName>
    <definedName name="______DAT10">#REF!</definedName>
    <definedName name="______DAT11" localSheetId="2">#REF!</definedName>
    <definedName name="______DAT11" localSheetId="0">#REF!</definedName>
    <definedName name="______DAT11" localSheetId="1">#REF!</definedName>
    <definedName name="______DAT11">#REF!</definedName>
    <definedName name="______DAT14" localSheetId="2">'[3]Total Coalition'!#REF!</definedName>
    <definedName name="______DAT14" localSheetId="0">'[3]Total Coalition'!#REF!</definedName>
    <definedName name="______DAT14" localSheetId="1">'[3]Total Coalition'!#REF!</definedName>
    <definedName name="______DAT14">'[3]Total Coalition'!#REF!</definedName>
    <definedName name="______DAT2" localSheetId="2">#REF!</definedName>
    <definedName name="______DAT2" localSheetId="0">#REF!</definedName>
    <definedName name="______DAT2" localSheetId="1">#REF!</definedName>
    <definedName name="______DAT2">#REF!</definedName>
    <definedName name="______DAT21" localSheetId="2">'[3]Total Coalition'!#REF!</definedName>
    <definedName name="______DAT21" localSheetId="0">'[3]Total Coalition'!#REF!</definedName>
    <definedName name="______DAT21" localSheetId="1">'[3]Total Coalition'!#REF!</definedName>
    <definedName name="______DAT21">'[3]Total Coalition'!#REF!</definedName>
    <definedName name="______DAT3" localSheetId="2">#REF!</definedName>
    <definedName name="______DAT3" localSheetId="0">#REF!</definedName>
    <definedName name="______DAT3" localSheetId="1">#REF!</definedName>
    <definedName name="______DAT3">#REF!</definedName>
    <definedName name="______DAT4" localSheetId="2">#REF!</definedName>
    <definedName name="______DAT4" localSheetId="0">#REF!</definedName>
    <definedName name="______DAT4" localSheetId="1">#REF!</definedName>
    <definedName name="______DAT4">#REF!</definedName>
    <definedName name="______DAT5" localSheetId="2">#REF!</definedName>
    <definedName name="______DAT5" localSheetId="0">#REF!</definedName>
    <definedName name="______DAT5" localSheetId="1">#REF!</definedName>
    <definedName name="______DAT5">#REF!</definedName>
    <definedName name="______DAT6" localSheetId="1">#REF!</definedName>
    <definedName name="______DAT6">#REF!</definedName>
    <definedName name="______DAT7" localSheetId="1">#REF!</definedName>
    <definedName name="______DAT7">#REF!</definedName>
    <definedName name="______DAT8" localSheetId="1">#REF!</definedName>
    <definedName name="______DAT8">#REF!</definedName>
    <definedName name="______DAT9" localSheetId="1">#REF!</definedName>
    <definedName name="______DAT9">#REF!</definedName>
    <definedName name="_____C" localSheetId="1">'[2]Dir Lab'!#REF!</definedName>
    <definedName name="_____C">'[2]Dir Lab'!#REF!</definedName>
    <definedName name="_____DAT1" localSheetId="2">#REF!</definedName>
    <definedName name="_____DAT1" localSheetId="0">#REF!</definedName>
    <definedName name="_____DAT1" localSheetId="1">#REF!</definedName>
    <definedName name="_____DAT1">#REF!</definedName>
    <definedName name="_____DAT10" localSheetId="2">#REF!</definedName>
    <definedName name="_____DAT10" localSheetId="0">#REF!</definedName>
    <definedName name="_____DAT10" localSheetId="1">#REF!</definedName>
    <definedName name="_____DAT10">#REF!</definedName>
    <definedName name="_____DAT11" localSheetId="2">#REF!</definedName>
    <definedName name="_____DAT11" localSheetId="0">#REF!</definedName>
    <definedName name="_____DAT11" localSheetId="1">#REF!</definedName>
    <definedName name="_____DAT11">#REF!</definedName>
    <definedName name="_____DAT12" localSheetId="1">#REF!</definedName>
    <definedName name="_____DAT12">#REF!</definedName>
    <definedName name="_____DAT14" localSheetId="1">'[3]Total Coalition'!#REF!</definedName>
    <definedName name="_____DAT14">'[3]Total Coalition'!#REF!</definedName>
    <definedName name="_____DAT2" localSheetId="2">#REF!</definedName>
    <definedName name="_____DAT2" localSheetId="0">#REF!</definedName>
    <definedName name="_____DAT2" localSheetId="1">#REF!</definedName>
    <definedName name="_____DAT2">#REF!</definedName>
    <definedName name="_____DAT21" localSheetId="2">'[3]Total Coalition'!#REF!</definedName>
    <definedName name="_____DAT21" localSheetId="0">'[3]Total Coalition'!#REF!</definedName>
    <definedName name="_____DAT21" localSheetId="1">'[3]Total Coalition'!#REF!</definedName>
    <definedName name="_____DAT21">'[3]Total Coalition'!#REF!</definedName>
    <definedName name="_____DAT3" localSheetId="2">#REF!</definedName>
    <definedName name="_____DAT3" localSheetId="0">#REF!</definedName>
    <definedName name="_____DAT3" localSheetId="1">#REF!</definedName>
    <definedName name="_____DAT3">#REF!</definedName>
    <definedName name="_____DAT4" localSheetId="2">#REF!</definedName>
    <definedName name="_____DAT4" localSheetId="0">#REF!</definedName>
    <definedName name="_____DAT4" localSheetId="1">#REF!</definedName>
    <definedName name="_____DAT4">#REF!</definedName>
    <definedName name="_____DAT5" localSheetId="2">#REF!</definedName>
    <definedName name="_____DAT5" localSheetId="0">#REF!</definedName>
    <definedName name="_____DAT5" localSheetId="1">#REF!</definedName>
    <definedName name="_____DAT5">#REF!</definedName>
    <definedName name="_____DAT6" localSheetId="1">#REF!</definedName>
    <definedName name="_____DAT6">#REF!</definedName>
    <definedName name="_____DAT7" localSheetId="1">#REF!</definedName>
    <definedName name="_____DAT7">#REF!</definedName>
    <definedName name="_____DAT8" localSheetId="1">#REF!</definedName>
    <definedName name="_____DAT8">#REF!</definedName>
    <definedName name="_____DAT9" localSheetId="1">#REF!</definedName>
    <definedName name="_____DAT9">#REF!</definedName>
    <definedName name="____C" localSheetId="1">'[2]Dir Lab'!#REF!</definedName>
    <definedName name="____C">'[2]Dir Lab'!#REF!</definedName>
    <definedName name="____CAN03" localSheetId="2">#REF!</definedName>
    <definedName name="____CAN03" localSheetId="0">#REF!</definedName>
    <definedName name="____CAN03" localSheetId="1">#REF!</definedName>
    <definedName name="____CAN03">#REF!</definedName>
    <definedName name="____CAN04" localSheetId="2">#REF!</definedName>
    <definedName name="____CAN04" localSheetId="0">#REF!</definedName>
    <definedName name="____CAN04" localSheetId="1">#REF!</definedName>
    <definedName name="____CAN04">#REF!</definedName>
    <definedName name="____CAN05" localSheetId="2">#REF!</definedName>
    <definedName name="____CAN05" localSheetId="0">#REF!</definedName>
    <definedName name="____CAN05" localSheetId="1">#REF!</definedName>
    <definedName name="____CAN05">#REF!</definedName>
    <definedName name="____CAN06" localSheetId="1">#REF!</definedName>
    <definedName name="____CAN06">#REF!</definedName>
    <definedName name="____CAN07" localSheetId="1">#REF!</definedName>
    <definedName name="____CAN07">#REF!</definedName>
    <definedName name="____CAN08" localSheetId="1">#REF!</definedName>
    <definedName name="____CAN08">#REF!</definedName>
    <definedName name="____CAN09" localSheetId="1">#REF!</definedName>
    <definedName name="____CAN09">#REF!</definedName>
    <definedName name="____CAN10" localSheetId="1">#REF!</definedName>
    <definedName name="____CAN10">#REF!</definedName>
    <definedName name="____CAN11" localSheetId="1">#REF!</definedName>
    <definedName name="____CAN11">#REF!</definedName>
    <definedName name="____DAT1" localSheetId="1">#REF!</definedName>
    <definedName name="____DAT1">#REF!</definedName>
    <definedName name="____DAT13" localSheetId="1">#REF!</definedName>
    <definedName name="____DAT13">#REF!</definedName>
    <definedName name="____DAT14" localSheetId="1">'[3]Total Coalition'!#REF!</definedName>
    <definedName name="____DAT14">'[3]Total Coalition'!#REF!</definedName>
    <definedName name="____DAT16" localSheetId="2">#REF!</definedName>
    <definedName name="____DAT16" localSheetId="0">#REF!</definedName>
    <definedName name="____DAT16" localSheetId="1">#REF!</definedName>
    <definedName name="____DAT16">#REF!</definedName>
    <definedName name="____DAT17" localSheetId="2">#REF!</definedName>
    <definedName name="____DAT17" localSheetId="0">#REF!</definedName>
    <definedName name="____DAT17" localSheetId="1">#REF!</definedName>
    <definedName name="____DAT17">#REF!</definedName>
    <definedName name="____DAT18" localSheetId="2">#REF!</definedName>
    <definedName name="____DAT18" localSheetId="0">#REF!</definedName>
    <definedName name="____DAT18" localSheetId="1">#REF!</definedName>
    <definedName name="____DAT18">#REF!</definedName>
    <definedName name="____DAT19" localSheetId="1">#REF!</definedName>
    <definedName name="____DAT19">#REF!</definedName>
    <definedName name="____DAT21" localSheetId="1">'[3]Total Coalition'!#REF!</definedName>
    <definedName name="____DAT21">'[3]Total Coalition'!#REF!</definedName>
    <definedName name="____DAT7" localSheetId="2">#REF!</definedName>
    <definedName name="____DAT7" localSheetId="0">#REF!</definedName>
    <definedName name="____DAT7" localSheetId="1">#REF!</definedName>
    <definedName name="____DAT7">#REF!</definedName>
    <definedName name="____DAT8" localSheetId="2">#REF!</definedName>
    <definedName name="____DAT8" localSheetId="0">#REF!</definedName>
    <definedName name="____DAT8" localSheetId="1">#REF!</definedName>
    <definedName name="____DAT8">#REF!</definedName>
    <definedName name="____PA2">'[4]Data Validation'!$A$2:$A$5</definedName>
    <definedName name="____PL2">'[4]Data Validation'!$B$2:$B$27</definedName>
    <definedName name="___C" localSheetId="2">'[2]Dir Lab'!#REF!</definedName>
    <definedName name="___C" localSheetId="0">'[2]Dir Lab'!#REF!</definedName>
    <definedName name="___C" localSheetId="1">'[2]Dir Lab'!#REF!</definedName>
    <definedName name="___C">'[2]Dir Lab'!#REF!</definedName>
    <definedName name="___DAT1" localSheetId="2">#REF!</definedName>
    <definedName name="___DAT1" localSheetId="0">#REF!</definedName>
    <definedName name="___DAT1" localSheetId="1">#REF!</definedName>
    <definedName name="___DAT1">#REF!</definedName>
    <definedName name="___DAT10" localSheetId="2">#REF!</definedName>
    <definedName name="___DAT10" localSheetId="0">#REF!</definedName>
    <definedName name="___DAT10" localSheetId="1">#REF!</definedName>
    <definedName name="___DAT10">#REF!</definedName>
    <definedName name="___DAT11" localSheetId="2">#REF!</definedName>
    <definedName name="___DAT11" localSheetId="0">#REF!</definedName>
    <definedName name="___DAT11" localSheetId="1">#REF!</definedName>
    <definedName name="___DAT11">#REF!</definedName>
    <definedName name="___DAT12" localSheetId="1">#REF!</definedName>
    <definedName name="___DAT12">#REF!</definedName>
    <definedName name="___DAT13" localSheetId="1">#REF!</definedName>
    <definedName name="___DAT13">#REF!</definedName>
    <definedName name="___DAT14" localSheetId="1">'[3]Total Coalition'!#REF!</definedName>
    <definedName name="___DAT14">'[3]Total Coalition'!#REF!</definedName>
    <definedName name="___DAT15" localSheetId="2">#REF!</definedName>
    <definedName name="___DAT15" localSheetId="0">#REF!</definedName>
    <definedName name="___DAT15" localSheetId="1">#REF!</definedName>
    <definedName name="___DAT15">#REF!</definedName>
    <definedName name="___DAT2" localSheetId="2">#REF!</definedName>
    <definedName name="___DAT2" localSheetId="0">#REF!</definedName>
    <definedName name="___DAT2" localSheetId="1">#REF!</definedName>
    <definedName name="___DAT2">#REF!</definedName>
    <definedName name="___DAT21" localSheetId="2">'[3]Total Coalition'!#REF!</definedName>
    <definedName name="___DAT21" localSheetId="0">'[3]Total Coalition'!#REF!</definedName>
    <definedName name="___DAT21" localSheetId="1">'[3]Total Coalition'!#REF!</definedName>
    <definedName name="___DAT21">'[3]Total Coalition'!#REF!</definedName>
    <definedName name="___DAT3" localSheetId="2">#REF!</definedName>
    <definedName name="___DAT3" localSheetId="0">#REF!</definedName>
    <definedName name="___DAT3" localSheetId="1">#REF!</definedName>
    <definedName name="___DAT3">#REF!</definedName>
    <definedName name="___DAT4" localSheetId="2">#REF!</definedName>
    <definedName name="___DAT4" localSheetId="0">#REF!</definedName>
    <definedName name="___DAT4" localSheetId="1">#REF!</definedName>
    <definedName name="___DAT4">#REF!</definedName>
    <definedName name="___DAT5" localSheetId="2">#REF!</definedName>
    <definedName name="___DAT5" localSheetId="0">#REF!</definedName>
    <definedName name="___DAT5" localSheetId="1">#REF!</definedName>
    <definedName name="___DAT5">#REF!</definedName>
    <definedName name="___DAT6" localSheetId="1">#REF!</definedName>
    <definedName name="___DAT6">#REF!</definedName>
    <definedName name="___DAT7" localSheetId="1">#REF!</definedName>
    <definedName name="___DAT7">#REF!</definedName>
    <definedName name="___DAT8" localSheetId="1">#REF!</definedName>
    <definedName name="___DAT8">#REF!</definedName>
    <definedName name="___DAT9" localSheetId="1">#REF!</definedName>
    <definedName name="___DAT9">#REF!</definedName>
    <definedName name="___pde1" localSheetId="1">#REF!</definedName>
    <definedName name="___pde1">#REF!</definedName>
    <definedName name="__C" localSheetId="1">'[2]Dir Lab'!#REF!</definedName>
    <definedName name="__C">'[2]Dir Lab'!#REF!</definedName>
    <definedName name="__DAT1" localSheetId="2">#REF!</definedName>
    <definedName name="__DAT1" localSheetId="0">#REF!</definedName>
    <definedName name="__DAT1" localSheetId="1">#REF!</definedName>
    <definedName name="__DAT1">#REF!</definedName>
    <definedName name="__DAT10" localSheetId="2">#REF!</definedName>
    <definedName name="__DAT10" localSheetId="0">#REF!</definedName>
    <definedName name="__DAT10" localSheetId="1">#REF!</definedName>
    <definedName name="__DAT10">#REF!</definedName>
    <definedName name="__DAT11" localSheetId="2">#REF!</definedName>
    <definedName name="__DAT11" localSheetId="0">#REF!</definedName>
    <definedName name="__DAT11" localSheetId="1">#REF!</definedName>
    <definedName name="__DAT11">#REF!</definedName>
    <definedName name="__DAT12" localSheetId="1">#REF!</definedName>
    <definedName name="__DAT12">#REF!</definedName>
    <definedName name="__DAT13" localSheetId="1">#REF!</definedName>
    <definedName name="__DAT13">#REF!</definedName>
    <definedName name="__DAT14" localSheetId="1">'[3]Total Coalition'!#REF!</definedName>
    <definedName name="__DAT14">'[3]Total Coalition'!#REF!</definedName>
    <definedName name="__DAT15" localSheetId="2">#REF!</definedName>
    <definedName name="__DAT15" localSheetId="0">#REF!</definedName>
    <definedName name="__DAT15" localSheetId="1">#REF!</definedName>
    <definedName name="__DAT15">#REF!</definedName>
    <definedName name="__DAT2" localSheetId="2">#REF!</definedName>
    <definedName name="__DAT2" localSheetId="0">#REF!</definedName>
    <definedName name="__DAT2" localSheetId="1">#REF!</definedName>
    <definedName name="__DAT2">#REF!</definedName>
    <definedName name="__DAT21" localSheetId="2">'[3]Total Coalition'!#REF!</definedName>
    <definedName name="__DAT21" localSheetId="0">'[3]Total Coalition'!#REF!</definedName>
    <definedName name="__DAT21" localSheetId="1">'[3]Total Coalition'!#REF!</definedName>
    <definedName name="__DAT21">'[3]Total Coalition'!#REF!</definedName>
    <definedName name="__DAT3" localSheetId="2">#REF!</definedName>
    <definedName name="__DAT3" localSheetId="0">#REF!</definedName>
    <definedName name="__DAT3" localSheetId="1">#REF!</definedName>
    <definedName name="__DAT3">#REF!</definedName>
    <definedName name="__DAT4" localSheetId="2">#REF!</definedName>
    <definedName name="__DAT4" localSheetId="0">#REF!</definedName>
    <definedName name="__DAT4" localSheetId="1">#REF!</definedName>
    <definedName name="__DAT4">#REF!</definedName>
    <definedName name="__DAT5" localSheetId="2">#REF!</definedName>
    <definedName name="__DAT5" localSheetId="0">#REF!</definedName>
    <definedName name="__DAT5" localSheetId="1">#REF!</definedName>
    <definedName name="__DAT5">#REF!</definedName>
    <definedName name="__DAT6" localSheetId="1">#REF!</definedName>
    <definedName name="__DAT6">#REF!</definedName>
    <definedName name="__DAT7" localSheetId="1">#REF!</definedName>
    <definedName name="__DAT7">#REF!</definedName>
    <definedName name="__DAT8" localSheetId="1">#REF!</definedName>
    <definedName name="__DAT8">#REF!</definedName>
    <definedName name="__DAT9" localSheetId="1">#REF!</definedName>
    <definedName name="__DAT9">#REF!</definedName>
    <definedName name="__pde1" localSheetId="1">#REF!</definedName>
    <definedName name="__pde1">#REF!</definedName>
    <definedName name="_1" localSheetId="1">#REF!</definedName>
    <definedName name="_1">#REF!</definedName>
    <definedName name="_1_0REP" localSheetId="1">#REF!</definedName>
    <definedName name="_1_0REP">#REF!</definedName>
    <definedName name="_1_11_US_UNITS">'[1]#REF'!$C$9:$C$9</definedName>
    <definedName name="_10_20_US_DISC">'[1]#REF'!$C$9:$C$9</definedName>
    <definedName name="_11_21_CA_DISC">'[1]#REF'!$A$1:$A$1</definedName>
    <definedName name="_12_22_US_GM">'[1]#REF'!$C$9:$C$9</definedName>
    <definedName name="_12FD0">+[5]Submit!A1048538+[5]Submit!A1048543+[5]Submit!A1048546+[5]Submit!A1048547+[5]Submit!A1048548+[5]Submit!A1048549+[5]Submit!A1048550+[5]Submit!A1048551+[5]Submit!A1048552+[5]Submit!A1048553+[5]Submit!A1048554+[5]Submit!A1048555+[5]Submit!A1048556+[5]Submit!A1048557+[5]Submit!A1048558+[5]Submit!A1048559+[5]Submit!A1048560+[5]Submit!A1048561+[5]Submit!A1048562+[5]Submit!A1048563+[5]Submit!A1048564+[5]Submit!A1048565+[5]Submit!A1048567+[5]Submit!A1048568+[5]Submit!A1048570+[5]Submit!A1048571+[5]Submit!A1048572+[5]Submit!A1048573</definedName>
    <definedName name="_12FE0">+[5]Submit!A1048538+[5]Submit!A1048543+[5]Submit!A1048546+[5]Submit!A1048547+[5]Submit!A1048548+[5]Submit!A1048549+[5]Submit!A1048550+[5]Submit!A1048551+[5]Submit!A1048552+[5]Submit!A1048553+[5]Submit!A1048554+[5]Submit!A1048555+[5]Submit!A1048556+[5]Submit!A1048557+[5]Submit!A1048558+[5]Submit!A1048559+[5]Submit!A1048560+[5]Submit!A1048561+[5]Submit!A1048562+[5]Submit!A1048563+[5]Submit!A1048564+[5]Submit!A1048565+[5]Submit!A1048567+[5]Submit!A1048568+[5]Submit!A1048570+[5]Submit!A1048571+[5]Submit!A1048572+[5]Submit!A1048573</definedName>
    <definedName name="_13_23_CA_GM">'[1]#REF'!$C$9:$C$9</definedName>
    <definedName name="_14_24_CONS_GM">'[1]#REF'!$C$9:$C$9</definedName>
    <definedName name="_15_25_PLAN">'[1]#REF'!$C$12:$C$12</definedName>
    <definedName name="_16_26_CANADA_ADJ.">'[1]#REF'!$D$10:$D$10</definedName>
    <definedName name="_17EF0">+[5]P301!A1048538+[5]P301!A1048543+[5]P301!A1048546+[5]P301!A1048547+[5]P301!A1048548+[5]P301!A1048549+[5]P301!A1048550+[5]P301!A1048551+[5]P301!A1048552+[5]P301!A1048553+[5]P301!A1048554+[5]P301!A1048555+[5]P301!A1048556+[5]P301!A1048557+[5]P301!A1048558+[5]P301!A1048559+[5]P301!A1048560+[5]P301!A1048561+[5]P301!A1048562+[5]P301!A1048563+[5]P301!A1048564+[5]P301!A1048565+[5]P301!A1048567+[5]P301!A1048568+[5]P301!A1048570+[5]P301!A1048571+[5]P301!A1048572+[5]P301!A1048573</definedName>
    <definedName name="_1HOURS_WK" localSheetId="2">'[2]Dir Lab'!#REF!</definedName>
    <definedName name="_1HOURS_WK" localSheetId="0">'[2]Dir Lab'!#REF!</definedName>
    <definedName name="_1HOURS_WK" localSheetId="1">'[2]Dir Lab'!#REF!</definedName>
    <definedName name="_1HOURS_WK">'[2]Dir Lab'!#REF!</definedName>
    <definedName name="_1QTR">'[1]#REF'!$A$5:$T$74</definedName>
    <definedName name="_2" localSheetId="2">#REF!</definedName>
    <definedName name="_2" localSheetId="0">#REF!</definedName>
    <definedName name="_2" localSheetId="1">#REF!</definedName>
    <definedName name="_2">#REF!</definedName>
    <definedName name="_2_12_CA_UNITS">'[1]#REF'!$C$9:$C$9</definedName>
    <definedName name="_2AED0" localSheetId="2">+#REF!+#REF!+#REF!+#REF!+#REF!+#REF!+#REF!+#REF!+#REF!+#REF!+#REF!+#REF!+#REF!+#REF!+#REF!+#REF!+#REF!+#REF!+#REF!+#REF!+#REF!+#REF!+#REF!+#REF!+#REF!+#REF!+#REF!+#REF!</definedName>
    <definedName name="_2AED0" localSheetId="0">+#REF!+#REF!+#REF!+#REF!+#REF!+#REF!+#REF!+#REF!+#REF!+#REF!+#REF!+#REF!+#REF!+#REF!+#REF!+#REF!+#REF!+#REF!+#REF!+#REF!+#REF!+#REF!+#REF!+#REF!+#REF!+#REF!+#REF!+#REF!</definedName>
    <definedName name="_2AED0" localSheetId="1">+#REF!+#REF!+#REF!+#REF!+#REF!+#REF!+#REF!+#REF!+#REF!+#REF!+#REF!+#REF!+#REF!+#REF!+#REF!+#REF!+#REF!+#REF!+#REF!+#REF!+#REF!+#REF!+#REF!+#REF!+#REF!+#REF!+#REF!+#REF!</definedName>
    <definedName name="_2AED0">+#REF!+#REF!+#REF!+#REF!+#REF!+#REF!+#REF!+#REF!+#REF!+#REF!+#REF!+#REF!+#REF!+#REF!+#REF!+#REF!+#REF!+#REF!+#REF!+#REF!+#REF!+#REF!+#REF!+#REF!+#REF!+#REF!+#REF!+#REF!</definedName>
    <definedName name="_2B" localSheetId="2">#REF!</definedName>
    <definedName name="_2B" localSheetId="0">#REF!</definedName>
    <definedName name="_2B" localSheetId="1">#REF!</definedName>
    <definedName name="_2B">#REF!</definedName>
    <definedName name="_2C" localSheetId="2">#REF!</definedName>
    <definedName name="_2C" localSheetId="0">#REF!</definedName>
    <definedName name="_2C" localSheetId="1">#REF!</definedName>
    <definedName name="_2C">#REF!</definedName>
    <definedName name="_2HOURS_WK" localSheetId="2">'[2]Dir Lab'!#REF!</definedName>
    <definedName name="_2HOURS_WK" localSheetId="0">'[2]Dir Lab'!#REF!</definedName>
    <definedName name="_2HOURS_WK" localSheetId="1">'[2]Dir Lab'!#REF!</definedName>
    <definedName name="_2HOURS_WK">'[2]Dir Lab'!#REF!</definedName>
    <definedName name="_2M" localSheetId="2">#REF!</definedName>
    <definedName name="_2M" localSheetId="0">#REF!</definedName>
    <definedName name="_2M" localSheetId="1">#REF!</definedName>
    <definedName name="_2M">#REF!</definedName>
    <definedName name="_2N" localSheetId="2">#REF!</definedName>
    <definedName name="_2N" localSheetId="0">#REF!</definedName>
    <definedName name="_2N" localSheetId="1">#REF!</definedName>
    <definedName name="_2N">#REF!</definedName>
    <definedName name="_2O" localSheetId="2">#REF!</definedName>
    <definedName name="_2O" localSheetId="0">#REF!</definedName>
    <definedName name="_2O" localSheetId="1">#REF!</definedName>
    <definedName name="_2O">#REF!</definedName>
    <definedName name="_2P" localSheetId="1">#REF!</definedName>
    <definedName name="_2P">#REF!</definedName>
    <definedName name="_2Q" localSheetId="1">#REF!</definedName>
    <definedName name="_2Q">#REF!</definedName>
    <definedName name="_2QTR">'[1]#REF'!$A$77:$T$146</definedName>
    <definedName name="_2R" localSheetId="2">#REF!</definedName>
    <definedName name="_2R" localSheetId="0">#REF!</definedName>
    <definedName name="_2R" localSheetId="1">#REF!</definedName>
    <definedName name="_2R">#REF!</definedName>
    <definedName name="_2REP" localSheetId="2">#REF!</definedName>
    <definedName name="_2REP" localSheetId="0">#REF!</definedName>
    <definedName name="_2REP" localSheetId="1">#REF!</definedName>
    <definedName name="_2REP">#REF!</definedName>
    <definedName name="_2S" localSheetId="2">#REF!</definedName>
    <definedName name="_2S" localSheetId="0">#REF!</definedName>
    <definedName name="_2S" localSheetId="1">#REF!</definedName>
    <definedName name="_2S">#REF!</definedName>
    <definedName name="_2T" localSheetId="1">#REF!</definedName>
    <definedName name="_2T">#REF!</definedName>
    <definedName name="_3" localSheetId="1">#REF!</definedName>
    <definedName name="_3">#REF!</definedName>
    <definedName name="_3_13_CONS_UNITS">'[1]#REF'!$C$9:$C$9</definedName>
    <definedName name="_31110">+[5]Submit!A1048538+[5]Submit!A1048543+[5]Submit!A1048546+[5]Submit!A1048547+[5]Submit!A1048548+[5]Submit!A1048549+[5]Submit!A1048550+[5]Submit!A1048551+[5]Submit!A1048552+[5]Submit!A1048553+[5]Submit!A1048554+[5]Submit!A1048555+[5]Submit!A1048556+[5]Submit!A1048557+[5]Submit!A1048558+[5]Submit!A1048559+[5]Submit!A1048560+[5]Submit!A1048561+[5]Submit!A1048562+[5]Submit!A1048563+[5]Submit!A1048564+[5]Submit!A1048565+[5]Submit!A1048567+[5]Submit!A1048568+[5]Submit!A1048570+[5]Submit!A1048571+[5]Submit!A1048572+[5]Submit!A1048573</definedName>
    <definedName name="_3BD0">+'[5]DEP BUDGET MER'!A1048533+'[5]DEP BUDGET MER'!A1048534+'[5]DEP BUDGET MER'!A1048535+'[5]DEP BUDGET MER'!A1048536+'[5]DEP BUDGET MER'!A1048537+'[5]DEP BUDGET MER'!A1048538+'[5]DEP BUDGET MER'!A1048539+'[5]DEP BUDGET MER'!A1048540+'[5]DEP BUDGET MER'!A1048541+'[5]DEP BUDGET MER'!A1048542+'[5]DEP BUDGET MER'!A1048543+'[5]DEP BUDGET MER'!A1048544+'[5]DEP BUDGET MER'!A1048545+'[5]DEP BUDGET MER'!A1048546+'[5]DEP BUDGET MER'!A1048547+'[5]DEP BUDGET MER'!A1048548+'[5]DEP BUDGET MER'!A1048549+'[5]DEP BUDGET MER'!A1048550+'[5]DEP BUDGET MER'!A1048551+'[5]DEP BUDGET MER'!A1048552+'[5]DEP BUDGET MER'!A1048553+'[5]DEP BUDGET MER'!A1048554+'[5]DEP BUDGET MER'!A1048555+'[5]DEP BUDGET MER'!A1048556+'[5]DEP BUDGET MER'!A1048557+'[5]DEP BUDGET MER'!A1048558+'[5]DEP BUDGET MER'!A1048559+'[5]DEP BUDGET MER'!A1048560</definedName>
    <definedName name="_3MTHS">'[1]#REF'!$A$77:$T$146</definedName>
    <definedName name="_3QTR">'[1]#REF'!$A$156:$T$225</definedName>
    <definedName name="_4" localSheetId="2">#REF!</definedName>
    <definedName name="_4" localSheetId="0">#REF!</definedName>
    <definedName name="_4" localSheetId="1">#REF!</definedName>
    <definedName name="_4">#REF!</definedName>
    <definedName name="_4_14_US_SALES">'[1]#REF'!$C$9:$C$9</definedName>
    <definedName name="_41161">+'[6]P&amp;L by Store'!A1048541+'[6]P&amp;L by Store'!A1048542+'[6]P&amp;L by Store'!A1048543+'[6]P&amp;L by Store'!A1048544+'[6]P&amp;L by Store'!A1048545+'[6]P&amp;L by Store'!A1048546+'[6]P&amp;L by Store'!A1048547+'[6]P&amp;L by Store'!A1048548+'[6]P&amp;L by Store'!A1048549+'[6]P&amp;L by Store'!A1048550+'[6]P&amp;L by Store'!A1048551+'[6]P&amp;L by Store'!A1048552+'[6]P&amp;L by Store'!A1048553+'[6]P&amp;L by Store'!A1048554+'[6]P&amp;L by Store'!A1048555+'[6]P&amp;L by Store'!A1048556+'[6]P&amp;L by Store'!A1048557+'[6]P&amp;L by Store'!A1048558+'[6]P&amp;L by Store'!A1048559+'[6]P&amp;L by Store'!A1048560+'[6]P&amp;L by Store'!A1048561+'[6]P&amp;L by Store'!A1048562+'[6]P&amp;L by Store'!A1048563+'[6]P&amp;L by Store'!A1048564+'[6]P&amp;L by Store'!A1048565+'[6]P&amp;L by Store'!A1048566+'[6]P&amp;L by Store'!A1048567+'[6]P&amp;L by Store'!A1048568</definedName>
    <definedName name="_41422">+'[6]P&amp;L by Store'!A1048546+'[6]P&amp;L by Store'!A1048547+'[6]P&amp;L by Store'!A1048548+'[6]P&amp;L by Store'!A1048549+'[6]P&amp;L by Store'!A1048550+'[6]P&amp;L by Store'!A1048551+'[6]P&amp;L by Store'!A1048552+'[6]P&amp;L by Store'!A1048553+'[6]P&amp;L by Store'!A1048554+'[6]P&amp;L by Store'!A1048555+'[6]P&amp;L by Store'!A1048556+'[6]P&amp;L by Store'!A1048557+'[6]P&amp;L by Store'!A1048558+'[6]P&amp;L by Store'!A1048559+'[6]P&amp;L by Store'!A1048560+'[6]P&amp;L by Store'!A1048561+'[6]P&amp;L by Store'!A1048562+'[6]P&amp;L by Store'!A1048563+'[6]P&amp;L by Store'!A1048564+'[6]P&amp;L by Store'!A1048565+'[6]P&amp;L by Store'!A1048566+'[6]P&amp;L by Store'!A1048567+'[6]P&amp;L by Store'!A1048568+'[6]P&amp;L by Store'!A1048569+'[6]P&amp;L by Store'!A1048570+'[6]P&amp;L by Store'!A1048571+'[6]P&amp;L by Store'!A1048572+'[6]P&amp;L by Store'!A1048573</definedName>
    <definedName name="_4CF0">+'[6]P&amp;L by Store'!A1048530+'[6]P&amp;L by Store'!A1048531+'[6]P&amp;L by Store'!A1048532+'[6]P&amp;L by Store'!A1048533+'[6]P&amp;L by Store'!A1048534+'[6]P&amp;L by Store'!A1048535+'[6]P&amp;L by Store'!A1048536+'[6]P&amp;L by Store'!A1048537+'[6]P&amp;L by Store'!A1048538+'[6]P&amp;L by Store'!A1048539+'[6]P&amp;L by Store'!A1048540+'[6]P&amp;L by Store'!A1048541+'[6]P&amp;L by Store'!A1048542+'[6]P&amp;L by Store'!A1048543+'[6]P&amp;L by Store'!A1048544+'[6]P&amp;L by Store'!A1048545+'[6]P&amp;L by Store'!A1048546+'[6]P&amp;L by Store'!A1048547+'[6]P&amp;L by Store'!A1048548+'[6]P&amp;L by Store'!A1048549+'[6]P&amp;L by Store'!A1048550+'[6]P&amp;L by Store'!A1048551+'[6]P&amp;L by Store'!A1048552+'[6]P&amp;L by Store'!A1048553+'[6]P&amp;L by Store'!A1048554+'[6]P&amp;L by Store'!A1048555+'[6]P&amp;L by Store'!A1048556+'[6]P&amp;L by Store'!A1048557</definedName>
    <definedName name="_4HOURS_WK" localSheetId="2">#REF!</definedName>
    <definedName name="_4HOURS_WK" localSheetId="0">#REF!</definedName>
    <definedName name="_4HOURS_WK" localSheetId="1">#REF!</definedName>
    <definedName name="_4HOURS_WK">#REF!</definedName>
    <definedName name="_4QTR">'[1]#REF'!$A$227:$T$296</definedName>
    <definedName name="_5_15_CA_SALES">'[1]#REF'!$C$9:$C$9</definedName>
    <definedName name="_5HOURS_WK" localSheetId="2">#REF!</definedName>
    <definedName name="_5HOURS_WK" localSheetId="0">#REF!</definedName>
    <definedName name="_5HOURS_WK" localSheetId="1">#REF!</definedName>
    <definedName name="_5HOURS_WK">#REF!</definedName>
    <definedName name="_6_16_CONS_SALES">'[1]#REF'!$C$9:$C$9</definedName>
    <definedName name="_6F40">+[7]adjustments!A1048538+[7]adjustments!A1048543+[7]adjustments!A1048546+[7]adjustments!A1048547+[7]adjustments!A1048548+[7]adjustments!A1048549+[7]adjustments!A1048550+[7]adjustments!A1048551+[7]adjustments!A1048552+[7]adjustments!A1048553+[7]adjustments!A1048554+[7]adjustments!A1048555+[7]adjustments!A1048556+[7]adjustments!A1048557+[7]adjustments!A1048558+[7]adjustments!A1048559+[7]adjustments!A1048560+[7]adjustments!A1048561+[7]adjustments!A1048562+[7]adjustments!A1048563+[7]adjustments!A1048564+[7]adjustments!A1048565+[7]adjustments!A1048567+[7]adjustments!A1048568+[7]adjustments!A1048570+[7]adjustments!A1048571+[7]adjustments!A1048572+[7]adjustments!A1048573</definedName>
    <definedName name="_6HOURS_WK" localSheetId="2">#REF!</definedName>
    <definedName name="_6HOURS_WK" localSheetId="0">#REF!</definedName>
    <definedName name="_6HOURS_WK" localSheetId="1">#REF!</definedName>
    <definedName name="_6HOURS_WK">#REF!</definedName>
    <definedName name="_7_17_US_COSTS">'[1]#REF'!$C$9:$C$9</definedName>
    <definedName name="_7HOURS_WK" localSheetId="2">'[2]Dir Lab'!#REF!</definedName>
    <definedName name="_7HOURS_WK" localSheetId="0">'[2]Dir Lab'!#REF!</definedName>
    <definedName name="_7HOURS_WK" localSheetId="1">'[2]Dir Lab'!#REF!</definedName>
    <definedName name="_7HOURS_WK">'[2]Dir Lab'!#REF!</definedName>
    <definedName name="_8_18_CA_COSTS">'[1]#REF'!$C$9:$C$9</definedName>
    <definedName name="_9_19_CONS_COSTS">'[1]#REF'!$C$9:$C$9</definedName>
    <definedName name="_93_94QTR" localSheetId="2">#REF!</definedName>
    <definedName name="_93_94QTR" localSheetId="0">#REF!</definedName>
    <definedName name="_93_94QTR" localSheetId="1">#REF!</definedName>
    <definedName name="_93_94QTR">#REF!</definedName>
    <definedName name="_ACC0320">'[1]#REF'!$I$37</definedName>
    <definedName name="_BAL0320">'[1]#REF'!$I$39</definedName>
    <definedName name="_BAL0344">'[1]#REF'!$H$49</definedName>
    <definedName name="_BAL0348">'[1]#REF'!$H$35</definedName>
    <definedName name="_BAL0360">'[1]#REF'!$H$52</definedName>
    <definedName name="_BAL0361">'[1]#REF'!$H$30</definedName>
    <definedName name="_BAL0367">'[1]#REF'!$H$45</definedName>
    <definedName name="_BAL0370">'[1]#REF'!$F$47</definedName>
    <definedName name="_BAL0375">'[1]#REF'!$G$38</definedName>
    <definedName name="_BAL0385">'[1]#REF'!$F$38</definedName>
    <definedName name="_BAL0386">'[1]#REF'!$G$34</definedName>
    <definedName name="_BAL0387">'[1]#REF'!$G$29</definedName>
    <definedName name="_BAL0388">'[1]#REF'!$H$34</definedName>
    <definedName name="_BAL0395">'[1]#REF'!$A$1</definedName>
    <definedName name="_bal0397">'[1]#REF'!$E$54</definedName>
    <definedName name="_BAL0399">'[1]#REF'!$G$43</definedName>
    <definedName name="_BAL0400">'[1]#REF'!$F$25</definedName>
    <definedName name="_BAL0810">'[1]#REF'!$G$22</definedName>
    <definedName name="_BAL0811">'[1]#REF'!$G$20</definedName>
    <definedName name="_BAL0815">'[1]#REF'!$H$48</definedName>
    <definedName name="_BAL6791">'[1]#REF'!$G$11</definedName>
    <definedName name="_BLA0811">'[1]#REF'!$G$11</definedName>
    <definedName name="_C" localSheetId="2">'[2]Dir Lab'!#REF!</definedName>
    <definedName name="_C" localSheetId="0">'[2]Dir Lab'!#REF!</definedName>
    <definedName name="_C" localSheetId="1">'[2]Dir Lab'!#REF!</definedName>
    <definedName name="_C">'[2]Dir Lab'!#REF!</definedName>
    <definedName name="_CAN03" localSheetId="2">#REF!</definedName>
    <definedName name="_CAN03" localSheetId="0">#REF!</definedName>
    <definedName name="_CAN03" localSheetId="1">#REF!</definedName>
    <definedName name="_CAN03">#REF!</definedName>
    <definedName name="_CAN04" localSheetId="2">#REF!</definedName>
    <definedName name="_CAN04" localSheetId="0">#REF!</definedName>
    <definedName name="_CAN04" localSheetId="1">#REF!</definedName>
    <definedName name="_CAN04">#REF!</definedName>
    <definedName name="_CAN05" localSheetId="2">#REF!</definedName>
    <definedName name="_CAN05" localSheetId="0">#REF!</definedName>
    <definedName name="_CAN05" localSheetId="1">#REF!</definedName>
    <definedName name="_CAN05">#REF!</definedName>
    <definedName name="_CAN06" localSheetId="1">#REF!</definedName>
    <definedName name="_CAN06">#REF!</definedName>
    <definedName name="_CAN07" localSheetId="1">#REF!</definedName>
    <definedName name="_CAN07">#REF!</definedName>
    <definedName name="_CAN08" localSheetId="1">#REF!</definedName>
    <definedName name="_CAN08">#REF!</definedName>
    <definedName name="_CAN09" localSheetId="1">#REF!</definedName>
    <definedName name="_CAN09">#REF!</definedName>
    <definedName name="_CAN10" localSheetId="1">#REF!</definedName>
    <definedName name="_CAN10">#REF!</definedName>
    <definedName name="_CAN11" localSheetId="1">#REF!</definedName>
    <definedName name="_CAN11">#REF!</definedName>
    <definedName name="_DAT1" localSheetId="1">#REF!</definedName>
    <definedName name="_DAT1">#REF!</definedName>
    <definedName name="_DAT10" localSheetId="1">#REF!</definedName>
    <definedName name="_DAT10">#REF!</definedName>
    <definedName name="_DAT11" localSheetId="1">#REF!</definedName>
    <definedName name="_DAT11">#REF!</definedName>
    <definedName name="_DAT12" localSheetId="1">#REF!</definedName>
    <definedName name="_DAT12">#REF!</definedName>
    <definedName name="_DAT13" localSheetId="1">#REF!</definedName>
    <definedName name="_DAT13">#REF!</definedName>
    <definedName name="_DAT14" localSheetId="1">'[8]Existing - Canada'!#REF!</definedName>
    <definedName name="_DAT14">'[8]Existing - Canada'!#REF!</definedName>
    <definedName name="_DAT15" localSheetId="1">'[8]Existing - Canada'!#REF!</definedName>
    <definedName name="_DAT15">'[8]Existing - Canada'!#REF!</definedName>
    <definedName name="_DAT16" localSheetId="2">#REF!</definedName>
    <definedName name="_DAT16" localSheetId="0">#REF!</definedName>
    <definedName name="_DAT16" localSheetId="1">#REF!</definedName>
    <definedName name="_DAT16">#REF!</definedName>
    <definedName name="_DAT17" localSheetId="2">#REF!</definedName>
    <definedName name="_DAT17" localSheetId="0">#REF!</definedName>
    <definedName name="_DAT17" localSheetId="1">#REF!</definedName>
    <definedName name="_DAT17">#REF!</definedName>
    <definedName name="_DAT18" localSheetId="2">#REF!</definedName>
    <definedName name="_DAT18" localSheetId="0">#REF!</definedName>
    <definedName name="_DAT18" localSheetId="1">#REF!</definedName>
    <definedName name="_DAT18">#REF!</definedName>
    <definedName name="_DAT19" localSheetId="1">#REF!</definedName>
    <definedName name="_DAT19">#REF!</definedName>
    <definedName name="_DAT2" localSheetId="1">#REF!</definedName>
    <definedName name="_DAT2">#REF!</definedName>
    <definedName name="_DAT21" localSheetId="1">'[3]Total Coalition'!#REF!</definedName>
    <definedName name="_DAT21">'[3]Total Coalition'!#REF!</definedName>
    <definedName name="_DAT3" localSheetId="2">#REF!</definedName>
    <definedName name="_DAT3" localSheetId="0">#REF!</definedName>
    <definedName name="_DAT3" localSheetId="1">#REF!</definedName>
    <definedName name="_DAT3">#REF!</definedName>
    <definedName name="_DAT4" localSheetId="2">#REF!</definedName>
    <definedName name="_DAT4" localSheetId="0">#REF!</definedName>
    <definedName name="_DAT4" localSheetId="1">#REF!</definedName>
    <definedName name="_DAT4">#REF!</definedName>
    <definedName name="_DAT5" localSheetId="2">'[8]Existing - Canada'!#REF!</definedName>
    <definedName name="_DAT5" localSheetId="0">'[8]Existing - Canada'!#REF!</definedName>
    <definedName name="_DAT5" localSheetId="1">'[8]Existing - Canada'!#REF!</definedName>
    <definedName name="_DAT5">'[8]Existing - Canada'!#REF!</definedName>
    <definedName name="_DAT6" localSheetId="2">'[8]Existing - Canada'!#REF!</definedName>
    <definedName name="_DAT6" localSheetId="0">'[8]Existing - Canada'!#REF!</definedName>
    <definedName name="_DAT6" localSheetId="1">'[8]Existing - Canada'!#REF!</definedName>
    <definedName name="_DAT6">'[8]Existing - Canada'!#REF!</definedName>
    <definedName name="_DAT7" localSheetId="2">#REF!</definedName>
    <definedName name="_DAT7" localSheetId="0">#REF!</definedName>
    <definedName name="_DAT7" localSheetId="1">#REF!</definedName>
    <definedName name="_DAT7">#REF!</definedName>
    <definedName name="_DAT8" localSheetId="2">#REF!</definedName>
    <definedName name="_DAT8" localSheetId="0">#REF!</definedName>
    <definedName name="_DAT8" localSheetId="1">#REF!</definedName>
    <definedName name="_DAT8">#REF!</definedName>
    <definedName name="_DAT9" localSheetId="2">#REF!</definedName>
    <definedName name="_DAT9" localSheetId="0">#REF!</definedName>
    <definedName name="_DAT9" localSheetId="1">#REF!</definedName>
    <definedName name="_DAT9">#REF!</definedName>
    <definedName name="_Database">[9]ALVXXL01!$AZ$24:$BS$34</definedName>
    <definedName name="_Fill" hidden="1">'[1]#REF'!$A$1924:$A$1938</definedName>
    <definedName name="_xlnm._FilterDatabase" localSheetId="2" hidden="1">BDG_2022!$A$3:$P$146</definedName>
    <definedName name="_xlnm._FilterDatabase" localSheetId="0" hidden="1">'FULL CoA'!$A$1:$BB$477</definedName>
    <definedName name="_xlnm._FilterDatabase" localSheetId="3" hidden="1">'JE_202109-202206'!$A$1:$P$48</definedName>
    <definedName name="_xlnm._FilterDatabase" localSheetId="6" hidden="1">'Managerial P&amp;L_DIFF'!$A$3:$B$161</definedName>
    <definedName name="_xlnm._FilterDatabase" localSheetId="9" hidden="1">'Managerial P&amp;L_NJ_DIFF'!$A$3:$B$161</definedName>
    <definedName name="_xlnm._FilterDatabase" localSheetId="14" hidden="1">'Managerial P&amp;L_SHGG_DIFF'!$A$3:$B$161</definedName>
    <definedName name="_xlnm._FilterDatabase" localSheetId="16" hidden="1">'Managerial P&amp;L-Admin_DIFF'!$A$3:$R$161</definedName>
    <definedName name="_xlnm._FilterDatabase" localSheetId="11" hidden="1">'Managerial P&amp;L-BJ_DIFF'!$A$3:$R$161</definedName>
    <definedName name="_xlnm._FilterDatabase" localSheetId="10" hidden="1">'Managerial P&amp;L-CD_DIFF'!$A$3:$R$161</definedName>
    <definedName name="_xlnm._FilterDatabase" localSheetId="15" hidden="1">'Managerial P&amp;L-CQ_DIFF'!$A$3:$R$161</definedName>
    <definedName name="_xlnm._FilterDatabase" localSheetId="12" hidden="1">'Managerial P&amp;L-SHJA Kerry_DIFF'!$A$3:$R$161</definedName>
    <definedName name="_xlnm._FilterDatabase" localSheetId="8" hidden="1">'Managerial P&amp;L-SZ_DIFF'!$A$3:$R$161</definedName>
    <definedName name="_xlnm._FilterDatabase" localSheetId="7" hidden="1">'Managerial P&amp;L-TMALL_DIFF'!$A$3:$B$161</definedName>
    <definedName name="_xlnm._FilterDatabase" localSheetId="13" hidden="1">'Managerial P&amp;L-WH_DIFF'!$A$3:$R$161</definedName>
    <definedName name="_xlnm._FilterDatabase" localSheetId="4" hidden="1">'TB_202109-202206'!$A$1:$Q$31</definedName>
    <definedName name="_Key1" hidden="1">'[1]#REF'!$C$18:$C$18</definedName>
    <definedName name="_Key2" hidden="1">'[1]#REF'!$D$18:$D$18</definedName>
    <definedName name="_Order1" hidden="1">255</definedName>
    <definedName name="_Order2" hidden="1">255</definedName>
    <definedName name="_OTB08" localSheetId="2">#REF!</definedName>
    <definedName name="_OTB08" localSheetId="0">#REF!</definedName>
    <definedName name="_OTB08" localSheetId="1">#REF!</definedName>
    <definedName name="_OTB08" localSheetId="6">#REF!</definedName>
    <definedName name="_OTB08" localSheetId="9">#REF!</definedName>
    <definedName name="_OTB08" localSheetId="14">#REF!</definedName>
    <definedName name="_OTB08" localSheetId="16">#REF!</definedName>
    <definedName name="_OTB08" localSheetId="11">#REF!</definedName>
    <definedName name="_OTB08" localSheetId="10">#REF!</definedName>
    <definedName name="_OTB08" localSheetId="15">#REF!</definedName>
    <definedName name="_OTB08" localSheetId="12">#REF!</definedName>
    <definedName name="_OTB08" localSheetId="8">#REF!</definedName>
    <definedName name="_OTB08" localSheetId="7">#REF!</definedName>
    <definedName name="_OTB08" localSheetId="13">#REF!</definedName>
    <definedName name="_OTB08">#REF!</definedName>
    <definedName name="_PA2">'[4]Data Validation'!$A$2:$A$5</definedName>
    <definedName name="_pde1" localSheetId="2">#REF!</definedName>
    <definedName name="_pde1" localSheetId="0">#REF!</definedName>
    <definedName name="_pde1" localSheetId="1">#REF!</definedName>
    <definedName name="_pde1">#REF!</definedName>
    <definedName name="_PL2">'[4]Data Validation'!$B$2:$B$27</definedName>
    <definedName name="_REC1">'[1]#REF'!$A$8:$Q$76</definedName>
    <definedName name="_REC2">'[1]#REF'!$A$77:$Q$132</definedName>
    <definedName name="_REC3">'[1]#REF'!$A$139:$O$201</definedName>
    <definedName name="_REC4">'[1]#REF'!$A$204:$O$250</definedName>
    <definedName name="_REC5">'[1]#REF'!$A$258:$O$320</definedName>
    <definedName name="_REC6">'[1]#REF'!$A$323:$O$369</definedName>
    <definedName name="_REC7">'[1]#REF'!$A$377:$N$402</definedName>
    <definedName name="_Typ3">"Profitcenter"</definedName>
    <definedName name="_Typ8">"Aufwand/Ertrag"</definedName>
    <definedName name="a" localSheetId="2">#REF!</definedName>
    <definedName name="a" localSheetId="0">#REF!</definedName>
    <definedName name="a" localSheetId="1">#REF!</definedName>
    <definedName name="a" localSheetId="6">#REF!</definedName>
    <definedName name="a" localSheetId="9">#REF!</definedName>
    <definedName name="a" localSheetId="14">#REF!</definedName>
    <definedName name="a" localSheetId="16">#REF!</definedName>
    <definedName name="a" localSheetId="11">#REF!</definedName>
    <definedName name="a" localSheetId="10">#REF!</definedName>
    <definedName name="a" localSheetId="15">#REF!</definedName>
    <definedName name="a" localSheetId="12">#REF!</definedName>
    <definedName name="a" localSheetId="8">#REF!</definedName>
    <definedName name="a" localSheetId="7">#REF!</definedName>
    <definedName name="a" localSheetId="13">#REF!</definedName>
    <definedName name="a">#REF!</definedName>
    <definedName name="A_20" localSheetId="0">#REF!</definedName>
    <definedName name="A_20" localSheetId="1">#REF!</definedName>
    <definedName name="A_20">#REF!</definedName>
    <definedName name="A_21" localSheetId="1">#REF!</definedName>
    <definedName name="A_21">#REF!</definedName>
    <definedName name="A_22" localSheetId="1">#REF!</definedName>
    <definedName name="A_22">#REF!</definedName>
    <definedName name="AA" localSheetId="1">#REF!</definedName>
    <definedName name="AA">#REF!</definedName>
    <definedName name="aaa" localSheetId="1">#REF!</definedName>
    <definedName name="aaa">#REF!</definedName>
    <definedName name="aaaaa" localSheetId="1">#REF!</definedName>
    <definedName name="aaaaa">#REF!</definedName>
    <definedName name="accounts" localSheetId="1">#REF!</definedName>
    <definedName name="accounts">#REF!</definedName>
    <definedName name="Accum_Depr" localSheetId="1">#REF!</definedName>
    <definedName name="Accum_Depr">#REF!</definedName>
    <definedName name="Acq_Value" localSheetId="1">#REF!</definedName>
    <definedName name="Acq_Value">#REF!</definedName>
    <definedName name="ACQ1HMTH">'[1]#REF'!$C$1255:$S$1303</definedName>
    <definedName name="ACQ1HYTDACT">'[10]all ytds'!$BK$7:$CA$60</definedName>
    <definedName name="ACQ1HYTDPLN">'[10]all ytds'!$BK$72:$CA$125</definedName>
    <definedName name="ACQ1HYTDPRFC">'[10]all ytds'!$BK$137:$CA$190</definedName>
    <definedName name="ACQ1HYTDPRYR">'[10]all ytds'!$BK$201:$CA$254</definedName>
    <definedName name="ACQ1MTH">'[1]#REF'!$B$1249:$S$1303</definedName>
    <definedName name="ACQ1MTHPL">'[1]#REF'!$C$1254:$S$1303</definedName>
    <definedName name="ACQ1OTHER">'[1]#REF'!$B$1384:$S$1450</definedName>
    <definedName name="ACQ1QTR">'[1]#REF'!$B$1307:$W$1378</definedName>
    <definedName name="ACQ2HMTH">'[1]#REF'!$C$1461:$S$1509</definedName>
    <definedName name="ACQ2HPLN">'[10]The Plan'!$C$374:$S$427</definedName>
    <definedName name="ACQ2HPRFC">'[10]Prior FCST'!$C$374:$S$427</definedName>
    <definedName name="ACQ2HYTDPRYR">'[10]all ytds'!$CE$201:$CU$254</definedName>
    <definedName name="ACQ2MTH">'[1]#REF'!$B$1455:$S$1509</definedName>
    <definedName name="ACQ2MTHPL">'[1]#REF'!$C$1460:$S$1509</definedName>
    <definedName name="ACQ2OTHER">'[1]#REF'!$B$1590:$S$1656</definedName>
    <definedName name="ACQ2QTR">'[1]#REF'!$B$1513:$W$1584</definedName>
    <definedName name="Activity" localSheetId="2">#REF!</definedName>
    <definedName name="Activity" localSheetId="0">#REF!</definedName>
    <definedName name="Activity" localSheetId="1">#REF!</definedName>
    <definedName name="Activity">#REF!</definedName>
    <definedName name="actTOTAL05" localSheetId="2">#REF!</definedName>
    <definedName name="actTOTAL05" localSheetId="0">#REF!</definedName>
    <definedName name="actTOTAL05" localSheetId="1">#REF!</definedName>
    <definedName name="actTOTAL05">#REF!</definedName>
    <definedName name="Actual_Adobe" localSheetId="2">#REF!</definedName>
    <definedName name="Actual_Adobe" localSheetId="1">#REF!</definedName>
    <definedName name="Actual_Adobe" localSheetId="6">#REF!</definedName>
    <definedName name="Actual_Adobe" localSheetId="9">#REF!</definedName>
    <definedName name="Actual_Adobe" localSheetId="14">#REF!</definedName>
    <definedName name="Actual_Adobe" localSheetId="16">#REF!</definedName>
    <definedName name="Actual_Adobe" localSheetId="11">#REF!</definedName>
    <definedName name="Actual_Adobe" localSheetId="10">#REF!</definedName>
    <definedName name="Actual_Adobe" localSheetId="15">#REF!</definedName>
    <definedName name="Actual_Adobe" localSheetId="12">#REF!</definedName>
    <definedName name="Actual_Adobe" localSheetId="8">#REF!</definedName>
    <definedName name="Actual_Adobe" localSheetId="7">#REF!</definedName>
    <definedName name="Actual_Adobe" localSheetId="13">#REF!</definedName>
    <definedName name="Actual_Adobe">#REF!</definedName>
    <definedName name="Actual_Exchange">'[11]Données variables'!$C$8</definedName>
    <definedName name="Actual_Office">'[11]Données variables'!$C$7</definedName>
    <definedName name="Actual_office2" localSheetId="2">#REF!</definedName>
    <definedName name="Actual_office2" localSheetId="0">#REF!</definedName>
    <definedName name="Actual_office2" localSheetId="1">#REF!</definedName>
    <definedName name="Actual_office2" localSheetId="6">#REF!</definedName>
    <definedName name="Actual_office2" localSheetId="9">#REF!</definedName>
    <definedName name="Actual_office2" localSheetId="14">#REF!</definedName>
    <definedName name="Actual_office2" localSheetId="16">#REF!</definedName>
    <definedName name="Actual_office2" localSheetId="11">#REF!</definedName>
    <definedName name="Actual_office2" localSheetId="10">#REF!</definedName>
    <definedName name="Actual_office2" localSheetId="15">#REF!</definedName>
    <definedName name="Actual_office2" localSheetId="12">#REF!</definedName>
    <definedName name="Actual_office2" localSheetId="8">#REF!</definedName>
    <definedName name="Actual_office2" localSheetId="7">#REF!</definedName>
    <definedName name="Actual_office2" localSheetId="13">#REF!</definedName>
    <definedName name="Actual_office2">#REF!</definedName>
    <definedName name="Actual_SFR">'[11]Données variables'!$C$13</definedName>
    <definedName name="ADJSALESCN">'[1]#REF'!$A$352:$N$365</definedName>
    <definedName name="ADJSALESUS">'[1]#REF'!$A$352:$N$365</definedName>
    <definedName name="AdminQtr" localSheetId="2">'[12]Admin 98'!#REF!</definedName>
    <definedName name="AdminQtr" localSheetId="0">'[12]Admin 98'!#REF!</definedName>
    <definedName name="AdminQtr" localSheetId="1">'[12]Admin 98'!#REF!</definedName>
    <definedName name="AdminQtr">'[12]Admin 98'!#REF!</definedName>
    <definedName name="AdminYr" localSheetId="2">'[12]Admin 98'!#REF!</definedName>
    <definedName name="AdminYr" localSheetId="0">'[12]Admin 98'!#REF!</definedName>
    <definedName name="AdminYr" localSheetId="1">'[12]Admin 98'!#REF!</definedName>
    <definedName name="AdminYr">'[12]Admin 98'!#REF!</definedName>
    <definedName name="agdump">'[1]#REF'!$A$1:$K$9</definedName>
    <definedName name="agedump">'[1]#REF'!$A$1:$K$9</definedName>
    <definedName name="agencydump">'[1]#REF'!$A$1:$K$9</definedName>
    <definedName name="AGENCYLY">'[1]#REF'!$A$106:$BB$112</definedName>
    <definedName name="AGENCYPLAN">'[1]#REF'!$A$114:$BB$120</definedName>
    <definedName name="ALL" localSheetId="2">#REF!</definedName>
    <definedName name="ALL" localSheetId="0">#REF!</definedName>
    <definedName name="ALL" localSheetId="1">#REF!</definedName>
    <definedName name="ALL">#REF!</definedName>
    <definedName name="ALLCAGR" localSheetId="2">#REF!</definedName>
    <definedName name="ALLCAGR" localSheetId="0">#REF!</definedName>
    <definedName name="ALLCAGR" localSheetId="1">#REF!</definedName>
    <definedName name="ALLCAGR">#REF!</definedName>
    <definedName name="allocations">[13]Allocations!$A$1:$G$161</definedName>
    <definedName name="allocations_BU">'[13]Alloc (2)'!$A$1:$G$201</definedName>
    <definedName name="allocations_p1">[13]Allocations!$A$1:$H$69</definedName>
    <definedName name="allocations_p2">[13]Allocations!$A$71:$G$112</definedName>
    <definedName name="allocations_p3">[13]Allocations!$A$114:$G$183</definedName>
    <definedName name="Allow_w_o_Rtn__no___rounds__loads_col_B" localSheetId="2">#REF!</definedName>
    <definedName name="Allow_w_o_Rtn__no___rounds__loads_col_B" localSheetId="0">#REF!</definedName>
    <definedName name="Allow_w_o_Rtn__no___rounds__loads_col_B" localSheetId="1">#REF!</definedName>
    <definedName name="Allow_w_o_Rtn__no___rounds__loads_col_B">#REF!</definedName>
    <definedName name="AllVis_04" localSheetId="2">#REF!</definedName>
    <definedName name="AllVis_04" localSheetId="0">#REF!</definedName>
    <definedName name="AllVis_04" localSheetId="1">#REF!</definedName>
    <definedName name="AllVis_04">#REF!</definedName>
    <definedName name="AllVis_05" localSheetId="2">#REF!</definedName>
    <definedName name="AllVis_05" localSheetId="0">#REF!</definedName>
    <definedName name="AllVis_05" localSheetId="1">#REF!</definedName>
    <definedName name="AllVis_05">#REF!</definedName>
    <definedName name="AllVis_06" localSheetId="1">#REF!</definedName>
    <definedName name="AllVis_06">#REF!</definedName>
    <definedName name="AltBrand" localSheetId="1">#REF!</definedName>
    <definedName name="AltBrand">#REF!</definedName>
    <definedName name="AMT" localSheetId="1">'[14]Payback - DC'!#REF!</definedName>
    <definedName name="AMT">'[14]Payback - DC'!#REF!</definedName>
    <definedName name="April">'[15]TBL - Core'!$AF$9</definedName>
    <definedName name="APROV">'[1]#REF'!$D$55</definedName>
    <definedName name="AS_OF_06_30_93" localSheetId="2">[16]UNSOLD!#REF!</definedName>
    <definedName name="AS_OF_06_30_93" localSheetId="0">[16]UNSOLD!#REF!</definedName>
    <definedName name="AS_OF_06_30_93" localSheetId="1">[16]UNSOLD!#REF!</definedName>
    <definedName name="AS_OF_06_30_93">[16]UNSOLD!#REF!</definedName>
    <definedName name="ASSUM">'[1]#REF'!$A$1:$S$67</definedName>
    <definedName name="August">'[15]TBL - Core'!$BP$9</definedName>
    <definedName name="Avg_Cost__no___rounds" localSheetId="2">#REF!</definedName>
    <definedName name="Avg_Cost__no___rounds" localSheetId="0">#REF!</definedName>
    <definedName name="Avg_Cost__no___rounds" localSheetId="1">#REF!</definedName>
    <definedName name="Avg_Cost__no___rounds">#REF!</definedName>
    <definedName name="Avg_Px__no___rounds" localSheetId="2">#REF!</definedName>
    <definedName name="Avg_Px__no___rounds" localSheetId="0">#REF!</definedName>
    <definedName name="Avg_Px__no___rounds" localSheetId="1">#REF!</definedName>
    <definedName name="Avg_Px__no___rounds">#REF!</definedName>
    <definedName name="B" localSheetId="2">#REF!</definedName>
    <definedName name="B" localSheetId="0">#REF!</definedName>
    <definedName name="B" localSheetId="1">#REF!</definedName>
    <definedName name="B">#REF!</definedName>
    <definedName name="bal_americas">[13]Americas!$A$82:$G$134</definedName>
    <definedName name="bal_apparel">'[13]US App'!$A$82:$F$134</definedName>
    <definedName name="bal_asia">'[13]Asia '!$A$82:$G$134</definedName>
    <definedName name="bal_corp">[13]Corp!$A$89:$H$168</definedName>
    <definedName name="bal_ecom">'[13]E-com'!$A$82:$F$134</definedName>
    <definedName name="bal_europe">[13]Europe!$A$82:$F$134</definedName>
    <definedName name="bal_footwear">'[13]US Foot'!$A$82:$G$134</definedName>
    <definedName name="bal_intltotal">'[13]Intl Total'!$A$82:$F$138</definedName>
    <definedName name="bal_licensing">'[13]US Licensing'!$A$82:$F$134</definedName>
    <definedName name="bal_retail">'[13]US Retail'!$A$82:$F$134</definedName>
    <definedName name="bal_total" localSheetId="2">'[17]Total P&amp;L'!#REF!</definedName>
    <definedName name="bal_total" localSheetId="0">'[17]Total P&amp;L'!#REF!</definedName>
    <definedName name="bal_total" localSheetId="1">'[17]Total P&amp;L'!#REF!</definedName>
    <definedName name="bal_total">'[17]Total P&amp;L'!#REF!</definedName>
    <definedName name="bal_ustotal">'[13]US Total '!$A$82:$F$134</definedName>
    <definedName name="BAL03955555">'[1]#REF'!$G$36</definedName>
    <definedName name="Balance" localSheetId="2">#REF!</definedName>
    <definedName name="Balance" localSheetId="0">#REF!</definedName>
    <definedName name="Balance" localSheetId="1">#REF!</definedName>
    <definedName name="Balance">#REF!</definedName>
    <definedName name="Base" localSheetId="2">#REF!</definedName>
    <definedName name="Base" localSheetId="0">#REF!</definedName>
    <definedName name="Base" localSheetId="1">#REF!</definedName>
    <definedName name="Base">#REF!</definedName>
    <definedName name="BPROV">'[1]#REF'!$D$69</definedName>
    <definedName name="Brand" localSheetId="2">#REF!</definedName>
    <definedName name="Brand" localSheetId="0">#REF!</definedName>
    <definedName name="Brand" localSheetId="1">#REF!</definedName>
    <definedName name="Brand" localSheetId="6">#REF!</definedName>
    <definedName name="Brand" localSheetId="9">#REF!</definedName>
    <definedName name="Brand" localSheetId="14">#REF!</definedName>
    <definedName name="Brand" localSheetId="16">#REF!</definedName>
    <definedName name="Brand" localSheetId="11">#REF!</definedName>
    <definedName name="Brand" localSheetId="10">#REF!</definedName>
    <definedName name="Brand" localSheetId="15">#REF!</definedName>
    <definedName name="Brand" localSheetId="12">#REF!</definedName>
    <definedName name="Brand" localSheetId="8">#REF!</definedName>
    <definedName name="Brand" localSheetId="7">#REF!</definedName>
    <definedName name="Brand" localSheetId="13">#REF!</definedName>
    <definedName name="Brand">#REF!</definedName>
    <definedName name="BRIT" localSheetId="2">[18]Forecast!#REF!</definedName>
    <definedName name="BRIT" localSheetId="0">[18]Forecast!#REF!</definedName>
    <definedName name="BRIT" localSheetId="1">[18]Forecast!#REF!</definedName>
    <definedName name="BRIT">[18]Forecast!#REF!</definedName>
    <definedName name="budget2" localSheetId="2">#REF!</definedName>
    <definedName name="budget2" localSheetId="0">#REF!</definedName>
    <definedName name="budget2" localSheetId="1">#REF!</definedName>
    <definedName name="budget2" localSheetId="6">#REF!</definedName>
    <definedName name="budget2" localSheetId="9">#REF!</definedName>
    <definedName name="budget2" localSheetId="14">#REF!</definedName>
    <definedName name="budget2" localSheetId="16">#REF!</definedName>
    <definedName name="budget2" localSheetId="11">#REF!</definedName>
    <definedName name="budget2" localSheetId="10">#REF!</definedName>
    <definedName name="budget2" localSheetId="15">#REF!</definedName>
    <definedName name="budget2" localSheetId="12">#REF!</definedName>
    <definedName name="budget2" localSheetId="8">#REF!</definedName>
    <definedName name="budget2" localSheetId="7">#REF!</definedName>
    <definedName name="budget2" localSheetId="13">#REF!</definedName>
    <definedName name="budget2">#REF!</definedName>
    <definedName name="budget3" localSheetId="2">#REF!</definedName>
    <definedName name="budget3" localSheetId="1">#REF!</definedName>
    <definedName name="budget3" localSheetId="6">#REF!</definedName>
    <definedName name="budget3" localSheetId="9">#REF!</definedName>
    <definedName name="budget3" localSheetId="14">#REF!</definedName>
    <definedName name="budget3" localSheetId="16">#REF!</definedName>
    <definedName name="budget3" localSheetId="11">#REF!</definedName>
    <definedName name="budget3" localSheetId="10">#REF!</definedName>
    <definedName name="budget3" localSheetId="15">#REF!</definedName>
    <definedName name="budget3" localSheetId="12">#REF!</definedName>
    <definedName name="budget3" localSheetId="8">#REF!</definedName>
    <definedName name="budget3" localSheetId="7">#REF!</definedName>
    <definedName name="budget3" localSheetId="13">#REF!</definedName>
    <definedName name="budget3">#REF!</definedName>
    <definedName name="budgetmensuelim_header_2_B2" localSheetId="2">#REF!</definedName>
    <definedName name="budgetmensuelim_header_2_B2" localSheetId="1">#REF!</definedName>
    <definedName name="budgetmensuelim_header_2_B2" localSheetId="6">#REF!</definedName>
    <definedName name="budgetmensuelim_header_2_B2" localSheetId="9">#REF!</definedName>
    <definedName name="budgetmensuelim_header_2_B2" localSheetId="14">#REF!</definedName>
    <definedName name="budgetmensuelim_header_2_B2" localSheetId="16">#REF!</definedName>
    <definedName name="budgetmensuelim_header_2_B2" localSheetId="11">#REF!</definedName>
    <definedName name="budgetmensuelim_header_2_B2" localSheetId="10">#REF!</definedName>
    <definedName name="budgetmensuelim_header_2_B2" localSheetId="15">#REF!</definedName>
    <definedName name="budgetmensuelim_header_2_B2" localSheetId="12">#REF!</definedName>
    <definedName name="budgetmensuelim_header_2_B2" localSheetId="8">#REF!</definedName>
    <definedName name="budgetmensuelim_header_2_B2" localSheetId="7">#REF!</definedName>
    <definedName name="budgetmensuelim_header_2_B2" localSheetId="13">#REF!</definedName>
    <definedName name="budgetmensuelim_header_2_B2">#REF!</definedName>
    <definedName name="budgetmensuelim_header_22_B2" localSheetId="2">#REF!</definedName>
    <definedName name="budgetmensuelim_header_22_B2" localSheetId="1">#REF!</definedName>
    <definedName name="budgetmensuelim_header_22_B2" localSheetId="6">#REF!</definedName>
    <definedName name="budgetmensuelim_header_22_B2" localSheetId="9">#REF!</definedName>
    <definedName name="budgetmensuelim_header_22_B2" localSheetId="14">#REF!</definedName>
    <definedName name="budgetmensuelim_header_22_B2" localSheetId="16">#REF!</definedName>
    <definedName name="budgetmensuelim_header_22_B2" localSheetId="11">#REF!</definedName>
    <definedName name="budgetmensuelim_header_22_B2" localSheetId="10">#REF!</definedName>
    <definedName name="budgetmensuelim_header_22_B2" localSheetId="15">#REF!</definedName>
    <definedName name="budgetmensuelim_header_22_B2" localSheetId="12">#REF!</definedName>
    <definedName name="budgetmensuelim_header_22_B2" localSheetId="8">#REF!</definedName>
    <definedName name="budgetmensuelim_header_22_B2" localSheetId="7">#REF!</definedName>
    <definedName name="budgetmensuelim_header_22_B2" localSheetId="13">#REF!</definedName>
    <definedName name="budgetmensuelim_header_22_B2">#REF!</definedName>
    <definedName name="budgetmensuelim_header_24_B2" localSheetId="2">#REF!</definedName>
    <definedName name="budgetmensuelim_header_24_B2" localSheetId="1">#REF!</definedName>
    <definedName name="budgetmensuelim_header_24_B2" localSheetId="6">#REF!</definedName>
    <definedName name="budgetmensuelim_header_24_B2" localSheetId="9">#REF!</definedName>
    <definedName name="budgetmensuelim_header_24_B2" localSheetId="14">#REF!</definedName>
    <definedName name="budgetmensuelim_header_24_B2" localSheetId="16">#REF!</definedName>
    <definedName name="budgetmensuelim_header_24_B2" localSheetId="11">#REF!</definedName>
    <definedName name="budgetmensuelim_header_24_B2" localSheetId="10">#REF!</definedName>
    <definedName name="budgetmensuelim_header_24_B2" localSheetId="15">#REF!</definedName>
    <definedName name="budgetmensuelim_header_24_B2" localSheetId="12">#REF!</definedName>
    <definedName name="budgetmensuelim_header_24_B2" localSheetId="8">#REF!</definedName>
    <definedName name="budgetmensuelim_header_24_B2" localSheetId="7">#REF!</definedName>
    <definedName name="budgetmensuelim_header_24_B2" localSheetId="13">#REF!</definedName>
    <definedName name="budgetmensuelim_header_24_B2">#REF!</definedName>
    <definedName name="budgetmensuelim_header_25_B2" localSheetId="2">#REF!</definedName>
    <definedName name="budgetmensuelim_header_25_B2" localSheetId="1">#REF!</definedName>
    <definedName name="budgetmensuelim_header_25_B2" localSheetId="6">#REF!</definedName>
    <definedName name="budgetmensuelim_header_25_B2" localSheetId="9">#REF!</definedName>
    <definedName name="budgetmensuelim_header_25_B2" localSheetId="14">#REF!</definedName>
    <definedName name="budgetmensuelim_header_25_B2" localSheetId="16">#REF!</definedName>
    <definedName name="budgetmensuelim_header_25_B2" localSheetId="11">#REF!</definedName>
    <definedName name="budgetmensuelim_header_25_B2" localSheetId="10">#REF!</definedName>
    <definedName name="budgetmensuelim_header_25_B2" localSheetId="15">#REF!</definedName>
    <definedName name="budgetmensuelim_header_25_B2" localSheetId="12">#REF!</definedName>
    <definedName name="budgetmensuelim_header_25_B2" localSheetId="8">#REF!</definedName>
    <definedName name="budgetmensuelim_header_25_B2" localSheetId="7">#REF!</definedName>
    <definedName name="budgetmensuelim_header_25_B2" localSheetId="13">#REF!</definedName>
    <definedName name="budgetmensuelim_header_25_B2">#REF!</definedName>
    <definedName name="budgetmensuelim_header_29_B2" localSheetId="2">#REF!</definedName>
    <definedName name="budgetmensuelim_header_29_B2" localSheetId="1">#REF!</definedName>
    <definedName name="budgetmensuelim_header_29_B2" localSheetId="6">#REF!</definedName>
    <definedName name="budgetmensuelim_header_29_B2" localSheetId="9">#REF!</definedName>
    <definedName name="budgetmensuelim_header_29_B2" localSheetId="14">#REF!</definedName>
    <definedName name="budgetmensuelim_header_29_B2" localSheetId="16">#REF!</definedName>
    <definedName name="budgetmensuelim_header_29_B2" localSheetId="11">#REF!</definedName>
    <definedName name="budgetmensuelim_header_29_B2" localSheetId="10">#REF!</definedName>
    <definedName name="budgetmensuelim_header_29_B2" localSheetId="15">#REF!</definedName>
    <definedName name="budgetmensuelim_header_29_B2" localSheetId="12">#REF!</definedName>
    <definedName name="budgetmensuelim_header_29_B2" localSheetId="8">#REF!</definedName>
    <definedName name="budgetmensuelim_header_29_B2" localSheetId="7">#REF!</definedName>
    <definedName name="budgetmensuelim_header_29_B2" localSheetId="13">#REF!</definedName>
    <definedName name="budgetmensuelim_header_29_B2">#REF!</definedName>
    <definedName name="budgetmensuelim_header_3_B2" localSheetId="2">#REF!</definedName>
    <definedName name="budgetmensuelim_header_3_B2" localSheetId="1">#REF!</definedName>
    <definedName name="budgetmensuelim_header_3_B2" localSheetId="6">#REF!</definedName>
    <definedName name="budgetmensuelim_header_3_B2" localSheetId="9">#REF!</definedName>
    <definedName name="budgetmensuelim_header_3_B2" localSheetId="14">#REF!</definedName>
    <definedName name="budgetmensuelim_header_3_B2" localSheetId="16">#REF!</definedName>
    <definedName name="budgetmensuelim_header_3_B2" localSheetId="11">#REF!</definedName>
    <definedName name="budgetmensuelim_header_3_B2" localSheetId="10">#REF!</definedName>
    <definedName name="budgetmensuelim_header_3_B2" localSheetId="15">#REF!</definedName>
    <definedName name="budgetmensuelim_header_3_B2" localSheetId="12">#REF!</definedName>
    <definedName name="budgetmensuelim_header_3_B2" localSheetId="8">#REF!</definedName>
    <definedName name="budgetmensuelim_header_3_B2" localSheetId="7">#REF!</definedName>
    <definedName name="budgetmensuelim_header_3_B2" localSheetId="13">#REF!</definedName>
    <definedName name="budgetmensuelim_header_3_B2">#REF!</definedName>
    <definedName name="budgetmensuelim_header_30_B2" localSheetId="2">#REF!</definedName>
    <definedName name="budgetmensuelim_header_30_B2" localSheetId="1">#REF!</definedName>
    <definedName name="budgetmensuelim_header_30_B2" localSheetId="6">#REF!</definedName>
    <definedName name="budgetmensuelim_header_30_B2" localSheetId="9">#REF!</definedName>
    <definedName name="budgetmensuelim_header_30_B2" localSheetId="14">#REF!</definedName>
    <definedName name="budgetmensuelim_header_30_B2" localSheetId="16">#REF!</definedName>
    <definedName name="budgetmensuelim_header_30_B2" localSheetId="11">#REF!</definedName>
    <definedName name="budgetmensuelim_header_30_B2" localSheetId="10">#REF!</definedName>
    <definedName name="budgetmensuelim_header_30_B2" localSheetId="15">#REF!</definedName>
    <definedName name="budgetmensuelim_header_30_B2" localSheetId="12">#REF!</definedName>
    <definedName name="budgetmensuelim_header_30_B2" localSheetId="8">#REF!</definedName>
    <definedName name="budgetmensuelim_header_30_B2" localSheetId="7">#REF!</definedName>
    <definedName name="budgetmensuelim_header_30_B2" localSheetId="13">#REF!</definedName>
    <definedName name="budgetmensuelim_header_30_B2">#REF!</definedName>
    <definedName name="budgetmensuelim_header_4_B2" localSheetId="2">#REF!</definedName>
    <definedName name="budgetmensuelim_header_4_B2" localSheetId="1">#REF!</definedName>
    <definedName name="budgetmensuelim_header_4_B2" localSheetId="6">#REF!</definedName>
    <definedName name="budgetmensuelim_header_4_B2" localSheetId="9">#REF!</definedName>
    <definedName name="budgetmensuelim_header_4_B2" localSheetId="14">#REF!</definedName>
    <definedName name="budgetmensuelim_header_4_B2" localSheetId="16">#REF!</definedName>
    <definedName name="budgetmensuelim_header_4_B2" localSheetId="11">#REF!</definedName>
    <definedName name="budgetmensuelim_header_4_B2" localSheetId="10">#REF!</definedName>
    <definedName name="budgetmensuelim_header_4_B2" localSheetId="15">#REF!</definedName>
    <definedName name="budgetmensuelim_header_4_B2" localSheetId="12">#REF!</definedName>
    <definedName name="budgetmensuelim_header_4_B2" localSheetId="8">#REF!</definedName>
    <definedName name="budgetmensuelim_header_4_B2" localSheetId="7">#REF!</definedName>
    <definedName name="budgetmensuelim_header_4_B2" localSheetId="13">#REF!</definedName>
    <definedName name="budgetmensuelim_header_4_B2">#REF!</definedName>
    <definedName name="budgetmensuelim_header_5_B2" localSheetId="2">#REF!</definedName>
    <definedName name="budgetmensuelim_header_5_B2" localSheetId="1">#REF!</definedName>
    <definedName name="budgetmensuelim_header_5_B2" localSheetId="6">#REF!</definedName>
    <definedName name="budgetmensuelim_header_5_B2" localSheetId="9">#REF!</definedName>
    <definedName name="budgetmensuelim_header_5_B2" localSheetId="14">#REF!</definedName>
    <definedName name="budgetmensuelim_header_5_B2" localSheetId="16">#REF!</definedName>
    <definedName name="budgetmensuelim_header_5_B2" localSheetId="11">#REF!</definedName>
    <definedName name="budgetmensuelim_header_5_B2" localSheetId="10">#REF!</definedName>
    <definedName name="budgetmensuelim_header_5_B2" localSheetId="15">#REF!</definedName>
    <definedName name="budgetmensuelim_header_5_B2" localSheetId="12">#REF!</definedName>
    <definedName name="budgetmensuelim_header_5_B2" localSheetId="8">#REF!</definedName>
    <definedName name="budgetmensuelim_header_5_B2" localSheetId="7">#REF!</definedName>
    <definedName name="budgetmensuelim_header_5_B2" localSheetId="13">#REF!</definedName>
    <definedName name="budgetmensuelim_header_5_B2">#REF!</definedName>
    <definedName name="budgetmensuelim_header_7_B2" localSheetId="2">#REF!</definedName>
    <definedName name="budgetmensuelim_header_7_B2" localSheetId="1">#REF!</definedName>
    <definedName name="budgetmensuelim_header_7_B2" localSheetId="6">#REF!</definedName>
    <definedName name="budgetmensuelim_header_7_B2" localSheetId="9">#REF!</definedName>
    <definedName name="budgetmensuelim_header_7_B2" localSheetId="14">#REF!</definedName>
    <definedName name="budgetmensuelim_header_7_B2" localSheetId="16">#REF!</definedName>
    <definedName name="budgetmensuelim_header_7_B2" localSheetId="11">#REF!</definedName>
    <definedName name="budgetmensuelim_header_7_B2" localSheetId="10">#REF!</definedName>
    <definedName name="budgetmensuelim_header_7_B2" localSheetId="15">#REF!</definedName>
    <definedName name="budgetmensuelim_header_7_B2" localSheetId="12">#REF!</definedName>
    <definedName name="budgetmensuelim_header_7_B2" localSheetId="8">#REF!</definedName>
    <definedName name="budgetmensuelim_header_7_B2" localSheetId="7">#REF!</definedName>
    <definedName name="budgetmensuelim_header_7_B2" localSheetId="13">#REF!</definedName>
    <definedName name="budgetmensuelim_header_7_B2">#REF!</definedName>
    <definedName name="budgetmensuelim_hyp_list_1_S1" localSheetId="2">#REF!</definedName>
    <definedName name="budgetmensuelim_hyp_list_1_S1" localSheetId="1">#REF!</definedName>
    <definedName name="budgetmensuelim_hyp_list_1_S1" localSheetId="6">#REF!</definedName>
    <definedName name="budgetmensuelim_hyp_list_1_S1" localSheetId="9">#REF!</definedName>
    <definedName name="budgetmensuelim_hyp_list_1_S1" localSheetId="14">#REF!</definedName>
    <definedName name="budgetmensuelim_hyp_list_1_S1" localSheetId="16">#REF!</definedName>
    <definedName name="budgetmensuelim_hyp_list_1_S1" localSheetId="11">#REF!</definedName>
    <definedName name="budgetmensuelim_hyp_list_1_S1" localSheetId="10">#REF!</definedName>
    <definedName name="budgetmensuelim_hyp_list_1_S1" localSheetId="15">#REF!</definedName>
    <definedName name="budgetmensuelim_hyp_list_1_S1" localSheetId="12">#REF!</definedName>
    <definedName name="budgetmensuelim_hyp_list_1_S1" localSheetId="8">#REF!</definedName>
    <definedName name="budgetmensuelim_hyp_list_1_S1" localSheetId="7">#REF!</definedName>
    <definedName name="budgetmensuelim_hyp_list_1_S1" localSheetId="13">#REF!</definedName>
    <definedName name="budgetmensuelim_hyp_list_1_S1">#REF!</definedName>
    <definedName name="budgetrealiseim_header_22_B2" localSheetId="2">#REF!</definedName>
    <definedName name="budgetrealiseim_header_22_B2" localSheetId="1">#REF!</definedName>
    <definedName name="budgetrealiseim_header_22_B2" localSheetId="6">#REF!</definedName>
    <definedName name="budgetrealiseim_header_22_B2" localSheetId="9">#REF!</definedName>
    <definedName name="budgetrealiseim_header_22_B2" localSheetId="14">#REF!</definedName>
    <definedName name="budgetrealiseim_header_22_B2" localSheetId="16">#REF!</definedName>
    <definedName name="budgetrealiseim_header_22_B2" localSheetId="11">#REF!</definedName>
    <definedName name="budgetrealiseim_header_22_B2" localSheetId="10">#REF!</definedName>
    <definedName name="budgetrealiseim_header_22_B2" localSheetId="15">#REF!</definedName>
    <definedName name="budgetrealiseim_header_22_B2" localSheetId="12">#REF!</definedName>
    <definedName name="budgetrealiseim_header_22_B2" localSheetId="8">#REF!</definedName>
    <definedName name="budgetrealiseim_header_22_B2" localSheetId="7">#REF!</definedName>
    <definedName name="budgetrealiseim_header_22_B2" localSheetId="13">#REF!</definedName>
    <definedName name="budgetrealiseim_header_22_B2">#REF!</definedName>
    <definedName name="budgetrealiseim_header_23_B2" localSheetId="2">#REF!</definedName>
    <definedName name="budgetrealiseim_header_23_B2" localSheetId="1">#REF!</definedName>
    <definedName name="budgetrealiseim_header_23_B2" localSheetId="6">#REF!</definedName>
    <definedName name="budgetrealiseim_header_23_B2" localSheetId="9">#REF!</definedName>
    <definedName name="budgetrealiseim_header_23_B2" localSheetId="14">#REF!</definedName>
    <definedName name="budgetrealiseim_header_23_B2" localSheetId="16">#REF!</definedName>
    <definedName name="budgetrealiseim_header_23_B2" localSheetId="11">#REF!</definedName>
    <definedName name="budgetrealiseim_header_23_B2" localSheetId="10">#REF!</definedName>
    <definedName name="budgetrealiseim_header_23_B2" localSheetId="15">#REF!</definedName>
    <definedName name="budgetrealiseim_header_23_B2" localSheetId="12">#REF!</definedName>
    <definedName name="budgetrealiseim_header_23_B2" localSheetId="8">#REF!</definedName>
    <definedName name="budgetrealiseim_header_23_B2" localSheetId="7">#REF!</definedName>
    <definedName name="budgetrealiseim_header_23_B2" localSheetId="13">#REF!</definedName>
    <definedName name="budgetrealiseim_header_23_B2">#REF!</definedName>
    <definedName name="budgetrealiseim_header_24_B2" localSheetId="2">#REF!</definedName>
    <definedName name="budgetrealiseim_header_24_B2" localSheetId="1">#REF!</definedName>
    <definedName name="budgetrealiseim_header_24_B2" localSheetId="6">#REF!</definedName>
    <definedName name="budgetrealiseim_header_24_B2" localSheetId="9">#REF!</definedName>
    <definedName name="budgetrealiseim_header_24_B2" localSheetId="14">#REF!</definedName>
    <definedName name="budgetrealiseim_header_24_B2" localSheetId="16">#REF!</definedName>
    <definedName name="budgetrealiseim_header_24_B2" localSheetId="11">#REF!</definedName>
    <definedName name="budgetrealiseim_header_24_B2" localSheetId="10">#REF!</definedName>
    <definedName name="budgetrealiseim_header_24_B2" localSheetId="15">#REF!</definedName>
    <definedName name="budgetrealiseim_header_24_B2" localSheetId="12">#REF!</definedName>
    <definedName name="budgetrealiseim_header_24_B2" localSheetId="8">#REF!</definedName>
    <definedName name="budgetrealiseim_header_24_B2" localSheetId="7">#REF!</definedName>
    <definedName name="budgetrealiseim_header_24_B2" localSheetId="13">#REF!</definedName>
    <definedName name="budgetrealiseim_header_24_B2">#REF!</definedName>
    <definedName name="budgetrealiseim_header_25_B2" localSheetId="2">#REF!</definedName>
    <definedName name="budgetrealiseim_header_25_B2" localSheetId="1">#REF!</definedName>
    <definedName name="budgetrealiseim_header_25_B2" localSheetId="6">#REF!</definedName>
    <definedName name="budgetrealiseim_header_25_B2" localSheetId="9">#REF!</definedName>
    <definedName name="budgetrealiseim_header_25_B2" localSheetId="14">#REF!</definedName>
    <definedName name="budgetrealiseim_header_25_B2" localSheetId="16">#REF!</definedName>
    <definedName name="budgetrealiseim_header_25_B2" localSheetId="11">#REF!</definedName>
    <definedName name="budgetrealiseim_header_25_B2" localSheetId="10">#REF!</definedName>
    <definedName name="budgetrealiseim_header_25_B2" localSheetId="15">#REF!</definedName>
    <definedName name="budgetrealiseim_header_25_B2" localSheetId="12">#REF!</definedName>
    <definedName name="budgetrealiseim_header_25_B2" localSheetId="8">#REF!</definedName>
    <definedName name="budgetrealiseim_header_25_B2" localSheetId="7">#REF!</definedName>
    <definedName name="budgetrealiseim_header_25_B2" localSheetId="13">#REF!</definedName>
    <definedName name="budgetrealiseim_header_25_B2">#REF!</definedName>
    <definedName name="budgetrealiseim_header_26_C2" localSheetId="2">#REF!</definedName>
    <definedName name="budgetrealiseim_header_26_C2" localSheetId="1">#REF!</definedName>
    <definedName name="budgetrealiseim_header_26_C2" localSheetId="6">#REF!</definedName>
    <definedName name="budgetrealiseim_header_26_C2" localSheetId="9">#REF!</definedName>
    <definedName name="budgetrealiseim_header_26_C2" localSheetId="14">#REF!</definedName>
    <definedName name="budgetrealiseim_header_26_C2" localSheetId="16">#REF!</definedName>
    <definedName name="budgetrealiseim_header_26_C2" localSheetId="11">#REF!</definedName>
    <definedName name="budgetrealiseim_header_26_C2" localSheetId="10">#REF!</definedName>
    <definedName name="budgetrealiseim_header_26_C2" localSheetId="15">#REF!</definedName>
    <definedName name="budgetrealiseim_header_26_C2" localSheetId="12">#REF!</definedName>
    <definedName name="budgetrealiseim_header_26_C2" localSheetId="8">#REF!</definedName>
    <definedName name="budgetrealiseim_header_26_C2" localSheetId="7">#REF!</definedName>
    <definedName name="budgetrealiseim_header_26_C2" localSheetId="13">#REF!</definedName>
    <definedName name="budgetrealiseim_header_26_C2">#REF!</definedName>
    <definedName name="budgetrealiseim_header_27_B2" localSheetId="2">#REF!</definedName>
    <definedName name="budgetrealiseim_header_27_B2" localSheetId="1">#REF!</definedName>
    <definedName name="budgetrealiseim_header_27_B2" localSheetId="6">#REF!</definedName>
    <definedName name="budgetrealiseim_header_27_B2" localSheetId="9">#REF!</definedName>
    <definedName name="budgetrealiseim_header_27_B2" localSheetId="14">#REF!</definedName>
    <definedName name="budgetrealiseim_header_27_B2" localSheetId="16">#REF!</definedName>
    <definedName name="budgetrealiseim_header_27_B2" localSheetId="11">#REF!</definedName>
    <definedName name="budgetrealiseim_header_27_B2" localSheetId="10">#REF!</definedName>
    <definedName name="budgetrealiseim_header_27_B2" localSheetId="15">#REF!</definedName>
    <definedName name="budgetrealiseim_header_27_B2" localSheetId="12">#REF!</definedName>
    <definedName name="budgetrealiseim_header_27_B2" localSheetId="8">#REF!</definedName>
    <definedName name="budgetrealiseim_header_27_B2" localSheetId="7">#REF!</definedName>
    <definedName name="budgetrealiseim_header_27_B2" localSheetId="13">#REF!</definedName>
    <definedName name="budgetrealiseim_header_27_B2">#REF!</definedName>
    <definedName name="budgetrealiseim_header_28_B2" localSheetId="2">#REF!</definedName>
    <definedName name="budgetrealiseim_header_28_B2" localSheetId="1">#REF!</definedName>
    <definedName name="budgetrealiseim_header_28_B2" localSheetId="6">#REF!</definedName>
    <definedName name="budgetrealiseim_header_28_B2" localSheetId="9">#REF!</definedName>
    <definedName name="budgetrealiseim_header_28_B2" localSheetId="14">#REF!</definedName>
    <definedName name="budgetrealiseim_header_28_B2" localSheetId="16">#REF!</definedName>
    <definedName name="budgetrealiseim_header_28_B2" localSheetId="11">#REF!</definedName>
    <definedName name="budgetrealiseim_header_28_B2" localSheetId="10">#REF!</definedName>
    <definedName name="budgetrealiseim_header_28_B2" localSheetId="15">#REF!</definedName>
    <definedName name="budgetrealiseim_header_28_B2" localSheetId="12">#REF!</definedName>
    <definedName name="budgetrealiseim_header_28_B2" localSheetId="8">#REF!</definedName>
    <definedName name="budgetrealiseim_header_28_B2" localSheetId="7">#REF!</definedName>
    <definedName name="budgetrealiseim_header_28_B2" localSheetId="13">#REF!</definedName>
    <definedName name="budgetrealiseim_header_28_B2">#REF!</definedName>
    <definedName name="budgetrealiseim_header_3_B2" localSheetId="2">#REF!</definedName>
    <definedName name="budgetrealiseim_header_3_B2" localSheetId="1">#REF!</definedName>
    <definedName name="budgetrealiseim_header_3_B2" localSheetId="6">#REF!</definedName>
    <definedName name="budgetrealiseim_header_3_B2" localSheetId="9">#REF!</definedName>
    <definedName name="budgetrealiseim_header_3_B2" localSheetId="14">#REF!</definedName>
    <definedName name="budgetrealiseim_header_3_B2" localSheetId="16">#REF!</definedName>
    <definedName name="budgetrealiseim_header_3_B2" localSheetId="11">#REF!</definedName>
    <definedName name="budgetrealiseim_header_3_B2" localSheetId="10">#REF!</definedName>
    <definedName name="budgetrealiseim_header_3_B2" localSheetId="15">#REF!</definedName>
    <definedName name="budgetrealiseim_header_3_B2" localSheetId="12">#REF!</definedName>
    <definedName name="budgetrealiseim_header_3_B2" localSheetId="8">#REF!</definedName>
    <definedName name="budgetrealiseim_header_3_B2" localSheetId="7">#REF!</definedName>
    <definedName name="budgetrealiseim_header_3_B2" localSheetId="13">#REF!</definedName>
    <definedName name="budgetrealiseim_header_3_B2">#REF!</definedName>
    <definedName name="budgetrealiseim_header_4_B2" localSheetId="2">#REF!</definedName>
    <definedName name="budgetrealiseim_header_4_B2" localSheetId="1">#REF!</definedName>
    <definedName name="budgetrealiseim_header_4_B2" localSheetId="6">#REF!</definedName>
    <definedName name="budgetrealiseim_header_4_B2" localSheetId="9">#REF!</definedName>
    <definedName name="budgetrealiseim_header_4_B2" localSheetId="14">#REF!</definedName>
    <definedName name="budgetrealiseim_header_4_B2" localSheetId="16">#REF!</definedName>
    <definedName name="budgetrealiseim_header_4_B2" localSheetId="11">#REF!</definedName>
    <definedName name="budgetrealiseim_header_4_B2" localSheetId="10">#REF!</definedName>
    <definedName name="budgetrealiseim_header_4_B2" localSheetId="15">#REF!</definedName>
    <definedName name="budgetrealiseim_header_4_B2" localSheetId="12">#REF!</definedName>
    <definedName name="budgetrealiseim_header_4_B2" localSheetId="8">#REF!</definedName>
    <definedName name="budgetrealiseim_header_4_B2" localSheetId="7">#REF!</definedName>
    <definedName name="budgetrealiseim_header_4_B2" localSheetId="13">#REF!</definedName>
    <definedName name="budgetrealiseim_header_4_B2">#REF!</definedName>
    <definedName name="budgetrealiseim_header_5_B2" localSheetId="2">#REF!</definedName>
    <definedName name="budgetrealiseim_header_5_B2" localSheetId="1">#REF!</definedName>
    <definedName name="budgetrealiseim_header_5_B2" localSheetId="6">#REF!</definedName>
    <definedName name="budgetrealiseim_header_5_B2" localSheetId="9">#REF!</definedName>
    <definedName name="budgetrealiseim_header_5_B2" localSheetId="14">#REF!</definedName>
    <definedName name="budgetrealiseim_header_5_B2" localSheetId="16">#REF!</definedName>
    <definedName name="budgetrealiseim_header_5_B2" localSheetId="11">#REF!</definedName>
    <definedName name="budgetrealiseim_header_5_B2" localSheetId="10">#REF!</definedName>
    <definedName name="budgetrealiseim_header_5_B2" localSheetId="15">#REF!</definedName>
    <definedName name="budgetrealiseim_header_5_B2" localSheetId="12">#REF!</definedName>
    <definedName name="budgetrealiseim_header_5_B2" localSheetId="8">#REF!</definedName>
    <definedName name="budgetrealiseim_header_5_B2" localSheetId="7">#REF!</definedName>
    <definedName name="budgetrealiseim_header_5_B2" localSheetId="13">#REF!</definedName>
    <definedName name="budgetrealiseim_header_5_B2">#REF!</definedName>
    <definedName name="budgetrealiseim_header_6_B2" localSheetId="2">#REF!</definedName>
    <definedName name="budgetrealiseim_header_6_B2" localSheetId="1">#REF!</definedName>
    <definedName name="budgetrealiseim_header_6_B2" localSheetId="6">#REF!</definedName>
    <definedName name="budgetrealiseim_header_6_B2" localSheetId="9">#REF!</definedName>
    <definedName name="budgetrealiseim_header_6_B2" localSheetId="14">#REF!</definedName>
    <definedName name="budgetrealiseim_header_6_B2" localSheetId="16">#REF!</definedName>
    <definedName name="budgetrealiseim_header_6_B2" localSheetId="11">#REF!</definedName>
    <definedName name="budgetrealiseim_header_6_B2" localSheetId="10">#REF!</definedName>
    <definedName name="budgetrealiseim_header_6_B2" localSheetId="15">#REF!</definedName>
    <definedName name="budgetrealiseim_header_6_B2" localSheetId="12">#REF!</definedName>
    <definedName name="budgetrealiseim_header_6_B2" localSheetId="8">#REF!</definedName>
    <definedName name="budgetrealiseim_header_6_B2" localSheetId="7">#REF!</definedName>
    <definedName name="budgetrealiseim_header_6_B2" localSheetId="13">#REF!</definedName>
    <definedName name="budgetrealiseim_header_6_B2">#REF!</definedName>
    <definedName name="budgetrealiseim_header_8_B2" localSheetId="2">#REF!</definedName>
    <definedName name="budgetrealiseim_header_8_B2" localSheetId="1">#REF!</definedName>
    <definedName name="budgetrealiseim_header_8_B2" localSheetId="6">#REF!</definedName>
    <definedName name="budgetrealiseim_header_8_B2" localSheetId="9">#REF!</definedName>
    <definedName name="budgetrealiseim_header_8_B2" localSheetId="14">#REF!</definedName>
    <definedName name="budgetrealiseim_header_8_B2" localSheetId="16">#REF!</definedName>
    <definedName name="budgetrealiseim_header_8_B2" localSheetId="11">#REF!</definedName>
    <definedName name="budgetrealiseim_header_8_B2" localSheetId="10">#REF!</definedName>
    <definedName name="budgetrealiseim_header_8_B2" localSheetId="15">#REF!</definedName>
    <definedName name="budgetrealiseim_header_8_B2" localSheetId="12">#REF!</definedName>
    <definedName name="budgetrealiseim_header_8_B2" localSheetId="8">#REF!</definedName>
    <definedName name="budgetrealiseim_header_8_B2" localSheetId="7">#REF!</definedName>
    <definedName name="budgetrealiseim_header_8_B2" localSheetId="13">#REF!</definedName>
    <definedName name="budgetrealiseim_header_8_B2">#REF!</definedName>
    <definedName name="budgetrealiseim_hyp_list_1_S4" localSheetId="2">#REF!</definedName>
    <definedName name="budgetrealiseim_hyp_list_1_S4" localSheetId="1">#REF!</definedName>
    <definedName name="budgetrealiseim_hyp_list_1_S4" localSheetId="6">#REF!</definedName>
    <definedName name="budgetrealiseim_hyp_list_1_S4" localSheetId="9">#REF!</definedName>
    <definedName name="budgetrealiseim_hyp_list_1_S4" localSheetId="14">#REF!</definedName>
    <definedName name="budgetrealiseim_hyp_list_1_S4" localSheetId="16">#REF!</definedName>
    <definedName name="budgetrealiseim_hyp_list_1_S4" localSheetId="11">#REF!</definedName>
    <definedName name="budgetrealiseim_hyp_list_1_S4" localSheetId="10">#REF!</definedName>
    <definedName name="budgetrealiseim_hyp_list_1_S4" localSheetId="15">#REF!</definedName>
    <definedName name="budgetrealiseim_hyp_list_1_S4" localSheetId="12">#REF!</definedName>
    <definedName name="budgetrealiseim_hyp_list_1_S4" localSheetId="8">#REF!</definedName>
    <definedName name="budgetrealiseim_hyp_list_1_S4" localSheetId="7">#REF!</definedName>
    <definedName name="budgetrealiseim_hyp_list_1_S4" localSheetId="13">#REF!</definedName>
    <definedName name="budgetrealiseim_hyp_list_1_S4">#REF!</definedName>
    <definedName name="budmain">'[1]#REF'!$B$4:$C$8</definedName>
    <definedName name="BUDSALES">'[1]#REF'!$H$25</definedName>
    <definedName name="bulwarkdisc">'[1]#REF'!$C$8:$N$24</definedName>
    <definedName name="BULWARKGM">'[1]#REF'!$C$8:$N$24</definedName>
    <definedName name="bulwarksales">'[1]#REF'!$C$8:$N$24</definedName>
    <definedName name="bulwarkunits">'[1]#REF'!$C$8:$N$24</definedName>
    <definedName name="BUYSHEET" localSheetId="2">#REF!</definedName>
    <definedName name="BUYSHEET" localSheetId="0">#REF!</definedName>
    <definedName name="BUYSHEET" localSheetId="1">#REF!</definedName>
    <definedName name="BUYSHEET">#REF!</definedName>
    <definedName name="BWACT">'[1]#REF'!$A$840</definedName>
    <definedName name="BWHPRFC">'[10]Prior FCST'!$C$126:$S$179</definedName>
    <definedName name="BWMTH">'[1]#REF'!$B$835:$S$889</definedName>
    <definedName name="BWMTHPL">'[1]#REF'!$C$840:$S$889</definedName>
    <definedName name="BWOTHER">'[1]#REF'!$B$970:$S$1036</definedName>
    <definedName name="BWQTR">'[1]#REF'!$B$893:$W$964</definedName>
    <definedName name="C_1" localSheetId="2">#REF!</definedName>
    <definedName name="C_1" localSheetId="0">#REF!</definedName>
    <definedName name="C_1" localSheetId="1">#REF!</definedName>
    <definedName name="C_1">#REF!</definedName>
    <definedName name="C_2A" localSheetId="2">#REF!</definedName>
    <definedName name="C_2A" localSheetId="0">#REF!</definedName>
    <definedName name="C_2A" localSheetId="1">#REF!</definedName>
    <definedName name="C_2A">#REF!</definedName>
    <definedName name="C_2B" localSheetId="2">#REF!</definedName>
    <definedName name="C_2B" localSheetId="0">#REF!</definedName>
    <definedName name="C_2B" localSheetId="1">#REF!</definedName>
    <definedName name="C_2B">#REF!</definedName>
    <definedName name="C_2C" localSheetId="1">#REF!</definedName>
    <definedName name="C_2C">#REF!</definedName>
    <definedName name="C_2D" localSheetId="1">#REF!</definedName>
    <definedName name="C_2D">#REF!</definedName>
    <definedName name="C_2E" localSheetId="1">#REF!</definedName>
    <definedName name="C_2E">#REF!</definedName>
    <definedName name="C_2F" localSheetId="1">#REF!</definedName>
    <definedName name="C_2F">#REF!</definedName>
    <definedName name="C_2G" localSheetId="1">#REF!</definedName>
    <definedName name="C_2G">#REF!</definedName>
    <definedName name="C_2H" localSheetId="1">#REF!</definedName>
    <definedName name="C_2H">#REF!</definedName>
    <definedName name="CAGR03TEST" localSheetId="1">#REF!</definedName>
    <definedName name="CAGR03TEST">#REF!</definedName>
    <definedName name="CAGRTEST" localSheetId="1">#REF!</definedName>
    <definedName name="CAGRTEST">#REF!</definedName>
    <definedName name="CalcAgencyPrice">'[1]#REF'!$K$9:$K$351</definedName>
    <definedName name="Callbudgetmensuelim_2_B3" localSheetId="2">#REF!</definedName>
    <definedName name="Callbudgetmensuelim_2_B3" localSheetId="0">#REF!</definedName>
    <definedName name="Callbudgetmensuelim_2_B3" localSheetId="1">#REF!</definedName>
    <definedName name="Callbudgetmensuelim_2_B3" localSheetId="6">#REF!</definedName>
    <definedName name="Callbudgetmensuelim_2_B3" localSheetId="9">#REF!</definedName>
    <definedName name="Callbudgetmensuelim_2_B3" localSheetId="14">#REF!</definedName>
    <definedName name="Callbudgetmensuelim_2_B3" localSheetId="16">#REF!</definedName>
    <definedName name="Callbudgetmensuelim_2_B3" localSheetId="11">#REF!</definedName>
    <definedName name="Callbudgetmensuelim_2_B3" localSheetId="10">#REF!</definedName>
    <definedName name="Callbudgetmensuelim_2_B3" localSheetId="15">#REF!</definedName>
    <definedName name="Callbudgetmensuelim_2_B3" localSheetId="12">#REF!</definedName>
    <definedName name="Callbudgetmensuelim_2_B3" localSheetId="8">#REF!</definedName>
    <definedName name="Callbudgetmensuelim_2_B3" localSheetId="7">#REF!</definedName>
    <definedName name="Callbudgetmensuelim_2_B3" localSheetId="13">#REF!</definedName>
    <definedName name="Callbudgetmensuelim_2_B3">#REF!</definedName>
    <definedName name="Callbudgetmensuelim_22_B3" localSheetId="2">#REF!</definedName>
    <definedName name="Callbudgetmensuelim_22_B3" localSheetId="1">#REF!</definedName>
    <definedName name="Callbudgetmensuelim_22_B3" localSheetId="6">#REF!</definedName>
    <definedName name="Callbudgetmensuelim_22_B3" localSheetId="9">#REF!</definedName>
    <definedName name="Callbudgetmensuelim_22_B3" localSheetId="14">#REF!</definedName>
    <definedName name="Callbudgetmensuelim_22_B3" localSheetId="16">#REF!</definedName>
    <definedName name="Callbudgetmensuelim_22_B3" localSheetId="11">#REF!</definedName>
    <definedName name="Callbudgetmensuelim_22_B3" localSheetId="10">#REF!</definedName>
    <definedName name="Callbudgetmensuelim_22_B3" localSheetId="15">#REF!</definedName>
    <definedName name="Callbudgetmensuelim_22_B3" localSheetId="12">#REF!</definedName>
    <definedName name="Callbudgetmensuelim_22_B3" localSheetId="8">#REF!</definedName>
    <definedName name="Callbudgetmensuelim_22_B3" localSheetId="7">#REF!</definedName>
    <definedName name="Callbudgetmensuelim_22_B3" localSheetId="13">#REF!</definedName>
    <definedName name="Callbudgetmensuelim_22_B3">#REF!</definedName>
    <definedName name="Callbudgetmensuelim_24_B3" localSheetId="2">#REF!</definedName>
    <definedName name="Callbudgetmensuelim_24_B3" localSheetId="1">#REF!</definedName>
    <definedName name="Callbudgetmensuelim_24_B3" localSheetId="6">#REF!</definedName>
    <definedName name="Callbudgetmensuelim_24_B3" localSheetId="9">#REF!</definedName>
    <definedName name="Callbudgetmensuelim_24_B3" localSheetId="14">#REF!</definedName>
    <definedName name="Callbudgetmensuelim_24_B3" localSheetId="16">#REF!</definedName>
    <definedName name="Callbudgetmensuelim_24_B3" localSheetId="11">#REF!</definedName>
    <definedName name="Callbudgetmensuelim_24_B3" localSheetId="10">#REF!</definedName>
    <definedName name="Callbudgetmensuelim_24_B3" localSheetId="15">#REF!</definedName>
    <definedName name="Callbudgetmensuelim_24_B3" localSheetId="12">#REF!</definedName>
    <definedName name="Callbudgetmensuelim_24_B3" localSheetId="8">#REF!</definedName>
    <definedName name="Callbudgetmensuelim_24_B3" localSheetId="7">#REF!</definedName>
    <definedName name="Callbudgetmensuelim_24_B3" localSheetId="13">#REF!</definedName>
    <definedName name="Callbudgetmensuelim_24_B3">#REF!</definedName>
    <definedName name="Callbudgetmensuelim_25_B3" localSheetId="2">#REF!</definedName>
    <definedName name="Callbudgetmensuelim_25_B3" localSheetId="1">#REF!</definedName>
    <definedName name="Callbudgetmensuelim_25_B3" localSheetId="6">#REF!</definedName>
    <definedName name="Callbudgetmensuelim_25_B3" localSheetId="9">#REF!</definedName>
    <definedName name="Callbudgetmensuelim_25_B3" localSheetId="14">#REF!</definedName>
    <definedName name="Callbudgetmensuelim_25_B3" localSheetId="16">#REF!</definedName>
    <definedName name="Callbudgetmensuelim_25_B3" localSheetId="11">#REF!</definedName>
    <definedName name="Callbudgetmensuelim_25_B3" localSheetId="10">#REF!</definedName>
    <definedName name="Callbudgetmensuelim_25_B3" localSheetId="15">#REF!</definedName>
    <definedName name="Callbudgetmensuelim_25_B3" localSheetId="12">#REF!</definedName>
    <definedName name="Callbudgetmensuelim_25_B3" localSheetId="8">#REF!</definedName>
    <definedName name="Callbudgetmensuelim_25_B3" localSheetId="7">#REF!</definedName>
    <definedName name="Callbudgetmensuelim_25_B3" localSheetId="13">#REF!</definedName>
    <definedName name="Callbudgetmensuelim_25_B3">#REF!</definedName>
    <definedName name="Callbudgetmensuelim_29_B3" localSheetId="2">#REF!</definedName>
    <definedName name="Callbudgetmensuelim_29_B3" localSheetId="1">#REF!</definedName>
    <definedName name="Callbudgetmensuelim_29_B3" localSheetId="6">#REF!</definedName>
    <definedName name="Callbudgetmensuelim_29_B3" localSheetId="9">#REF!</definedName>
    <definedName name="Callbudgetmensuelim_29_B3" localSheetId="14">#REF!</definedName>
    <definedName name="Callbudgetmensuelim_29_B3" localSheetId="16">#REF!</definedName>
    <definedName name="Callbudgetmensuelim_29_B3" localSheetId="11">#REF!</definedName>
    <definedName name="Callbudgetmensuelim_29_B3" localSheetId="10">#REF!</definedName>
    <definedName name="Callbudgetmensuelim_29_B3" localSheetId="15">#REF!</definedName>
    <definedName name="Callbudgetmensuelim_29_B3" localSheetId="12">#REF!</definedName>
    <definedName name="Callbudgetmensuelim_29_B3" localSheetId="8">#REF!</definedName>
    <definedName name="Callbudgetmensuelim_29_B3" localSheetId="7">#REF!</definedName>
    <definedName name="Callbudgetmensuelim_29_B3" localSheetId="13">#REF!</definedName>
    <definedName name="Callbudgetmensuelim_29_B3">#REF!</definedName>
    <definedName name="Callbudgetmensuelim_3_B3" localSheetId="2">#REF!</definedName>
    <definedName name="Callbudgetmensuelim_3_B3" localSheetId="1">#REF!</definedName>
    <definedName name="Callbudgetmensuelim_3_B3" localSheetId="6">#REF!</definedName>
    <definedName name="Callbudgetmensuelim_3_B3" localSheetId="9">#REF!</definedName>
    <definedName name="Callbudgetmensuelim_3_B3" localSheetId="14">#REF!</definedName>
    <definedName name="Callbudgetmensuelim_3_B3" localSheetId="16">#REF!</definedName>
    <definedName name="Callbudgetmensuelim_3_B3" localSheetId="11">#REF!</definedName>
    <definedName name="Callbudgetmensuelim_3_B3" localSheetId="10">#REF!</definedName>
    <definedName name="Callbudgetmensuelim_3_B3" localSheetId="15">#REF!</definedName>
    <definedName name="Callbudgetmensuelim_3_B3" localSheetId="12">#REF!</definedName>
    <definedName name="Callbudgetmensuelim_3_B3" localSheetId="8">#REF!</definedName>
    <definedName name="Callbudgetmensuelim_3_B3" localSheetId="7">#REF!</definedName>
    <definedName name="Callbudgetmensuelim_3_B3" localSheetId="13">#REF!</definedName>
    <definedName name="Callbudgetmensuelim_3_B3">#REF!</definedName>
    <definedName name="Callbudgetmensuelim_30_B3" localSheetId="2">#REF!</definedName>
    <definedName name="Callbudgetmensuelim_30_B3" localSheetId="1">#REF!</definedName>
    <definedName name="Callbudgetmensuelim_30_B3" localSheetId="6">#REF!</definedName>
    <definedName name="Callbudgetmensuelim_30_B3" localSheetId="9">#REF!</definedName>
    <definedName name="Callbudgetmensuelim_30_B3" localSheetId="14">#REF!</definedName>
    <definedName name="Callbudgetmensuelim_30_B3" localSheetId="16">#REF!</definedName>
    <definedName name="Callbudgetmensuelim_30_B3" localSheetId="11">#REF!</definedName>
    <definedName name="Callbudgetmensuelim_30_B3" localSheetId="10">#REF!</definedName>
    <definedName name="Callbudgetmensuelim_30_B3" localSheetId="15">#REF!</definedName>
    <definedName name="Callbudgetmensuelim_30_B3" localSheetId="12">#REF!</definedName>
    <definedName name="Callbudgetmensuelim_30_B3" localSheetId="8">#REF!</definedName>
    <definedName name="Callbudgetmensuelim_30_B3" localSheetId="7">#REF!</definedName>
    <definedName name="Callbudgetmensuelim_30_B3" localSheetId="13">#REF!</definedName>
    <definedName name="Callbudgetmensuelim_30_B3">#REF!</definedName>
    <definedName name="Callbudgetmensuelim_4_B3" localSheetId="2">#REF!</definedName>
    <definedName name="Callbudgetmensuelim_4_B3" localSheetId="1">#REF!</definedName>
    <definedName name="Callbudgetmensuelim_4_B3" localSheetId="6">#REF!</definedName>
    <definedName name="Callbudgetmensuelim_4_B3" localSheetId="9">#REF!</definedName>
    <definedName name="Callbudgetmensuelim_4_B3" localSheetId="14">#REF!</definedName>
    <definedName name="Callbudgetmensuelim_4_B3" localSheetId="16">#REF!</definedName>
    <definedName name="Callbudgetmensuelim_4_B3" localSheetId="11">#REF!</definedName>
    <definedName name="Callbudgetmensuelim_4_B3" localSheetId="10">#REF!</definedName>
    <definedName name="Callbudgetmensuelim_4_B3" localSheetId="15">#REF!</definedName>
    <definedName name="Callbudgetmensuelim_4_B3" localSheetId="12">#REF!</definedName>
    <definedName name="Callbudgetmensuelim_4_B3" localSheetId="8">#REF!</definedName>
    <definedName name="Callbudgetmensuelim_4_B3" localSheetId="7">#REF!</definedName>
    <definedName name="Callbudgetmensuelim_4_B3" localSheetId="13">#REF!</definedName>
    <definedName name="Callbudgetmensuelim_4_B3">#REF!</definedName>
    <definedName name="Callbudgetmensuelim_5_B3" localSheetId="2">#REF!</definedName>
    <definedName name="Callbudgetmensuelim_5_B3" localSheetId="1">#REF!</definedName>
    <definedName name="Callbudgetmensuelim_5_B3" localSheetId="6">#REF!</definedName>
    <definedName name="Callbudgetmensuelim_5_B3" localSheetId="9">#REF!</definedName>
    <definedName name="Callbudgetmensuelim_5_B3" localSheetId="14">#REF!</definedName>
    <definedName name="Callbudgetmensuelim_5_B3" localSheetId="16">#REF!</definedName>
    <definedName name="Callbudgetmensuelim_5_B3" localSheetId="11">#REF!</definedName>
    <definedName name="Callbudgetmensuelim_5_B3" localSheetId="10">#REF!</definedName>
    <definedName name="Callbudgetmensuelim_5_B3" localSheetId="15">#REF!</definedName>
    <definedName name="Callbudgetmensuelim_5_B3" localSheetId="12">#REF!</definedName>
    <definedName name="Callbudgetmensuelim_5_B3" localSheetId="8">#REF!</definedName>
    <definedName name="Callbudgetmensuelim_5_B3" localSheetId="7">#REF!</definedName>
    <definedName name="Callbudgetmensuelim_5_B3" localSheetId="13">#REF!</definedName>
    <definedName name="Callbudgetmensuelim_5_B3">#REF!</definedName>
    <definedName name="Callbudgetmensuelim_7_B3" localSheetId="2">#REF!</definedName>
    <definedName name="Callbudgetmensuelim_7_B3" localSheetId="1">#REF!</definedName>
    <definedName name="Callbudgetmensuelim_7_B3" localSheetId="6">#REF!</definedName>
    <definedName name="Callbudgetmensuelim_7_B3" localSheetId="9">#REF!</definedName>
    <definedName name="Callbudgetmensuelim_7_B3" localSheetId="14">#REF!</definedName>
    <definedName name="Callbudgetmensuelim_7_B3" localSheetId="16">#REF!</definedName>
    <definedName name="Callbudgetmensuelim_7_B3" localSheetId="11">#REF!</definedName>
    <definedName name="Callbudgetmensuelim_7_B3" localSheetId="10">#REF!</definedName>
    <definedName name="Callbudgetmensuelim_7_B3" localSheetId="15">#REF!</definedName>
    <definedName name="Callbudgetmensuelim_7_B3" localSheetId="12">#REF!</definedName>
    <definedName name="Callbudgetmensuelim_7_B3" localSheetId="8">#REF!</definedName>
    <definedName name="Callbudgetmensuelim_7_B3" localSheetId="7">#REF!</definedName>
    <definedName name="Callbudgetmensuelim_7_B3" localSheetId="13">#REF!</definedName>
    <definedName name="Callbudgetmensuelim_7_B3">#REF!</definedName>
    <definedName name="Callbudgetrealiseim_22_B3" localSheetId="2">#REF!</definedName>
    <definedName name="Callbudgetrealiseim_22_B3" localSheetId="1">#REF!</definedName>
    <definedName name="Callbudgetrealiseim_22_B3" localSheetId="6">#REF!</definedName>
    <definedName name="Callbudgetrealiseim_22_B3" localSheetId="9">#REF!</definedName>
    <definedName name="Callbudgetrealiseim_22_B3" localSheetId="14">#REF!</definedName>
    <definedName name="Callbudgetrealiseim_22_B3" localSheetId="16">#REF!</definedName>
    <definedName name="Callbudgetrealiseim_22_B3" localSheetId="11">#REF!</definedName>
    <definedName name="Callbudgetrealiseim_22_B3" localSheetId="10">#REF!</definedName>
    <definedName name="Callbudgetrealiseim_22_B3" localSheetId="15">#REF!</definedName>
    <definedName name="Callbudgetrealiseim_22_B3" localSheetId="12">#REF!</definedName>
    <definedName name="Callbudgetrealiseim_22_B3" localSheetId="8">#REF!</definedName>
    <definedName name="Callbudgetrealiseim_22_B3" localSheetId="7">#REF!</definedName>
    <definedName name="Callbudgetrealiseim_22_B3" localSheetId="13">#REF!</definedName>
    <definedName name="Callbudgetrealiseim_22_B3">#REF!</definedName>
    <definedName name="Callbudgetrealiseim_23_B3" localSheetId="2">#REF!</definedName>
    <definedName name="Callbudgetrealiseim_23_B3" localSheetId="1">#REF!</definedName>
    <definedName name="Callbudgetrealiseim_23_B3" localSheetId="6">#REF!</definedName>
    <definedName name="Callbudgetrealiseim_23_B3" localSheetId="9">#REF!</definedName>
    <definedName name="Callbudgetrealiseim_23_B3" localSheetId="14">#REF!</definedName>
    <definedName name="Callbudgetrealiseim_23_B3" localSheetId="16">#REF!</definedName>
    <definedName name="Callbudgetrealiseim_23_B3" localSheetId="11">#REF!</definedName>
    <definedName name="Callbudgetrealiseim_23_B3" localSheetId="10">#REF!</definedName>
    <definedName name="Callbudgetrealiseim_23_B3" localSheetId="15">#REF!</definedName>
    <definedName name="Callbudgetrealiseim_23_B3" localSheetId="12">#REF!</definedName>
    <definedName name="Callbudgetrealiseim_23_B3" localSheetId="8">#REF!</definedName>
    <definedName name="Callbudgetrealiseim_23_B3" localSheetId="7">#REF!</definedName>
    <definedName name="Callbudgetrealiseim_23_B3" localSheetId="13">#REF!</definedName>
    <definedName name="Callbudgetrealiseim_23_B3">#REF!</definedName>
    <definedName name="Callbudgetrealiseim_24_B3" localSheetId="2">#REF!</definedName>
    <definedName name="Callbudgetrealiseim_24_B3" localSheetId="1">#REF!</definedName>
    <definedName name="Callbudgetrealiseim_24_B3" localSheetId="6">#REF!</definedName>
    <definedName name="Callbudgetrealiseim_24_B3" localSheetId="9">#REF!</definedName>
    <definedName name="Callbudgetrealiseim_24_B3" localSheetId="14">#REF!</definedName>
    <definedName name="Callbudgetrealiseim_24_B3" localSheetId="16">#REF!</definedName>
    <definedName name="Callbudgetrealiseim_24_B3" localSheetId="11">#REF!</definedName>
    <definedName name="Callbudgetrealiseim_24_B3" localSheetId="10">#REF!</definedName>
    <definedName name="Callbudgetrealiseim_24_B3" localSheetId="15">#REF!</definedName>
    <definedName name="Callbudgetrealiseim_24_B3" localSheetId="12">#REF!</definedName>
    <definedName name="Callbudgetrealiseim_24_B3" localSheetId="8">#REF!</definedName>
    <definedName name="Callbudgetrealiseim_24_B3" localSheetId="7">#REF!</definedName>
    <definedName name="Callbudgetrealiseim_24_B3" localSheetId="13">#REF!</definedName>
    <definedName name="Callbudgetrealiseim_24_B3">#REF!</definedName>
    <definedName name="Callbudgetrealiseim_25_B3" localSheetId="2">#REF!</definedName>
    <definedName name="Callbudgetrealiseim_25_B3" localSheetId="1">#REF!</definedName>
    <definedName name="Callbudgetrealiseim_25_B3" localSheetId="6">#REF!</definedName>
    <definedName name="Callbudgetrealiseim_25_B3" localSheetId="9">#REF!</definedName>
    <definedName name="Callbudgetrealiseim_25_B3" localSheetId="14">#REF!</definedName>
    <definedName name="Callbudgetrealiseim_25_B3" localSheetId="16">#REF!</definedName>
    <definedName name="Callbudgetrealiseim_25_B3" localSheetId="11">#REF!</definedName>
    <definedName name="Callbudgetrealiseim_25_B3" localSheetId="10">#REF!</definedName>
    <definedName name="Callbudgetrealiseim_25_B3" localSheetId="15">#REF!</definedName>
    <definedName name="Callbudgetrealiseim_25_B3" localSheetId="12">#REF!</definedName>
    <definedName name="Callbudgetrealiseim_25_B3" localSheetId="8">#REF!</definedName>
    <definedName name="Callbudgetrealiseim_25_B3" localSheetId="7">#REF!</definedName>
    <definedName name="Callbudgetrealiseim_25_B3" localSheetId="13">#REF!</definedName>
    <definedName name="Callbudgetrealiseim_25_B3">#REF!</definedName>
    <definedName name="Callbudgetrealiseim_26_C3" localSheetId="2">#REF!</definedName>
    <definedName name="Callbudgetrealiseim_26_C3" localSheetId="1">#REF!</definedName>
    <definedName name="Callbudgetrealiseim_26_C3" localSheetId="6">#REF!</definedName>
    <definedName name="Callbudgetrealiseim_26_C3" localSheetId="9">#REF!</definedName>
    <definedName name="Callbudgetrealiseim_26_C3" localSheetId="14">#REF!</definedName>
    <definedName name="Callbudgetrealiseim_26_C3" localSheetId="16">#REF!</definedName>
    <definedName name="Callbudgetrealiseim_26_C3" localSheetId="11">#REF!</definedName>
    <definedName name="Callbudgetrealiseim_26_C3" localSheetId="10">#REF!</definedName>
    <definedName name="Callbudgetrealiseim_26_C3" localSheetId="15">#REF!</definedName>
    <definedName name="Callbudgetrealiseim_26_C3" localSheetId="12">#REF!</definedName>
    <definedName name="Callbudgetrealiseim_26_C3" localSheetId="8">#REF!</definedName>
    <definedName name="Callbudgetrealiseim_26_C3" localSheetId="7">#REF!</definedName>
    <definedName name="Callbudgetrealiseim_26_C3" localSheetId="13">#REF!</definedName>
    <definedName name="Callbudgetrealiseim_26_C3">#REF!</definedName>
    <definedName name="Callbudgetrealiseim_27_B3" localSheetId="2">#REF!</definedName>
    <definedName name="Callbudgetrealiseim_27_B3" localSheetId="1">#REF!</definedName>
    <definedName name="Callbudgetrealiseim_27_B3" localSheetId="6">#REF!</definedName>
    <definedName name="Callbudgetrealiseim_27_B3" localSheetId="9">#REF!</definedName>
    <definedName name="Callbudgetrealiseim_27_B3" localSheetId="14">#REF!</definedName>
    <definedName name="Callbudgetrealiseim_27_B3" localSheetId="16">#REF!</definedName>
    <definedName name="Callbudgetrealiseim_27_B3" localSheetId="11">#REF!</definedName>
    <definedName name="Callbudgetrealiseim_27_B3" localSheetId="10">#REF!</definedName>
    <definedName name="Callbudgetrealiseim_27_B3" localSheetId="15">#REF!</definedName>
    <definedName name="Callbudgetrealiseim_27_B3" localSheetId="12">#REF!</definedName>
    <definedName name="Callbudgetrealiseim_27_B3" localSheetId="8">#REF!</definedName>
    <definedName name="Callbudgetrealiseim_27_B3" localSheetId="7">#REF!</definedName>
    <definedName name="Callbudgetrealiseim_27_B3" localSheetId="13">#REF!</definedName>
    <definedName name="Callbudgetrealiseim_27_B3">#REF!</definedName>
    <definedName name="Callbudgetrealiseim_28_B3" localSheetId="2">#REF!</definedName>
    <definedName name="Callbudgetrealiseim_28_B3" localSheetId="1">#REF!</definedName>
    <definedName name="Callbudgetrealiseim_28_B3" localSheetId="6">#REF!</definedName>
    <definedName name="Callbudgetrealiseim_28_B3" localSheetId="9">#REF!</definedName>
    <definedName name="Callbudgetrealiseim_28_B3" localSheetId="14">#REF!</definedName>
    <definedName name="Callbudgetrealiseim_28_B3" localSheetId="16">#REF!</definedName>
    <definedName name="Callbudgetrealiseim_28_B3" localSheetId="11">#REF!</definedName>
    <definedName name="Callbudgetrealiseim_28_B3" localSheetId="10">#REF!</definedName>
    <definedName name="Callbudgetrealiseim_28_B3" localSheetId="15">#REF!</definedName>
    <definedName name="Callbudgetrealiseim_28_B3" localSheetId="12">#REF!</definedName>
    <definedName name="Callbudgetrealiseim_28_B3" localSheetId="8">#REF!</definedName>
    <definedName name="Callbudgetrealiseim_28_B3" localSheetId="7">#REF!</definedName>
    <definedName name="Callbudgetrealiseim_28_B3" localSheetId="13">#REF!</definedName>
    <definedName name="Callbudgetrealiseim_28_B3">#REF!</definedName>
    <definedName name="Callbudgetrealiseim_3_B3" localSheetId="2">#REF!</definedName>
    <definedName name="Callbudgetrealiseim_3_B3" localSheetId="1">#REF!</definedName>
    <definedName name="Callbudgetrealiseim_3_B3" localSheetId="6">#REF!</definedName>
    <definedName name="Callbudgetrealiseim_3_B3" localSheetId="9">#REF!</definedName>
    <definedName name="Callbudgetrealiseim_3_B3" localSheetId="14">#REF!</definedName>
    <definedName name="Callbudgetrealiseim_3_B3" localSheetId="16">#REF!</definedName>
    <definedName name="Callbudgetrealiseim_3_B3" localSheetId="11">#REF!</definedName>
    <definedName name="Callbudgetrealiseim_3_B3" localSheetId="10">#REF!</definedName>
    <definedName name="Callbudgetrealiseim_3_B3" localSheetId="15">#REF!</definedName>
    <definedName name="Callbudgetrealiseim_3_B3" localSheetId="12">#REF!</definedName>
    <definedName name="Callbudgetrealiseim_3_B3" localSheetId="8">#REF!</definedName>
    <definedName name="Callbudgetrealiseim_3_B3" localSheetId="7">#REF!</definedName>
    <definedName name="Callbudgetrealiseim_3_B3" localSheetId="13">#REF!</definedName>
    <definedName name="Callbudgetrealiseim_3_B3">#REF!</definedName>
    <definedName name="Callbudgetrealiseim_4_B3" localSheetId="2">#REF!</definedName>
    <definedName name="Callbudgetrealiseim_4_B3" localSheetId="1">#REF!</definedName>
    <definedName name="Callbudgetrealiseim_4_B3" localSheetId="6">#REF!</definedName>
    <definedName name="Callbudgetrealiseim_4_B3" localSheetId="9">#REF!</definedName>
    <definedName name="Callbudgetrealiseim_4_B3" localSheetId="14">#REF!</definedName>
    <definedName name="Callbudgetrealiseim_4_B3" localSheetId="16">#REF!</definedName>
    <definedName name="Callbudgetrealiseim_4_B3" localSheetId="11">#REF!</definedName>
    <definedName name="Callbudgetrealiseim_4_B3" localSheetId="10">#REF!</definedName>
    <definedName name="Callbudgetrealiseim_4_B3" localSheetId="15">#REF!</definedName>
    <definedName name="Callbudgetrealiseim_4_B3" localSheetId="12">#REF!</definedName>
    <definedName name="Callbudgetrealiseim_4_B3" localSheetId="8">#REF!</definedName>
    <definedName name="Callbudgetrealiseim_4_B3" localSheetId="7">#REF!</definedName>
    <definedName name="Callbudgetrealiseim_4_B3" localSheetId="13">#REF!</definedName>
    <definedName name="Callbudgetrealiseim_4_B3">#REF!</definedName>
    <definedName name="Callbudgetrealiseim_5_B3" localSheetId="2">#REF!</definedName>
    <definedName name="Callbudgetrealiseim_5_B3" localSheetId="1">#REF!</definedName>
    <definedName name="Callbudgetrealiseim_5_B3" localSheetId="6">#REF!</definedName>
    <definedName name="Callbudgetrealiseim_5_B3" localSheetId="9">#REF!</definedName>
    <definedName name="Callbudgetrealiseim_5_B3" localSheetId="14">#REF!</definedName>
    <definedName name="Callbudgetrealiseim_5_B3" localSheetId="16">#REF!</definedName>
    <definedName name="Callbudgetrealiseim_5_B3" localSheetId="11">#REF!</definedName>
    <definedName name="Callbudgetrealiseim_5_B3" localSheetId="10">#REF!</definedName>
    <definedName name="Callbudgetrealiseim_5_B3" localSheetId="15">#REF!</definedName>
    <definedName name="Callbudgetrealiseim_5_B3" localSheetId="12">#REF!</definedName>
    <definedName name="Callbudgetrealiseim_5_B3" localSheetId="8">#REF!</definedName>
    <definedName name="Callbudgetrealiseim_5_B3" localSheetId="7">#REF!</definedName>
    <definedName name="Callbudgetrealiseim_5_B3" localSheetId="13">#REF!</definedName>
    <definedName name="Callbudgetrealiseim_5_B3">#REF!</definedName>
    <definedName name="Callbudgetrealiseim_6_B3" localSheetId="2">#REF!</definedName>
    <definedName name="Callbudgetrealiseim_6_B3" localSheetId="1">#REF!</definedName>
    <definedName name="Callbudgetrealiseim_6_B3" localSheetId="6">#REF!</definedName>
    <definedName name="Callbudgetrealiseim_6_B3" localSheetId="9">#REF!</definedName>
    <definedName name="Callbudgetrealiseim_6_B3" localSheetId="14">#REF!</definedName>
    <definedName name="Callbudgetrealiseim_6_B3" localSheetId="16">#REF!</definedName>
    <definedName name="Callbudgetrealiseim_6_B3" localSheetId="11">#REF!</definedName>
    <definedName name="Callbudgetrealiseim_6_B3" localSheetId="10">#REF!</definedName>
    <definedName name="Callbudgetrealiseim_6_B3" localSheetId="15">#REF!</definedName>
    <definedName name="Callbudgetrealiseim_6_B3" localSheetId="12">#REF!</definedName>
    <definedName name="Callbudgetrealiseim_6_B3" localSheetId="8">#REF!</definedName>
    <definedName name="Callbudgetrealiseim_6_B3" localSheetId="7">#REF!</definedName>
    <definedName name="Callbudgetrealiseim_6_B3" localSheetId="13">#REF!</definedName>
    <definedName name="Callbudgetrealiseim_6_B3">#REF!</definedName>
    <definedName name="Callbudgetrealiseim_8_B3" localSheetId="2">#REF!</definedName>
    <definedName name="Callbudgetrealiseim_8_B3" localSheetId="1">#REF!</definedName>
    <definedName name="Callbudgetrealiseim_8_B3" localSheetId="6">#REF!</definedName>
    <definedName name="Callbudgetrealiseim_8_B3" localSheetId="9">#REF!</definedName>
    <definedName name="Callbudgetrealiseim_8_B3" localSheetId="14">#REF!</definedName>
    <definedName name="Callbudgetrealiseim_8_B3" localSheetId="16">#REF!</definedName>
    <definedName name="Callbudgetrealiseim_8_B3" localSheetId="11">#REF!</definedName>
    <definedName name="Callbudgetrealiseim_8_B3" localSheetId="10">#REF!</definedName>
    <definedName name="Callbudgetrealiseim_8_B3" localSheetId="15">#REF!</definedName>
    <definedName name="Callbudgetrealiseim_8_B3" localSheetId="12">#REF!</definedName>
    <definedName name="Callbudgetrealiseim_8_B3" localSheetId="8">#REF!</definedName>
    <definedName name="Callbudgetrealiseim_8_B3" localSheetId="7">#REF!</definedName>
    <definedName name="Callbudgetrealiseim_8_B3" localSheetId="13">#REF!</definedName>
    <definedName name="Callbudgetrealiseim_8_B3">#REF!</definedName>
    <definedName name="CANCEL" localSheetId="1">#REF!</definedName>
    <definedName name="CANCEL">#REF!</definedName>
    <definedName name="CANMISC">'[1]#REF'!$D$10:$O$205</definedName>
    <definedName name="CANMISCY">'[1]#REF'!$R$10:$AC$205</definedName>
    <definedName name="CANSUMMARY">'[1]#REF'!$C$87:$P$112</definedName>
    <definedName name="Carts_04" localSheetId="2">#REF!</definedName>
    <definedName name="Carts_04" localSheetId="0">#REF!</definedName>
    <definedName name="Carts_04" localSheetId="1">#REF!</definedName>
    <definedName name="Carts_04">#REF!</definedName>
    <definedName name="Carts_05" localSheetId="2">#REF!</definedName>
    <definedName name="Carts_05" localSheetId="0">#REF!</definedName>
    <definedName name="Carts_05" localSheetId="1">#REF!</definedName>
    <definedName name="Carts_05">#REF!</definedName>
    <definedName name="Carts_06" localSheetId="2">#REF!</definedName>
    <definedName name="Carts_06" localSheetId="0">#REF!</definedName>
    <definedName name="Carts_06" localSheetId="1">#REF!</definedName>
    <definedName name="Carts_06">#REF!</definedName>
    <definedName name="CAT" localSheetId="2">'[14]Payback - DC'!#REF!</definedName>
    <definedName name="CAT" localSheetId="0">'[14]Payback - DC'!#REF!</definedName>
    <definedName name="CAT" localSheetId="1">'[14]Payback - DC'!#REF!</definedName>
    <definedName name="CAT">'[14]Payback - DC'!#REF!</definedName>
    <definedName name="catacc">'[1]#REF'!$G$31</definedName>
    <definedName name="category" localSheetId="2">#REF!</definedName>
    <definedName name="category" localSheetId="0">#REF!</definedName>
    <definedName name="category" localSheetId="1">#REF!</definedName>
    <definedName name="category">#REF!</definedName>
    <definedName name="category1" localSheetId="2">#REF!</definedName>
    <definedName name="category1" localSheetId="0">#REF!</definedName>
    <definedName name="category1" localSheetId="1">#REF!</definedName>
    <definedName name="category1">#REF!</definedName>
    <definedName name="CC" localSheetId="2">[18]Forecast!#REF!</definedName>
    <definedName name="CC" localSheetId="0">[18]Forecast!#REF!</definedName>
    <definedName name="CC" localSheetId="1">[18]Forecast!#REF!</definedName>
    <definedName name="CC">[18]Forecast!#REF!</definedName>
    <definedName name="changed" localSheetId="2">#REF!</definedName>
    <definedName name="changed" localSheetId="0">#REF!</definedName>
    <definedName name="changed" localSheetId="1">#REF!</definedName>
    <definedName name="changed">#REF!</definedName>
    <definedName name="changed1" localSheetId="2">#REF!</definedName>
    <definedName name="changed1" localSheetId="0">#REF!</definedName>
    <definedName name="changed1" localSheetId="1">#REF!</definedName>
    <definedName name="changed1">#REF!</definedName>
    <definedName name="Check_section">'[15]TBL - Core'!$FZ$8</definedName>
    <definedName name="ChkOut_04" localSheetId="2">#REF!</definedName>
    <definedName name="ChkOut_04" localSheetId="0">#REF!</definedName>
    <definedName name="ChkOut_04" localSheetId="1">#REF!</definedName>
    <definedName name="ChkOut_04">#REF!</definedName>
    <definedName name="ChkOut_05" localSheetId="2">#REF!</definedName>
    <definedName name="ChkOut_05" localSheetId="0">#REF!</definedName>
    <definedName name="ChkOut_05" localSheetId="1">#REF!</definedName>
    <definedName name="ChkOut_05">#REF!</definedName>
    <definedName name="Chkout_06" localSheetId="2">#REF!</definedName>
    <definedName name="Chkout_06" localSheetId="0">#REF!</definedName>
    <definedName name="Chkout_06" localSheetId="1">#REF!</definedName>
    <definedName name="Chkout_06">#REF!</definedName>
    <definedName name="Class">[19]Key!$B$27:$B$34</definedName>
    <definedName name="clear" localSheetId="9">[20]!clear</definedName>
    <definedName name="clear" localSheetId="14">[20]!clear</definedName>
    <definedName name="clear" localSheetId="16">[20]!clear</definedName>
    <definedName name="clear" localSheetId="11">[20]!clear</definedName>
    <definedName name="clear" localSheetId="10">[20]!clear</definedName>
    <definedName name="clear" localSheetId="15">[20]!clear</definedName>
    <definedName name="clear" localSheetId="12">[20]!clear</definedName>
    <definedName name="clear" localSheetId="8">[20]!clear</definedName>
    <definedName name="clear" localSheetId="7">[20]!clear</definedName>
    <definedName name="clear" localSheetId="13">[20]!clear</definedName>
    <definedName name="clear">[20]!clear</definedName>
    <definedName name="CNCOLOR">'[21]Data Validation'!$P$2:$P$5</definedName>
    <definedName name="CNSIZE2">'[22]Data Validation'!$X$2:$X$13</definedName>
    <definedName name="CNSTYLE">'[23]Data Validation'!$K$2:$K$8</definedName>
    <definedName name="Coalition">[24]Lookup!$C$2:$C$6</definedName>
    <definedName name="cofother">'[1]#REF'!$X$337,'[1]#REF'!$X$350,'[1]#REF'!$X$353,'[1]#REF'!$X$378,'[1]#REF'!$X$380,'[1]#REF'!$X$422,'[1]#REF'!$X$391,'[1]#REF'!$X$351</definedName>
    <definedName name="COLORSTATUS">'[25]DATA VALADATION'!$L$2:$L$4</definedName>
    <definedName name="COMMENTS" localSheetId="2">#REF!</definedName>
    <definedName name="COMMENTS" localSheetId="0">#REF!</definedName>
    <definedName name="COMMENTS" localSheetId="1">#REF!</definedName>
    <definedName name="COMMENTS">#REF!</definedName>
    <definedName name="Commission">'[1]#REF'!$AM$9:$AM$351</definedName>
    <definedName name="consmonth">'[1]#REF'!$Q$1471</definedName>
    <definedName name="CONSMONTHPL">'[1]#REF'!$B$2082:$S$2131</definedName>
    <definedName name="CONSMTH">'[1]#REF'!$B$2077:$S$2131</definedName>
    <definedName name="consmthlydis">'[1]#REF'!$C$8:$N$117</definedName>
    <definedName name="CONSMTHPL">'[1]#REF'!$C$2082:$S$2131</definedName>
    <definedName name="CONSOTHER">'[1]#REF'!$B$2214:$S$2281</definedName>
    <definedName name="CONSQTR">'[1]#REF'!$B$2136:$W$2207</definedName>
    <definedName name="CORP" localSheetId="2">#REF!</definedName>
    <definedName name="CORP" localSheetId="0">#REF!</definedName>
    <definedName name="CORP" localSheetId="1">#REF!</definedName>
    <definedName name="CORP">#REF!</definedName>
    <definedName name="corp_details_GA">[13]Corp!$A$63:$I$87</definedName>
    <definedName name="corp_details_variances">[13]Corp!$A$142:$H$170</definedName>
    <definedName name="corp_detais_capex_mktg">[13]Corp!$A$174:$G$223</definedName>
    <definedName name="CORPMKTCN">'[1]#REF'!$A$177:$N$190</definedName>
    <definedName name="CORPMKTUS">'[1]#REF'!$A$177:$N$190</definedName>
    <definedName name="cost">'[26]cost data'!$A$1:$I$2614</definedName>
    <definedName name="cost2">[27]cost1!$A:$I</definedName>
    <definedName name="CostCenter">'[28]SubOpex by Cost Center'!$A$9:$A$128</definedName>
    <definedName name="costmoveorcopy">'[26]cost data'!$A$1:$I$2614</definedName>
    <definedName name="Cs" localSheetId="2">#REF!</definedName>
    <definedName name="Cs" localSheetId="0">#REF!</definedName>
    <definedName name="Cs" localSheetId="1">#REF!</definedName>
    <definedName name="Cs">#REF!</definedName>
    <definedName name="csAllowDetailBudgeting">1</definedName>
    <definedName name="csAllowLocalConsolidation">1</definedName>
    <definedName name="csAppName">"FlFcBkFmGhGaFj@bAeDmE`CoA`DbAk"</definedName>
    <definedName name="csDesignMode">1</definedName>
    <definedName name="csDetailBudgetingURL">"FlFcBkFmGhGaD`@c@eEj@oFdFhEdAlAgEoE`@iAeBmBdDkAn@fDoEgFdCcEeEfAaEkEhAjEcBgFoDi@d@aAeGdCkCgAjCkA`DmEbAnDnAnBdDjEaCbDkDaGf@cDb@m@dD`EiE`GhClBeDoAb@eDcEkBl"</definedName>
    <definedName name="csKeepAlive">5</definedName>
    <definedName name="csLocalConsolidationOnSubmit">1</definedName>
    <definedName name="csRefreshOnOpen">1</definedName>
    <definedName name="csRefreshOnRotate">1</definedName>
    <definedName name="csvfc_DE_MOR_Scheds_Periods_Periodic_Plan_Dim01">"="</definedName>
    <definedName name="csvfc_DE_MOR_Scheds_Periods_Periodic_Plan_Dim02">"="</definedName>
    <definedName name="csvfc_DE_MOR_Scheds_Periods_YTD_BS_Plan_Dim01">"="</definedName>
    <definedName name="csvfc_DE_MOR_Scheds_Periods_YTD_BS_Plan_Dim02">"="</definedName>
    <definedName name="csvfc_DE_MOR_Scheds_Periods_YTD_BS_Plan_Dim03" localSheetId="2">#REF!</definedName>
    <definedName name="csvfc_DE_MOR_Scheds_Periods_YTD_BS_Plan_Dim03" localSheetId="0">#REF!</definedName>
    <definedName name="csvfc_DE_MOR_Scheds_Periods_YTD_BS_Plan_Dim03" localSheetId="1">#REF!</definedName>
    <definedName name="csvfc_DE_MOR_Scheds_Periods_YTD_BS_Plan_Dim03">#REF!</definedName>
    <definedName name="csvfc_DE_MOR_Scheds_Periods_YTD_BS_Plan_Dim04" localSheetId="2">#REF!</definedName>
    <definedName name="csvfc_DE_MOR_Scheds_Periods_YTD_BS_Plan_Dim04" localSheetId="0">#REF!</definedName>
    <definedName name="csvfc_DE_MOR_Scheds_Periods_YTD_BS_Plan_Dim04" localSheetId="1">#REF!</definedName>
    <definedName name="csvfc_DE_MOR_Scheds_Periods_YTD_BS_Plan_Dim04">#REF!</definedName>
    <definedName name="csvfc_DE_MOR_Scheds_Periods_YTD_BS_Plan_Dim05" localSheetId="2">#REF!</definedName>
    <definedName name="csvfc_DE_MOR_Scheds_Periods_YTD_BS_Plan_Dim05" localSheetId="0">#REF!</definedName>
    <definedName name="csvfc_DE_MOR_Scheds_Periods_YTD_BS_Plan_Dim05" localSheetId="1">#REF!</definedName>
    <definedName name="csvfc_DE_MOR_Scheds_Periods_YTD_BS_Plan_Dim05">#REF!</definedName>
    <definedName name="csvfc_DE_MOR_Scheds_Periods_YTD_BS_Plan_Dim06" localSheetId="1">#REF!</definedName>
    <definedName name="csvfc_DE_MOR_Scheds_Periods_YTD_BS_Plan_Dim06">#REF!</definedName>
    <definedName name="csvfc_DE_MOR_Scheds_Periods_YTD_BS_Plan_Dim07" localSheetId="1">#REF!</definedName>
    <definedName name="csvfc_DE_MOR_Scheds_Periods_YTD_BS_Plan_Dim07">#REF!</definedName>
    <definedName name="csvfc_DE_MOR_Scheds_Periods_YTD_BS_Plan_Dim08" localSheetId="1">#REF!</definedName>
    <definedName name="csvfc_DE_MOR_Scheds_Periods_YTD_BS_Plan_Dim08">#REF!</definedName>
    <definedName name="csvfc_DE_MOR_Scheds_Periods_YTD_BS_Plan_Dim09" localSheetId="1">#REF!</definedName>
    <definedName name="csvfc_DE_MOR_Scheds_Periods_YTD_BS_Plan_Dim09">#REF!</definedName>
    <definedName name="csvfc_DE_MOR_Scheds_Periods_YTD_BS_Plan_Dim10" localSheetId="1">#REF!</definedName>
    <definedName name="csvfc_DE_MOR_Scheds_Periods_YTD_BS_Plan_Dim10">#REF!</definedName>
    <definedName name="csvfc_DE_MOR_Scheds_Periods_YTD_BS_PlanAnchor" localSheetId="1">#REF!</definedName>
    <definedName name="csvfc_DE_MOR_Scheds_Periods_YTD_BS_PlanAnchor">#REF!</definedName>
    <definedName name="CTOTAL06" localSheetId="2">'[29]Activity Summary'!#REF!</definedName>
    <definedName name="CTOTAL06" localSheetId="0">'[29]Activity Summary'!#REF!</definedName>
    <definedName name="CTOTAL06" localSheetId="1">'[29]Activity Summary'!#REF!</definedName>
    <definedName name="CTOTAL06">'[29]Activity Summary'!#REF!</definedName>
    <definedName name="CTOTAL07" localSheetId="2">'[29]Activity Summary'!#REF!</definedName>
    <definedName name="CTOTAL07" localSheetId="0">'[29]Activity Summary'!#REF!</definedName>
    <definedName name="CTOTAL07" localSheetId="1">'[29]Activity Summary'!#REF!</definedName>
    <definedName name="CTOTAL07">'[29]Activity Summary'!#REF!</definedName>
    <definedName name="CTOTAL08" localSheetId="2">'[29]Activity Summary'!#REF!</definedName>
    <definedName name="CTOTAL08" localSheetId="0">'[29]Activity Summary'!#REF!</definedName>
    <definedName name="CTOTAL08" localSheetId="1">'[29]Activity Summary'!#REF!</definedName>
    <definedName name="CTOTAL08">'[29]Activity Summary'!#REF!</definedName>
    <definedName name="CTOTAL09" localSheetId="2">'[29]Activity Summary'!#REF!</definedName>
    <definedName name="CTOTAL09" localSheetId="0">'[29]Activity Summary'!#REF!</definedName>
    <definedName name="CTOTAL09" localSheetId="1">'[29]Activity Summary'!#REF!</definedName>
    <definedName name="CTOTAL09">'[29]Activity Summary'!#REF!</definedName>
    <definedName name="CTOTAL10" localSheetId="2">'[29]Activity Summary'!#REF!</definedName>
    <definedName name="CTOTAL10" localSheetId="0">'[29]Activity Summary'!#REF!</definedName>
    <definedName name="CTOTAL10" localSheetId="1">'[29]Activity Summary'!#REF!</definedName>
    <definedName name="CTOTAL10">'[29]Activity Summary'!#REF!</definedName>
    <definedName name="CTOTAL11" localSheetId="1">'[29]Activity Summary'!#REF!</definedName>
    <definedName name="CTOTAL11">'[29]Activity Summary'!#REF!</definedName>
    <definedName name="Currency">[30]Select!$B$6</definedName>
    <definedName name="CYActuals">'[31]FW - Confd Lead Time M'!$G$47:$R$47</definedName>
    <definedName name="CYTargets">'[31]FW - Confd Lead Time M'!$G$45:$R$45</definedName>
    <definedName name="CYTDActual">'[31]FW - Confd Lead Time M'!$AB$34</definedName>
    <definedName name="CYTDTarget">'[31]FW - Confd Lead Time M'!$AB$33</definedName>
    <definedName name="d" localSheetId="2">#REF!</definedName>
    <definedName name="d" localSheetId="0">#REF!</definedName>
    <definedName name="d" localSheetId="1">#REF!</definedName>
    <definedName name="d" localSheetId="6">#REF!</definedName>
    <definedName name="d" localSheetId="9">#REF!</definedName>
    <definedName name="d" localSheetId="14">#REF!</definedName>
    <definedName name="d" localSheetId="16">#REF!</definedName>
    <definedName name="d" localSheetId="11">#REF!</definedName>
    <definedName name="d" localSheetId="10">#REF!</definedName>
    <definedName name="d" localSheetId="15">#REF!</definedName>
    <definedName name="d" localSheetId="12">#REF!</definedName>
    <definedName name="d" localSheetId="8">#REF!</definedName>
    <definedName name="d" localSheetId="7">#REF!</definedName>
    <definedName name="d" localSheetId="13">#REF!</definedName>
    <definedName name="d">#REF!</definedName>
    <definedName name="DaRWk1">'[1]#REF'!$C$9</definedName>
    <definedName name="DaRWk10">'[1]#REF'!$C$18</definedName>
    <definedName name="DaRWk11">'[1]#REF'!$C$19</definedName>
    <definedName name="DaRWk12">'[1]#REF'!$C$20</definedName>
    <definedName name="DaRWk2">'[1]#REF'!$C$10</definedName>
    <definedName name="DaRWk3">'[1]#REF'!$C$11</definedName>
    <definedName name="DaRWk4">'[1]#REF'!$C$12</definedName>
    <definedName name="DaRWk5">'[1]#REF'!$C$13</definedName>
    <definedName name="DaRWk6">'[1]#REF'!$C$14</definedName>
    <definedName name="DaRWk8">'[1]#REF'!$C$16</definedName>
    <definedName name="DaRwk9">'[1]#REF'!$C$17</definedName>
    <definedName name="DATA">'[32]Data Table'!$E$11:$FD$131</definedName>
    <definedName name="Data_05" localSheetId="2">#REF!</definedName>
    <definedName name="Data_05" localSheetId="0">#REF!</definedName>
    <definedName name="Data_05" localSheetId="1">#REF!</definedName>
    <definedName name="Data_05">#REF!</definedName>
    <definedName name="Data_06" localSheetId="2">#REF!</definedName>
    <definedName name="Data_06" localSheetId="0">#REF!</definedName>
    <definedName name="Data_06" localSheetId="1">#REF!</definedName>
    <definedName name="Data_06">#REF!</definedName>
    <definedName name="_xlnm.Database">[9]ALVXXL01!$AZ$24:$BS$34</definedName>
    <definedName name="DataBaseOrder" localSheetId="2">#REF!</definedName>
    <definedName name="DataBaseOrder" localSheetId="0">#REF!</definedName>
    <definedName name="DataBaseOrder" localSheetId="1">#REF!</definedName>
    <definedName name="DataBaseOrder" localSheetId="6">#REF!</definedName>
    <definedName name="DataBaseOrder" localSheetId="9">#REF!</definedName>
    <definedName name="DataBaseOrder" localSheetId="14">#REF!</definedName>
    <definedName name="DataBaseOrder" localSheetId="16">#REF!</definedName>
    <definedName name="DataBaseOrder" localSheetId="11">#REF!</definedName>
    <definedName name="DataBaseOrder" localSheetId="10">#REF!</definedName>
    <definedName name="DataBaseOrder" localSheetId="15">#REF!</definedName>
    <definedName name="DataBaseOrder" localSheetId="12">#REF!</definedName>
    <definedName name="DataBaseOrder" localSheetId="8">#REF!</definedName>
    <definedName name="DataBaseOrder" localSheetId="7">#REF!</definedName>
    <definedName name="DataBaseOrder" localSheetId="13">#REF!</definedName>
    <definedName name="DataBaseOrder">#REF!</definedName>
    <definedName name="DataFinalOrder" localSheetId="2">#REF!</definedName>
    <definedName name="DataFinalOrder" localSheetId="1">#REF!</definedName>
    <definedName name="DataFinalOrder" localSheetId="6">#REF!</definedName>
    <definedName name="DataFinalOrder" localSheetId="9">#REF!</definedName>
    <definedName name="DataFinalOrder" localSheetId="14">#REF!</definedName>
    <definedName name="DataFinalOrder" localSheetId="16">#REF!</definedName>
    <definedName name="DataFinalOrder" localSheetId="11">#REF!</definedName>
    <definedName name="DataFinalOrder" localSheetId="10">#REF!</definedName>
    <definedName name="DataFinalOrder" localSheetId="15">#REF!</definedName>
    <definedName name="DataFinalOrder" localSheetId="12">#REF!</definedName>
    <definedName name="DataFinalOrder" localSheetId="8">#REF!</definedName>
    <definedName name="DataFinalOrder" localSheetId="7">#REF!</definedName>
    <definedName name="DataFinalOrder" localSheetId="13">#REF!</definedName>
    <definedName name="DataFinalOrder">#REF!</definedName>
    <definedName name="DATATABLE" localSheetId="2">#REF!</definedName>
    <definedName name="DATATABLE" localSheetId="1">#REF!</definedName>
    <definedName name="DATATABLE" localSheetId="6">#REF!</definedName>
    <definedName name="DATATABLE" localSheetId="9">#REF!</definedName>
    <definedName name="DATATABLE" localSheetId="14">#REF!</definedName>
    <definedName name="DATATABLE" localSheetId="16">#REF!</definedName>
    <definedName name="DATATABLE" localSheetId="11">#REF!</definedName>
    <definedName name="DATATABLE" localSheetId="10">#REF!</definedName>
    <definedName name="DATATABLE" localSheetId="15">#REF!</definedName>
    <definedName name="DATATABLE" localSheetId="12">#REF!</definedName>
    <definedName name="DATATABLE" localSheetId="8">#REF!</definedName>
    <definedName name="DATATABLE" localSheetId="7">#REF!</definedName>
    <definedName name="DATATABLE" localSheetId="13">#REF!</definedName>
    <definedName name="DATATABLE">#REF!</definedName>
    <definedName name="Date" localSheetId="1">#REF!</definedName>
    <definedName name="Date">#REF!</definedName>
    <definedName name="Date_2006" localSheetId="1">#REF!</definedName>
    <definedName name="Date_2006">#REF!</definedName>
    <definedName name="DaWk7">'[1]#REF'!$C$15</definedName>
    <definedName name="days">'[33]Cover Sheet'!$D$25</definedName>
    <definedName name="dbrwk1">'[1]#REF'!$F$9</definedName>
    <definedName name="dbrwk10">'[1]#REF'!$F$18</definedName>
    <definedName name="dbrwk11">'[1]#REF'!$F$19</definedName>
    <definedName name="dbrwk12">'[1]#REF'!$F$20</definedName>
    <definedName name="dbrwk2">'[1]#REF'!$F$10</definedName>
    <definedName name="dbrwk3">'[1]#REF'!$F$11</definedName>
    <definedName name="dbrwk4">'[1]#REF'!$F$12</definedName>
    <definedName name="dbrwk5">'[1]#REF'!$F$13</definedName>
    <definedName name="dbrwk6">'[1]#REF'!$F$14</definedName>
    <definedName name="dbrwk7">'[1]#REF'!$F$15</definedName>
    <definedName name="dbrwk8">'[1]#REF'!$F$16</definedName>
    <definedName name="dbrwk9">'[1]#REF'!$F$17</definedName>
    <definedName name="dcrwk1">'[1]#REF'!$I$9</definedName>
    <definedName name="dcrwk10">'[1]#REF'!$I$18</definedName>
    <definedName name="dcrwk11">'[1]#REF'!$I$19</definedName>
    <definedName name="dcrwk12">'[1]#REF'!$I$20</definedName>
    <definedName name="dcrwk2">'[1]#REF'!$I$10</definedName>
    <definedName name="dcrwk3">'[1]#REF'!$I$11</definedName>
    <definedName name="dcrwk4">'[1]#REF'!$I$12</definedName>
    <definedName name="dcrwk5">'[1]#REF'!$I$13</definedName>
    <definedName name="dcrwk6">'[1]#REF'!$I$14</definedName>
    <definedName name="dcrwk7">'[1]#REF'!$I$15</definedName>
    <definedName name="dcrwk8">'[1]#REF'!$I$16</definedName>
    <definedName name="dcrwk9">'[1]#REF'!$I$17</definedName>
    <definedName name="December">'[15]TBL - Core'!$CZ$9</definedName>
    <definedName name="DelDC">'[1]#REF'!$AJ$9:$AJ$351</definedName>
    <definedName name="DelDm">'[1]#REF'!$AK$9:$AK$352</definedName>
    <definedName name="Delivery">'[1]#REF'!$AI$9:$AI$351</definedName>
    <definedName name="DelType">'[1]#REF'!$I$9:$I$351</definedName>
    <definedName name="DEpt">'[34]Key 2'!$F$2:$F$52</definedName>
    <definedName name="dept0" localSheetId="2">#REF!</definedName>
    <definedName name="dept0" localSheetId="0">#REF!</definedName>
    <definedName name="dept0" localSheetId="1">#REF!</definedName>
    <definedName name="dept0" localSheetId="6">#REF!</definedName>
    <definedName name="dept0" localSheetId="9">#REF!</definedName>
    <definedName name="dept0" localSheetId="14">#REF!</definedName>
    <definedName name="dept0" localSheetId="16">#REF!</definedName>
    <definedName name="dept0" localSheetId="11">#REF!</definedName>
    <definedName name="dept0" localSheetId="10">#REF!</definedName>
    <definedName name="dept0" localSheetId="15">#REF!</definedName>
    <definedName name="dept0" localSheetId="12">#REF!</definedName>
    <definedName name="dept0" localSheetId="8">#REF!</definedName>
    <definedName name="dept0" localSheetId="7">#REF!</definedName>
    <definedName name="dept0" localSheetId="13">#REF!</definedName>
    <definedName name="dept0">#REF!</definedName>
    <definedName name="dept1" localSheetId="2">#REF!</definedName>
    <definedName name="dept1" localSheetId="1">#REF!</definedName>
    <definedName name="dept1" localSheetId="6">#REF!</definedName>
    <definedName name="dept1" localSheetId="9">#REF!</definedName>
    <definedName name="dept1" localSheetId="14">#REF!</definedName>
    <definedName name="dept1" localSheetId="16">#REF!</definedName>
    <definedName name="dept1" localSheetId="11">#REF!</definedName>
    <definedName name="dept1" localSheetId="10">#REF!</definedName>
    <definedName name="dept1" localSheetId="15">#REF!</definedName>
    <definedName name="dept1" localSheetId="12">#REF!</definedName>
    <definedName name="dept1" localSheetId="8">#REF!</definedName>
    <definedName name="dept1" localSheetId="7">#REF!</definedName>
    <definedName name="dept1" localSheetId="13">#REF!</definedName>
    <definedName name="dept1">#REF!</definedName>
    <definedName name="dept2" localSheetId="2">#REF!</definedName>
    <definedName name="dept2" localSheetId="1">#REF!</definedName>
    <definedName name="dept2" localSheetId="6">#REF!</definedName>
    <definedName name="dept2" localSheetId="9">#REF!</definedName>
    <definedName name="dept2" localSheetId="14">#REF!</definedName>
    <definedName name="dept2" localSheetId="16">#REF!</definedName>
    <definedName name="dept2" localSheetId="11">#REF!</definedName>
    <definedName name="dept2" localSheetId="10">#REF!</definedName>
    <definedName name="dept2" localSheetId="15">#REF!</definedName>
    <definedName name="dept2" localSheetId="12">#REF!</definedName>
    <definedName name="dept2" localSheetId="8">#REF!</definedName>
    <definedName name="dept2" localSheetId="7">#REF!</definedName>
    <definedName name="dept2" localSheetId="13">#REF!</definedName>
    <definedName name="dept2">#REF!</definedName>
    <definedName name="deptLookup">'[1]#REF'!$A$2:$B$9</definedName>
    <definedName name="DescLookup">[35]DescLookup!$A$6:$C$39</definedName>
    <definedName name="DEVOFFICE">'[36]DATA VALADATION'!$C$2:$C$6</definedName>
    <definedName name="df" localSheetId="2">#REF!</definedName>
    <definedName name="df" localSheetId="0">#REF!</definedName>
    <definedName name="df" localSheetId="1">#REF!</definedName>
    <definedName name="df">#REF!</definedName>
    <definedName name="dff" localSheetId="2">#REF!</definedName>
    <definedName name="dff" localSheetId="0">#REF!</definedName>
    <definedName name="dff" localSheetId="1">#REF!</definedName>
    <definedName name="dff">#REF!</definedName>
    <definedName name="Diff" localSheetId="2">#REF!</definedName>
    <definedName name="Diff" localSheetId="1">#REF!</definedName>
    <definedName name="Diff" localSheetId="6">#REF!</definedName>
    <definedName name="Diff" localSheetId="9">#REF!</definedName>
    <definedName name="Diff" localSheetId="14">#REF!</definedName>
    <definedName name="Diff" localSheetId="16">#REF!</definedName>
    <definedName name="Diff" localSheetId="11">#REF!</definedName>
    <definedName name="Diff" localSheetId="10">#REF!</definedName>
    <definedName name="Diff" localSheetId="15">#REF!</definedName>
    <definedName name="Diff" localSheetId="12">#REF!</definedName>
    <definedName name="Diff" localSheetId="8">#REF!</definedName>
    <definedName name="Diff" localSheetId="7">#REF!</definedName>
    <definedName name="Diff" localSheetId="13">#REF!</definedName>
    <definedName name="Diff">#REF!</definedName>
    <definedName name="Discounts">'[1]#REF'!$C$83:$O$97</definedName>
    <definedName name="ditinvacc">'[1]#REF'!$F$41</definedName>
    <definedName name="DIV">'[37]Data Validation'!$B$2:$B$10</definedName>
    <definedName name="DIVISION">'[38]Data Validation'!$B$2:$B$10</definedName>
    <definedName name="dollar" localSheetId="2">[39]Entities!#REF!</definedName>
    <definedName name="dollar" localSheetId="0">[39]Entities!#REF!</definedName>
    <definedName name="dollar" localSheetId="1">[39]Entities!#REF!</definedName>
    <definedName name="dollar">[39]Entities!#REF!</definedName>
    <definedName name="dollar2">'[40]data john 28'!$A$1:$AC$88</definedName>
    <definedName name="DOVEACC">'[1]#REF'!$H$34</definedName>
    <definedName name="Dtest" localSheetId="2">#REF!</definedName>
    <definedName name="Dtest" localSheetId="0">#REF!</definedName>
    <definedName name="Dtest" localSheetId="1">#REF!</definedName>
    <definedName name="Dtest">#REF!</definedName>
    <definedName name="dump">[41]dump!$A$1:$AN$65536</definedName>
    <definedName name="dumppr">'[1]#REF'!$Q$4:$Y$9</definedName>
    <definedName name="dutyacc">'[1]#REF'!$F$34</definedName>
    <definedName name="DUTYACCCALC">'[1]#REF'!$O$31</definedName>
    <definedName name="dwx" localSheetId="2">#REF!</definedName>
    <definedName name="dwx" localSheetId="0">#REF!</definedName>
    <definedName name="dwx" localSheetId="1">#REF!</definedName>
    <definedName name="dwx">#REF!</definedName>
    <definedName name="DYORev_04" localSheetId="2">#REF!</definedName>
    <definedName name="DYORev_04" localSheetId="0">#REF!</definedName>
    <definedName name="DYORev_04" localSheetId="1">#REF!</definedName>
    <definedName name="DYORev_04">#REF!</definedName>
    <definedName name="DYORev_05" localSheetId="2">#REF!</definedName>
    <definedName name="DYORev_05" localSheetId="0">#REF!</definedName>
    <definedName name="DYORev_05" localSheetId="1">#REF!</definedName>
    <definedName name="DYORev_05">#REF!</definedName>
    <definedName name="DYORev_06" localSheetId="1">#REF!</definedName>
    <definedName name="DYORev_06">#REF!</definedName>
    <definedName name="E" localSheetId="1">'[2]Dir Lab'!#REF!</definedName>
    <definedName name="E">'[2]Dir Lab'!#REF!</definedName>
    <definedName name="EARLY" localSheetId="1">[42]Workpaper!#REF!</definedName>
    <definedName name="EARLY">[42]Workpaper!#REF!</definedName>
    <definedName name="ededed" localSheetId="2">#REF!</definedName>
    <definedName name="ededed" localSheetId="0">#REF!</definedName>
    <definedName name="ededed" localSheetId="1">#REF!</definedName>
    <definedName name="ededed">#REF!</definedName>
    <definedName name="Element" localSheetId="2">#REF!</definedName>
    <definedName name="Element" localSheetId="0">#REF!</definedName>
    <definedName name="Element" localSheetId="1">#REF!</definedName>
    <definedName name="Element">#REF!</definedName>
    <definedName name="EPS" localSheetId="2">#REF!</definedName>
    <definedName name="EPS" localSheetId="0">#REF!</definedName>
    <definedName name="EPS" localSheetId="1">#REF!</definedName>
    <definedName name="EPS">#REF!</definedName>
    <definedName name="erro" localSheetId="1">#REF!</definedName>
    <definedName name="erro">#REF!</definedName>
    <definedName name="EUCOLOR">'[43]Data Validation'!$P$2:$P$6</definedName>
    <definedName name="eurconvtable">'[44]Data Sheet'!$M$4:$N$91</definedName>
    <definedName name="euro2">'[40]data john 28'!$BI$1:$CL$15</definedName>
    <definedName name="EUSTYLE">'[37]Data Validation'!$J$2:$J$6</definedName>
    <definedName name="evedata">'[45]eve data'!$CK:$CL</definedName>
    <definedName name="Event_Log" localSheetId="2">'[46]97 Event_Log'!#REF!</definedName>
    <definedName name="Event_Log" localSheetId="0">'[46]97 Event_Log'!#REF!</definedName>
    <definedName name="Event_Log" localSheetId="1">'[46]97 Event_Log'!#REF!</definedName>
    <definedName name="Event_Log">'[46]97 Event_Log'!#REF!</definedName>
    <definedName name="ExchRate">1.25</definedName>
    <definedName name="expected2028">'[47]20.11.18 incl. fit (2,473)'!$H$11:$J$2038</definedName>
    <definedName name="Extended_Cost_linked" localSheetId="2">#REF!</definedName>
    <definedName name="Extended_Cost_linked" localSheetId="0">#REF!</definedName>
    <definedName name="Extended_Cost_linked" localSheetId="1">#REF!</definedName>
    <definedName name="Extended_Cost_linked">#REF!</definedName>
    <definedName name="f" localSheetId="2">#REF!</definedName>
    <definedName name="f" localSheetId="0">#REF!</definedName>
    <definedName name="f" localSheetId="1">#REF!</definedName>
    <definedName name="f" localSheetId="6">#REF!</definedName>
    <definedName name="f" localSheetId="9">#REF!</definedName>
    <definedName name="f" localSheetId="14">#REF!</definedName>
    <definedName name="f" localSheetId="16">#REF!</definedName>
    <definedName name="f" localSheetId="11">#REF!</definedName>
    <definedName name="f" localSheetId="10">#REF!</definedName>
    <definedName name="f" localSheetId="15">#REF!</definedName>
    <definedName name="f" localSheetId="12">#REF!</definedName>
    <definedName name="f" localSheetId="8">#REF!</definedName>
    <definedName name="f" localSheetId="7">#REF!</definedName>
    <definedName name="f" localSheetId="13">#REF!</definedName>
    <definedName name="f">#REF!</definedName>
    <definedName name="FACE">'[1]#REF'!$E$4:$F$25</definedName>
    <definedName name="FD_s" localSheetId="2">#REF!</definedName>
    <definedName name="FD_s" localSheetId="0">#REF!</definedName>
    <definedName name="FD_s" localSheetId="1">#REF!</definedName>
    <definedName name="FD_s">#REF!</definedName>
    <definedName name="February">'[15]TBL - Core'!$N$9</definedName>
    <definedName name="Filename">'[48]2009 P&amp;L'!$A$1</definedName>
    <definedName name="Filename_Invty_US">'[49]Output by Location'!$A$1</definedName>
    <definedName name="FilenameNA">'[50]TNF NA - MPC'!$C$1</definedName>
    <definedName name="fimth">'[1]#REF'!$B$835:$S$889</definedName>
    <definedName name="fiother">'[1]#REF'!$B$2004:$S$2070</definedName>
    <definedName name="Fiscal_04" localSheetId="2">#REF!</definedName>
    <definedName name="Fiscal_04" localSheetId="0">#REF!</definedName>
    <definedName name="Fiscal_04" localSheetId="1">#REF!</definedName>
    <definedName name="Fiscal_04">#REF!</definedName>
    <definedName name="Fiscal_05" localSheetId="2">#REF!</definedName>
    <definedName name="Fiscal_05" localSheetId="0">#REF!</definedName>
    <definedName name="Fiscal_05" localSheetId="1">#REF!</definedName>
    <definedName name="Fiscal_05">#REF!</definedName>
    <definedName name="Fiscal_06" localSheetId="2">#REF!</definedName>
    <definedName name="Fiscal_06" localSheetId="0">#REF!</definedName>
    <definedName name="Fiscal_06" localSheetId="1">#REF!</definedName>
    <definedName name="Fiscal_06">#REF!</definedName>
    <definedName name="FisMnth_04" localSheetId="1">#REF!</definedName>
    <definedName name="FisMnth_04">#REF!</definedName>
    <definedName name="FisMnth_05" localSheetId="1">#REF!</definedName>
    <definedName name="FisMnth_05">#REF!</definedName>
    <definedName name="FisMnth_06" localSheetId="1">#REF!</definedName>
    <definedName name="FisMnth_06">#REF!</definedName>
    <definedName name="FisMnth_Ctrl" localSheetId="1">#REF!</definedName>
    <definedName name="FisMnth_Ctrl">#REF!</definedName>
    <definedName name="FisWeek_06" localSheetId="1">#REF!</definedName>
    <definedName name="FisWeek_06">#REF!</definedName>
    <definedName name="FIXVAREXPENSES" localSheetId="1">#REF!</definedName>
    <definedName name="FIXVAREXPENSES">#REF!</definedName>
    <definedName name="FLASH" localSheetId="1">#REF!</definedName>
    <definedName name="FLASH">#REF!</definedName>
    <definedName name="Forecast">[51]NAWForecast!$A$1:$B$8831</definedName>
    <definedName name="Frateset" localSheetId="2">#REF!</definedName>
    <definedName name="Frateset" localSheetId="0">#REF!</definedName>
    <definedName name="Frateset" localSheetId="1">#REF!</definedName>
    <definedName name="Frateset">#REF!</definedName>
    <definedName name="FRCT98" localSheetId="2">#REF!</definedName>
    <definedName name="FRCT98" localSheetId="0">#REF!</definedName>
    <definedName name="FRCT98" localSheetId="1">#REF!</definedName>
    <definedName name="FRCT98">#REF!</definedName>
    <definedName name="full_year" localSheetId="2">#REF!</definedName>
    <definedName name="full_year" localSheetId="0">#REF!</definedName>
    <definedName name="full_year" localSheetId="1">#REF!</definedName>
    <definedName name="full_year">#REF!</definedName>
    <definedName name="Full_Year_Q">'[15]TBL - Core'!$FJ$9</definedName>
    <definedName name="Fversion" localSheetId="2">#REF!</definedName>
    <definedName name="Fversion" localSheetId="0">#REF!</definedName>
    <definedName name="Fversion" localSheetId="1">#REF!</definedName>
    <definedName name="Fversion">#REF!</definedName>
    <definedName name="FYSUMMARY" localSheetId="2">#REF!</definedName>
    <definedName name="FYSUMMARY" localSheetId="0">#REF!</definedName>
    <definedName name="FYSUMMARY" localSheetId="1">#REF!</definedName>
    <definedName name="FYSUMMARY">#REF!</definedName>
    <definedName name="G" localSheetId="2">#REF!</definedName>
    <definedName name="G" localSheetId="0">#REF!</definedName>
    <definedName name="G" localSheetId="1">#REF!</definedName>
    <definedName name="G">#REF!</definedName>
    <definedName name="G_A_Metrics" localSheetId="2">'[17]Total P&amp;L'!#REF!</definedName>
    <definedName name="G_A_Metrics" localSheetId="0">'[17]Total P&amp;L'!#REF!</definedName>
    <definedName name="G_A_Metrics" localSheetId="1">'[17]Total P&amp;L'!#REF!</definedName>
    <definedName name="G_A_Metrics">'[17]Total P&amp;L'!#REF!</definedName>
    <definedName name="GAEXP" localSheetId="2">#REF!</definedName>
    <definedName name="GAEXP" localSheetId="0">#REF!</definedName>
    <definedName name="GAEXP" localSheetId="1">#REF!</definedName>
    <definedName name="GAEXP">#REF!</definedName>
    <definedName name="GBUYsource" localSheetId="2">#REF!</definedName>
    <definedName name="GBUYsource" localSheetId="0">#REF!</definedName>
    <definedName name="GBUYsource" localSheetId="1">#REF!</definedName>
    <definedName name="GBUYsource">#REF!</definedName>
    <definedName name="GL">[52]Key!$D$1:$D$7</definedName>
    <definedName name="GL_Name">[19]Key!$B$4:$B$13</definedName>
    <definedName name="GLCOLOR">'[23]Data Validation'!$M$2:$M$6</definedName>
    <definedName name="GLSIZE">'[53]Data Validation'!$R$2:$R$21</definedName>
    <definedName name="GLSIZE2">'[22]Data Validation'!$U$2:$U$13</definedName>
    <definedName name="GLSTYLE">'[43]Data Validation'!$I$2:$I$9</definedName>
    <definedName name="Gross_GM" localSheetId="2">#REF!</definedName>
    <definedName name="Gross_GM" localSheetId="0">#REF!</definedName>
    <definedName name="Gross_GM" localSheetId="1">#REF!</definedName>
    <definedName name="Gross_GM">#REF!</definedName>
    <definedName name="Gross_GM_percent" localSheetId="2">#REF!</definedName>
    <definedName name="Gross_GM_percent" localSheetId="0">#REF!</definedName>
    <definedName name="Gross_GM_percent" localSheetId="1">#REF!</definedName>
    <definedName name="Gross_GM_percent">#REF!</definedName>
    <definedName name="Gross_Revenue_linked" localSheetId="2">#REF!</definedName>
    <definedName name="Gross_Revenue_linked" localSheetId="0">#REF!</definedName>
    <definedName name="Gross_Revenue_linked" localSheetId="1">#REF!</definedName>
    <definedName name="Gross_Revenue_linked">#REF!</definedName>
    <definedName name="Gross_Units_linked" localSheetId="1">#REF!</definedName>
    <definedName name="Gross_Units_linked">#REF!</definedName>
    <definedName name="GrossSales">'[1]#REF'!$C$63:$O$75</definedName>
    <definedName name="HERO" localSheetId="2">[18]Forecast!#REF!</definedName>
    <definedName name="HERO" localSheetId="0">[18]Forecast!#REF!</definedName>
    <definedName name="HERO" localSheetId="1">[18]Forecast!#REF!</definedName>
    <definedName name="HERO">[18]Forecast!#REF!</definedName>
    <definedName name="hi">'[45]order pivot 13.01.16'!$Q:$R</definedName>
    <definedName name="holidays">'[54]Cover Sheet'!$D$28</definedName>
    <definedName name="HQ" localSheetId="2">#REF!</definedName>
    <definedName name="HQ" localSheetId="0">#REF!</definedName>
    <definedName name="HQ" localSheetId="1">#REF!</definedName>
    <definedName name="HQ" localSheetId="6">#REF!</definedName>
    <definedName name="HQ" localSheetId="9">#REF!</definedName>
    <definedName name="HQ" localSheetId="14">#REF!</definedName>
    <definedName name="HQ" localSheetId="16">#REF!</definedName>
    <definedName name="HQ" localSheetId="11">#REF!</definedName>
    <definedName name="HQ" localSheetId="10">#REF!</definedName>
    <definedName name="HQ" localSheetId="15">#REF!</definedName>
    <definedName name="HQ" localSheetId="12">#REF!</definedName>
    <definedName name="HQ" localSheetId="8">#REF!</definedName>
    <definedName name="HQ" localSheetId="7">#REF!</definedName>
    <definedName name="HQ" localSheetId="13">#REF!</definedName>
    <definedName name="HQ">#REF!</definedName>
    <definedName name="HSACGM">'[1]#REF'!$C$8:$N$24</definedName>
    <definedName name="HYPCAT">[55]Consolidated!$A$5:$B$2257</definedName>
    <definedName name="IM" localSheetId="2">#REF!</definedName>
    <definedName name="IM" localSheetId="0">#REF!</definedName>
    <definedName name="IM" localSheetId="1">#REF!</definedName>
    <definedName name="IM" localSheetId="6">#REF!</definedName>
    <definedName name="IM" localSheetId="9">#REF!</definedName>
    <definedName name="IM" localSheetId="14">#REF!</definedName>
    <definedName name="IM" localSheetId="16">#REF!</definedName>
    <definedName name="IM" localSheetId="11">#REF!</definedName>
    <definedName name="IM" localSheetId="10">#REF!</definedName>
    <definedName name="IM" localSheetId="15">#REF!</definedName>
    <definedName name="IM" localSheetId="12">#REF!</definedName>
    <definedName name="IM" localSheetId="8">#REF!</definedName>
    <definedName name="IM" localSheetId="7">#REF!</definedName>
    <definedName name="IM" localSheetId="13">#REF!</definedName>
    <definedName name="IM">#REF!</definedName>
    <definedName name="INFO" localSheetId="0">#REF!</definedName>
    <definedName name="INFO" localSheetId="1">#REF!</definedName>
    <definedName name="INFO">#REF!</definedName>
    <definedName name="initialprebuy" localSheetId="1">#REF!</definedName>
    <definedName name="initialprebuy">#REF!</definedName>
    <definedName name="INPUT1999" localSheetId="1">#REF!</definedName>
    <definedName name="INPUT1999">#REF!</definedName>
    <definedName name="Inventory">[56]Sheet!$A$2:$D$566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"11/23/2021 07:53:42"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atesetF" localSheetId="2">#REF!</definedName>
    <definedName name="iRatesetF" localSheetId="0">#REF!</definedName>
    <definedName name="iRatesetF" localSheetId="1">#REF!</definedName>
    <definedName name="iRatesetF">#REF!</definedName>
    <definedName name="IRR" localSheetId="2">[18]Forecast!#REF!</definedName>
    <definedName name="IRR" localSheetId="0">[18]Forecast!#REF!</definedName>
    <definedName name="IRR" localSheetId="1">[18]Forecast!#REF!</definedName>
    <definedName name="IRR">[18]Forecast!#REF!</definedName>
    <definedName name="Italy" localSheetId="2">[57]O!#REF!</definedName>
    <definedName name="Italy" localSheetId="0">[57]O!#REF!</definedName>
    <definedName name="Italy" localSheetId="1">[57]O!#REF!</definedName>
    <definedName name="Italy">[57]O!#REF!</definedName>
    <definedName name="iVersionF" localSheetId="2">#REF!</definedName>
    <definedName name="iVersionF" localSheetId="0">#REF!</definedName>
    <definedName name="iVersionF" localSheetId="1">#REF!</definedName>
    <definedName name="iVersionF">#REF!</definedName>
    <definedName name="J1Data">'[33]J1 data'!$A$4:$N$194</definedName>
    <definedName name="jamesdata">'[45]james data'!$A:$F</definedName>
    <definedName name="January">'[15]TBL - Core'!$E$9</definedName>
    <definedName name="john510">'[58]John 05'!$C:$P</definedName>
    <definedName name="July">'[15]TBL - Core'!$BG$9</definedName>
    <definedName name="JULY___SEPTEMBER_1993" localSheetId="2">[59]costback!#REF!</definedName>
    <definedName name="JULY___SEPTEMBER_1993" localSheetId="0">[59]costback!#REF!</definedName>
    <definedName name="JULY___SEPTEMBER_1993" localSheetId="1">[59]costback!#REF!</definedName>
    <definedName name="JULY___SEPTEMBER_1993">[59]costback!#REF!</definedName>
    <definedName name="June">'[15]TBL - Core'!$AX$9</definedName>
    <definedName name="KEYACCOUNTS" localSheetId="2">#REF!</definedName>
    <definedName name="KEYACCOUNTS" localSheetId="0">#REF!</definedName>
    <definedName name="KEYACCOUNTS" localSheetId="1">#REF!</definedName>
    <definedName name="KEYACCOUNTS">#REF!</definedName>
    <definedName name="keylooks">'[60]Key Looks'!$A$1:$M$141</definedName>
    <definedName name="Keylooktotal">'[60]Key Looks'!$A$1:$M$178</definedName>
    <definedName name="KIMREPORT">'[61]UPDATE TO JAMES'!$A$9:$BB$540</definedName>
    <definedName name="leadtime">'[62]Leadtime LT2'!$A$2:$A$14</definedName>
    <definedName name="LINECODE">'[32]Data Table'!$E$11:$E$131</definedName>
    <definedName name="List">'[63]Monthly Transactions'!$B$5:$M$5</definedName>
    <definedName name="ListeFamilleRubrique_1_U1" localSheetId="2">#REF!</definedName>
    <definedName name="ListeFamilleRubrique_1_U1" localSheetId="0">#REF!</definedName>
    <definedName name="ListeFamilleRubrique_1_U1" localSheetId="1">#REF!</definedName>
    <definedName name="ListeFamilleRubrique_1_U1" localSheetId="6">#REF!</definedName>
    <definedName name="ListeFamilleRubrique_1_U1" localSheetId="9">#REF!</definedName>
    <definedName name="ListeFamilleRubrique_1_U1" localSheetId="14">#REF!</definedName>
    <definedName name="ListeFamilleRubrique_1_U1" localSheetId="16">#REF!</definedName>
    <definedName name="ListeFamilleRubrique_1_U1" localSheetId="11">#REF!</definedName>
    <definedName name="ListeFamilleRubrique_1_U1" localSheetId="10">#REF!</definedName>
    <definedName name="ListeFamilleRubrique_1_U1" localSheetId="15">#REF!</definedName>
    <definedName name="ListeFamilleRubrique_1_U1" localSheetId="12">#REF!</definedName>
    <definedName name="ListeFamilleRubrique_1_U1" localSheetId="8">#REF!</definedName>
    <definedName name="ListeFamilleRubrique_1_U1" localSheetId="7">#REF!</definedName>
    <definedName name="ListeFamilleRubrique_1_U1" localSheetId="13">#REF!</definedName>
    <definedName name="ListeFamilleRubrique_1_U1">#REF!</definedName>
    <definedName name="ListFX" localSheetId="9">[64]!ListFX</definedName>
    <definedName name="ListFX" localSheetId="14">[64]!ListFX</definedName>
    <definedName name="ListFX" localSheetId="16">[64]!ListFX</definedName>
    <definedName name="ListFX" localSheetId="11">[64]!ListFX</definedName>
    <definedName name="ListFX" localSheetId="10">[64]!ListFX</definedName>
    <definedName name="ListFX" localSheetId="15">[64]!ListFX</definedName>
    <definedName name="ListFX" localSheetId="12">[64]!ListFX</definedName>
    <definedName name="ListFX" localSheetId="8">[64]!ListFX</definedName>
    <definedName name="ListFX" localSheetId="7">[64]!ListFX</definedName>
    <definedName name="ListFX" localSheetId="13">[64]!ListFX</definedName>
    <definedName name="ListFX">[64]!ListFX</definedName>
    <definedName name="ListTM" localSheetId="9">[64]!ListTM</definedName>
    <definedName name="ListTM" localSheetId="14">[64]!ListTM</definedName>
    <definedName name="ListTM" localSheetId="16">[64]!ListTM</definedName>
    <definedName name="ListTM" localSheetId="11">[64]!ListTM</definedName>
    <definedName name="ListTM" localSheetId="10">[64]!ListTM</definedName>
    <definedName name="ListTM" localSheetId="15">[64]!ListTM</definedName>
    <definedName name="ListTM" localSheetId="12">[64]!ListTM</definedName>
    <definedName name="ListTM" localSheetId="8">[64]!ListTM</definedName>
    <definedName name="ListTM" localSheetId="7">[64]!ListTM</definedName>
    <definedName name="ListTM" localSheetId="13">[64]!ListTM</definedName>
    <definedName name="ListTM">[64]!ListTM</definedName>
    <definedName name="ListTP" localSheetId="9">[64]!ListTP</definedName>
    <definedName name="ListTP" localSheetId="14">[64]!ListTP</definedName>
    <definedName name="ListTP" localSheetId="16">[64]!ListTP</definedName>
    <definedName name="ListTP" localSheetId="11">[64]!ListTP</definedName>
    <definedName name="ListTP" localSheetId="10">[64]!ListTP</definedName>
    <definedName name="ListTP" localSheetId="15">[64]!ListTP</definedName>
    <definedName name="ListTP" localSheetId="12">[64]!ListTP</definedName>
    <definedName name="ListTP" localSheetId="8">[64]!ListTP</definedName>
    <definedName name="ListTP" localSheetId="7">[64]!ListTP</definedName>
    <definedName name="ListTP" localSheetId="13">[64]!ListTP</definedName>
    <definedName name="ListTP">[64]!ListTP</definedName>
    <definedName name="ListTY" localSheetId="9">[64]!ListTY</definedName>
    <definedName name="ListTY" localSheetId="14">[64]!ListTY</definedName>
    <definedName name="ListTY" localSheetId="16">[64]!ListTY</definedName>
    <definedName name="ListTY" localSheetId="11">[64]!ListTY</definedName>
    <definedName name="ListTY" localSheetId="10">[64]!ListTY</definedName>
    <definedName name="ListTY" localSheetId="15">[64]!ListTY</definedName>
    <definedName name="ListTY" localSheetId="12">[64]!ListTY</definedName>
    <definedName name="ListTY" localSheetId="8">[64]!ListTY</definedName>
    <definedName name="ListTY" localSheetId="7">[64]!ListTY</definedName>
    <definedName name="ListTY" localSheetId="13">[64]!ListTY</definedName>
    <definedName name="ListTY">[64]!ListTY</definedName>
    <definedName name="ListU1" localSheetId="9">[64]!ListU1</definedName>
    <definedName name="ListU1" localSheetId="14">[64]!ListU1</definedName>
    <definedName name="ListU1" localSheetId="16">[64]!ListU1</definedName>
    <definedName name="ListU1" localSheetId="11">[64]!ListU1</definedName>
    <definedName name="ListU1" localSheetId="10">[64]!ListU1</definedName>
    <definedName name="ListU1" localSheetId="15">[64]!ListU1</definedName>
    <definedName name="ListU1" localSheetId="12">[64]!ListU1</definedName>
    <definedName name="ListU1" localSheetId="8">[64]!ListU1</definedName>
    <definedName name="ListU1" localSheetId="7">[64]!ListU1</definedName>
    <definedName name="ListU1" localSheetId="13">[64]!ListU1</definedName>
    <definedName name="ListU1">[64]!ListU1</definedName>
    <definedName name="ListUN" localSheetId="9">[64]!ListUN</definedName>
    <definedName name="ListUN" localSheetId="14">[64]!ListUN</definedName>
    <definedName name="ListUN" localSheetId="16">[64]!ListUN</definedName>
    <definedName name="ListUN" localSheetId="11">[64]!ListUN</definedName>
    <definedName name="ListUN" localSheetId="10">[64]!ListUN</definedName>
    <definedName name="ListUN" localSheetId="15">[64]!ListUN</definedName>
    <definedName name="ListUN" localSheetId="12">[64]!ListUN</definedName>
    <definedName name="ListUN" localSheetId="8">[64]!ListUN</definedName>
    <definedName name="ListUN" localSheetId="7">[64]!ListUN</definedName>
    <definedName name="ListUN" localSheetId="13">[64]!ListUN</definedName>
    <definedName name="ListUN">[64]!ListUN</definedName>
    <definedName name="ListUR" localSheetId="9">[64]!ListUR</definedName>
    <definedName name="ListUR" localSheetId="14">[64]!ListUR</definedName>
    <definedName name="ListUR" localSheetId="16">[64]!ListUR</definedName>
    <definedName name="ListUR" localSheetId="11">[64]!ListUR</definedName>
    <definedName name="ListUR" localSheetId="10">[64]!ListUR</definedName>
    <definedName name="ListUR" localSheetId="15">[64]!ListUR</definedName>
    <definedName name="ListUR" localSheetId="12">[64]!ListUR</definedName>
    <definedName name="ListUR" localSheetId="8">[64]!ListUR</definedName>
    <definedName name="ListUR" localSheetId="7">[64]!ListUR</definedName>
    <definedName name="ListUR" localSheetId="13">[64]!ListUR</definedName>
    <definedName name="ListUR">[64]!ListUR</definedName>
    <definedName name="ListUV" localSheetId="9">[64]!ListUV</definedName>
    <definedName name="ListUV" localSheetId="14">[64]!ListUV</definedName>
    <definedName name="ListUV" localSheetId="16">[64]!ListUV</definedName>
    <definedName name="ListUV" localSheetId="11">[64]!ListUV</definedName>
    <definedName name="ListUV" localSheetId="10">[64]!ListUV</definedName>
    <definedName name="ListUV" localSheetId="15">[64]!ListUV</definedName>
    <definedName name="ListUV" localSheetId="12">[64]!ListUV</definedName>
    <definedName name="ListUV" localSheetId="8">[64]!ListUV</definedName>
    <definedName name="ListUV" localSheetId="7">[64]!ListUV</definedName>
    <definedName name="ListUV" localSheetId="13">[64]!ListUV</definedName>
    <definedName name="ListUV">[64]!ListUV</definedName>
    <definedName name="ListUX" localSheetId="9">[64]!ListUX</definedName>
    <definedName name="ListUX" localSheetId="14">[64]!ListUX</definedName>
    <definedName name="ListUX" localSheetId="16">[64]!ListUX</definedName>
    <definedName name="ListUX" localSheetId="11">[64]!ListUX</definedName>
    <definedName name="ListUX" localSheetId="10">[64]!ListUX</definedName>
    <definedName name="ListUX" localSheetId="15">[64]!ListUX</definedName>
    <definedName name="ListUX" localSheetId="12">[64]!ListUX</definedName>
    <definedName name="ListUX" localSheetId="8">[64]!ListUX</definedName>
    <definedName name="ListUX" localSheetId="7">[64]!ListUX</definedName>
    <definedName name="ListUX" localSheetId="13">[64]!ListUX</definedName>
    <definedName name="ListUX">[64]!ListUX</definedName>
    <definedName name="Location" localSheetId="2">#REF!</definedName>
    <definedName name="Location" localSheetId="0">#REF!</definedName>
    <definedName name="Location" localSheetId="1">#REF!</definedName>
    <definedName name="Location" localSheetId="6">#REF!</definedName>
    <definedName name="Location" localSheetId="9">#REF!</definedName>
    <definedName name="Location" localSheetId="14">#REF!</definedName>
    <definedName name="Location" localSheetId="16">#REF!</definedName>
    <definedName name="Location" localSheetId="11">#REF!</definedName>
    <definedName name="Location" localSheetId="10">#REF!</definedName>
    <definedName name="Location" localSheetId="15">#REF!</definedName>
    <definedName name="Location" localSheetId="12">#REF!</definedName>
    <definedName name="Location" localSheetId="8">#REF!</definedName>
    <definedName name="Location" localSheetId="7">#REF!</definedName>
    <definedName name="Location" localSheetId="13">#REF!</definedName>
    <definedName name="Location">#REF!</definedName>
    <definedName name="lookupgreenline">'[45]order pivot 10.01.16'!$U:$X</definedName>
    <definedName name="LY_Omni_Checkouts" localSheetId="2">[65]LY_Omniture!#REF!</definedName>
    <definedName name="LY_Omni_Checkouts" localSheetId="0">[65]LY_Omniture!#REF!</definedName>
    <definedName name="LY_Omni_Checkouts" localSheetId="1">[65]LY_Omniture!#REF!</definedName>
    <definedName name="LY_Omni_Checkouts">[65]LY_Omniture!#REF!</definedName>
    <definedName name="LY_Omni_PageViews" localSheetId="2">[65]LY_Omniture!#REF!</definedName>
    <definedName name="LY_Omni_PageViews" localSheetId="0">[65]LY_Omniture!#REF!</definedName>
    <definedName name="LY_Omni_PageViews" localSheetId="1">[65]LY_Omniture!#REF!</definedName>
    <definedName name="LY_Omni_PageViews">[65]LY_Omniture!#REF!</definedName>
    <definedName name="M_13" localSheetId="2">#REF!</definedName>
    <definedName name="M_13" localSheetId="0">#REF!</definedName>
    <definedName name="M_13" localSheetId="1">#REF!</definedName>
    <definedName name="M_13">#REF!</definedName>
    <definedName name="M_14" localSheetId="2">#REF!</definedName>
    <definedName name="M_14" localSheetId="0">#REF!</definedName>
    <definedName name="M_14" localSheetId="1">#REF!</definedName>
    <definedName name="M_14">#REF!</definedName>
    <definedName name="M_14A" localSheetId="2">#REF!</definedName>
    <definedName name="M_14A" localSheetId="0">#REF!</definedName>
    <definedName name="M_14A" localSheetId="1">#REF!</definedName>
    <definedName name="M_14A">#REF!</definedName>
    <definedName name="M_14B" localSheetId="1">#REF!</definedName>
    <definedName name="M_14B">#REF!</definedName>
    <definedName name="M_14C" localSheetId="1">#REF!</definedName>
    <definedName name="M_14C">#REF!</definedName>
    <definedName name="M_15" localSheetId="1">#REF!</definedName>
    <definedName name="M_15">#REF!</definedName>
    <definedName name="M_4" localSheetId="1">#REF!</definedName>
    <definedName name="M_4">#REF!</definedName>
    <definedName name="M_5A" localSheetId="1">#REF!</definedName>
    <definedName name="M_5A">#REF!</definedName>
    <definedName name="M_5B" localSheetId="1">#REF!</definedName>
    <definedName name="M_5B">#REF!</definedName>
    <definedName name="MACRO" localSheetId="2">'[14]Payback - DC'!#REF!</definedName>
    <definedName name="MACRO" localSheetId="0">'[14]Payback - DC'!#REF!</definedName>
    <definedName name="MACRO" localSheetId="1">'[14]Payback - DC'!#REF!</definedName>
    <definedName name="MACRO">'[14]Payback - DC'!#REF!</definedName>
    <definedName name="MACROS">'[1]#REF'!$A$3</definedName>
    <definedName name="March">'[15]TBL - Core'!$W$9</definedName>
    <definedName name="Margin_analysis">'[13]Marg walloc'!$A$3:$R$141</definedName>
    <definedName name="May">'[15]TBL - Core'!$AO$9</definedName>
    <definedName name="mdownacc">'[1]#REF'!$F$33</definedName>
    <definedName name="millions" localSheetId="2">#REF!</definedName>
    <definedName name="millions" localSheetId="0">#REF!</definedName>
    <definedName name="millions" localSheetId="1">#REF!</definedName>
    <definedName name="millions">#REF!</definedName>
    <definedName name="MINPERDAY" localSheetId="2">'[2]Dir Lab'!#REF!</definedName>
    <definedName name="MINPERDAY" localSheetId="0">'[2]Dir Lab'!#REF!</definedName>
    <definedName name="MINPERDAY" localSheetId="1">'[2]Dir Lab'!#REF!</definedName>
    <definedName name="MINPERDAY">'[2]Dir Lab'!#REF!</definedName>
    <definedName name="MINPERWK" localSheetId="2">#REF!</definedName>
    <definedName name="MINPERWK" localSheetId="0">#REF!</definedName>
    <definedName name="MINPERWK" localSheetId="1">#REF!</definedName>
    <definedName name="MINPERWK">#REF!</definedName>
    <definedName name="MISCBILLCN">'[1]#REF'!$A$197:$N$210</definedName>
    <definedName name="MISCBILLUS">'[1]#REF'!$A$197:$N$210</definedName>
    <definedName name="Mix" localSheetId="2">#REF!</definedName>
    <definedName name="Mix" localSheetId="0">#REF!</definedName>
    <definedName name="Mix" localSheetId="1">#REF!</definedName>
    <definedName name="Mix">#REF!</definedName>
    <definedName name="Mkt_Vouch">'[1]#REF'!$I$342:$I$349,'[1]#REF'!$I$351</definedName>
    <definedName name="mlift" localSheetId="2">#REF!</definedName>
    <definedName name="mlift" localSheetId="0">#REF!</definedName>
    <definedName name="mlift" localSheetId="1">#REF!</definedName>
    <definedName name="mlift">#REF!</definedName>
    <definedName name="Mo">[66]Mo!$A$1:$A$12</definedName>
    <definedName name="monday">'[45]monday data'!$A:$D</definedName>
    <definedName name="MONTH" localSheetId="2">#REF!</definedName>
    <definedName name="MONTH" localSheetId="0">#REF!</definedName>
    <definedName name="MONTH" localSheetId="1">#REF!</definedName>
    <definedName name="MONTH">#REF!</definedName>
    <definedName name="MONTHDIV" localSheetId="2">#REF!</definedName>
    <definedName name="MONTHDIV" localSheetId="0">#REF!</definedName>
    <definedName name="MONTHDIV" localSheetId="1">#REF!</definedName>
    <definedName name="MONTHDIV">#REF!</definedName>
    <definedName name="Monthly_report">'[15]TBL - Core'!$C$4:$DP$67</definedName>
    <definedName name="Months">[67]Sheet2!$A$1:$A$12</definedName>
    <definedName name="MPCGetFunctionDefaultPlatform">"INTLMPC"</definedName>
    <definedName name="name" localSheetId="2">'[68]#REF'!#REF!</definedName>
    <definedName name="name" localSheetId="0">'[68]#REF'!#REF!</definedName>
    <definedName name="name" localSheetId="1">'[68]#REF'!#REF!</definedName>
    <definedName name="name">'[68]#REF'!#REF!</definedName>
    <definedName name="new" localSheetId="2">#REF!</definedName>
    <definedName name="new" localSheetId="0">#REF!</definedName>
    <definedName name="new" localSheetId="1">#REF!</definedName>
    <definedName name="new">#REF!</definedName>
    <definedName name="New_Adobe">'[11]Données variables'!$C$9</definedName>
    <definedName name="New_Cisco_Fixe">'[11]Données variables'!$C$22</definedName>
    <definedName name="New_iPhone">'[11]Données variables'!$C$14</definedName>
    <definedName name="New_Mac_Fixe">'[11]Données variables'!$C$18</definedName>
    <definedName name="New_Office">'[11]Données variables'!$C$6</definedName>
    <definedName name="New_PC_Fixe">'[11]Données variables'!$C$16</definedName>
    <definedName name="New_PC_Portable">'[11]Données variables'!$C$17</definedName>
    <definedName name="New_SFR">'[11]Données variables'!$C$11</definedName>
    <definedName name="New_SFR_Data">'[11]Données variables'!$C$12</definedName>
    <definedName name="newcomment0801">'[45]order pivot 07.01.16'!$O:$S</definedName>
    <definedName name="NoChannel" localSheetId="2">#REF!</definedName>
    <definedName name="NoChannel" localSheetId="0">#REF!</definedName>
    <definedName name="NoChannel" localSheetId="1">#REF!</definedName>
    <definedName name="NoChannel">#REF!</definedName>
    <definedName name="NoProduct" localSheetId="2">#REF!</definedName>
    <definedName name="NoProduct" localSheetId="0">#REF!</definedName>
    <definedName name="NoProduct" localSheetId="1">#REF!</definedName>
    <definedName name="NoProduct">#REF!</definedName>
    <definedName name="NoPromoRev_04" localSheetId="2">#REF!</definedName>
    <definedName name="NoPromoRev_04" localSheetId="0">#REF!</definedName>
    <definedName name="NoPromoRev_04" localSheetId="1">#REF!</definedName>
    <definedName name="NoPromoRev_04">#REF!</definedName>
    <definedName name="NoPromoRev_05" localSheetId="1">#REF!</definedName>
    <definedName name="NoPromoRev_05">#REF!</definedName>
    <definedName name="NoPromoRev_06" localSheetId="1">#REF!</definedName>
    <definedName name="NoPromoRev_06">#REF!</definedName>
    <definedName name="November">'[15]TBL - Core'!$CQ$9</definedName>
    <definedName name="NYPrate" localSheetId="2">#REF!</definedName>
    <definedName name="NYPrate" localSheetId="0">#REF!</definedName>
    <definedName name="NYPrate" localSheetId="1">#REF!</definedName>
    <definedName name="NYPrate">#REF!</definedName>
    <definedName name="October">'[15]TBL - Core'!$CH$9</definedName>
    <definedName name="Office_New" localSheetId="2">#REF!</definedName>
    <definedName name="Office_New" localSheetId="0">#REF!</definedName>
    <definedName name="Office_New" localSheetId="1">#REF!</definedName>
    <definedName name="Office_New" localSheetId="6">#REF!</definedName>
    <definedName name="Office_New" localSheetId="9">#REF!</definedName>
    <definedName name="Office_New" localSheetId="14">#REF!</definedName>
    <definedName name="Office_New" localSheetId="16">#REF!</definedName>
    <definedName name="Office_New" localSheetId="11">#REF!</definedName>
    <definedName name="Office_New" localSheetId="10">#REF!</definedName>
    <definedName name="Office_New" localSheetId="15">#REF!</definedName>
    <definedName name="Office_New" localSheetId="12">#REF!</definedName>
    <definedName name="Office_New" localSheetId="8">#REF!</definedName>
    <definedName name="Office_New" localSheetId="7">#REF!</definedName>
    <definedName name="Office_New" localSheetId="13">#REF!</definedName>
    <definedName name="Office_New">#REF!</definedName>
    <definedName name="oldcomment">'[45]orders pivot full data'!$N:$Q</definedName>
    <definedName name="OOS_04" localSheetId="2">#REF!</definedName>
    <definedName name="OOS_04" localSheetId="0">#REF!</definedName>
    <definedName name="OOS_04" localSheetId="1">#REF!</definedName>
    <definedName name="OOS_04">#REF!</definedName>
    <definedName name="OOS_05" localSheetId="2">#REF!</definedName>
    <definedName name="OOS_05" localSheetId="0">#REF!</definedName>
    <definedName name="OOS_05" localSheetId="1">#REF!</definedName>
    <definedName name="OOS_05">#REF!</definedName>
    <definedName name="Opex_Italy" localSheetId="2">[57]S!#REF!</definedName>
    <definedName name="Opex_Italy" localSheetId="0">[57]S!#REF!</definedName>
    <definedName name="Opex_Italy" localSheetId="1">[57]S!#REF!</definedName>
    <definedName name="Opex_Italy">[57]S!#REF!</definedName>
    <definedName name="Opex_SE" localSheetId="2">[57]S!#REF!</definedName>
    <definedName name="Opex_SE" localSheetId="0">[57]S!#REF!</definedName>
    <definedName name="Opex_SE" localSheetId="1">[57]S!#REF!</definedName>
    <definedName name="Opex_SE">[57]S!#REF!</definedName>
    <definedName name="Opex_Spain" localSheetId="2">[57]S!#REF!</definedName>
    <definedName name="Opex_Spain" localSheetId="0">[57]S!#REF!</definedName>
    <definedName name="Opex_Spain" localSheetId="1">[57]S!#REF!</definedName>
    <definedName name="Opex_Spain">[57]S!#REF!</definedName>
    <definedName name="Orders_04" localSheetId="2">#REF!</definedName>
    <definedName name="Orders_04" localSheetId="0">#REF!</definedName>
    <definedName name="Orders_04" localSheetId="1">#REF!</definedName>
    <definedName name="Orders_04">#REF!</definedName>
    <definedName name="Orders_05" localSheetId="2">#REF!</definedName>
    <definedName name="Orders_05" localSheetId="0">#REF!</definedName>
    <definedName name="Orders_05" localSheetId="1">#REF!</definedName>
    <definedName name="Orders_05">#REF!</definedName>
    <definedName name="OTBDATA" localSheetId="2">#REF!</definedName>
    <definedName name="OTBDATA" localSheetId="1">#REF!</definedName>
    <definedName name="OTBDATA" localSheetId="6">#REF!</definedName>
    <definedName name="OTBDATA" localSheetId="9">#REF!</definedName>
    <definedName name="OTBDATA" localSheetId="14">#REF!</definedName>
    <definedName name="OTBDATA" localSheetId="16">#REF!</definedName>
    <definedName name="OTBDATA" localSheetId="11">#REF!</definedName>
    <definedName name="OTBDATA" localSheetId="10">#REF!</definedName>
    <definedName name="OTBDATA" localSheetId="15">#REF!</definedName>
    <definedName name="OTBDATA" localSheetId="12">#REF!</definedName>
    <definedName name="OTBDATA" localSheetId="8">#REF!</definedName>
    <definedName name="OTBDATA" localSheetId="7">#REF!</definedName>
    <definedName name="OTBDATA" localSheetId="13">#REF!</definedName>
    <definedName name="OTBDATA">#REF!</definedName>
    <definedName name="OTHER" localSheetId="1">#REF!</definedName>
    <definedName name="OTHER">#REF!</definedName>
    <definedName name="OtherCost">'[1]#REF'!$C$24:$O$38</definedName>
    <definedName name="OTHERCOSTCN">'[1]#REF'!$A$145:$P$158</definedName>
    <definedName name="OTHERCOSTUS">'[1]#REF'!$A$145:$P$158</definedName>
    <definedName name="OTHERUS">'[1]#REF'!$A$333:$N$346</definedName>
    <definedName name="PA">'[69]Data Validation'!$A$2:$A$5</definedName>
    <definedName name="PAOFFICE">'[36]DATA VALADATION'!$D$2:$D$7</definedName>
    <definedName name="PBTGRAPH">'[1]#REF'!$I$45:M$48</definedName>
    <definedName name="PBTREC" localSheetId="2">#REF!</definedName>
    <definedName name="PBTREC" localSheetId="0">#REF!</definedName>
    <definedName name="PBTREC" localSheetId="1">#REF!</definedName>
    <definedName name="PBTREC">#REF!</definedName>
    <definedName name="PC">'[70]Drop down data'!$B$3:$B$16</definedName>
    <definedName name="PD">[52]Key!$G$1:$G$12</definedName>
    <definedName name="pde" localSheetId="2">#REF!</definedName>
    <definedName name="pde" localSheetId="0">#REF!</definedName>
    <definedName name="pde" localSheetId="1">#REF!</definedName>
    <definedName name="pde">#REF!</definedName>
    <definedName name="PDFfilename" localSheetId="2">#REF!</definedName>
    <definedName name="PDFfilename" localSheetId="0">#REF!</definedName>
    <definedName name="PDFfilename" localSheetId="1">#REF!</definedName>
    <definedName name="PDFfilename">#REF!</definedName>
    <definedName name="peace" localSheetId="2">#REF!</definedName>
    <definedName name="peace" localSheetId="0">#REF!</definedName>
    <definedName name="peace" localSheetId="1">#REF!</definedName>
    <definedName name="peace">#REF!</definedName>
    <definedName name="PER">[71]POV!$K$3:$N$33</definedName>
    <definedName name="PER3DUTY">'[1]#REF'!$A$2:$C$1984</definedName>
    <definedName name="period" localSheetId="2">#REF!</definedName>
    <definedName name="period" localSheetId="0">#REF!</definedName>
    <definedName name="period" localSheetId="1">#REF!</definedName>
    <definedName name="period">#REF!</definedName>
    <definedName name="period1" localSheetId="2">#REF!</definedName>
    <definedName name="period1" localSheetId="0">#REF!</definedName>
    <definedName name="period1" localSheetId="1">#REF!</definedName>
    <definedName name="period1">#REF!</definedName>
    <definedName name="PERIODCODE">'[32]Data Table'!$E$11:$FD$11</definedName>
    <definedName name="PERNO">'[1]#REF'!$C$37</definedName>
    <definedName name="PERSONAL">"Button 31"</definedName>
    <definedName name="PG">'[70]Drop down data'!$E$3:$E$66</definedName>
    <definedName name="PgView_04" localSheetId="2">#REF!</definedName>
    <definedName name="PgView_04" localSheetId="0">#REF!</definedName>
    <definedName name="PgView_04" localSheetId="1">#REF!</definedName>
    <definedName name="PgView_04">#REF!</definedName>
    <definedName name="PgView_05" localSheetId="2">#REF!</definedName>
    <definedName name="PgView_05" localSheetId="0">#REF!</definedName>
    <definedName name="PgView_05" localSheetId="1">#REF!</definedName>
    <definedName name="PgView_05">#REF!</definedName>
    <definedName name="PgView_06" localSheetId="2">#REF!</definedName>
    <definedName name="PgView_06" localSheetId="0">#REF!</definedName>
    <definedName name="PgView_06" localSheetId="1">#REF!</definedName>
    <definedName name="PgView_06">#REF!</definedName>
    <definedName name="picked">'[45]order pivot 07.01.16'!$T:$V</definedName>
    <definedName name="PL">'[72]Data Validation'!$B$2:$B$16</definedName>
    <definedName name="pl_americas">[13]Americas!$A$1:$H$63</definedName>
    <definedName name="pl_apparel">'[13]US App'!$A$1:$H$63</definedName>
    <definedName name="pl_asia">'[13]Asia '!$A$1:$H$63</definedName>
    <definedName name="pl_corp">[13]Corp!$A$1:$H$88</definedName>
    <definedName name="pl_ecom">'[13]E-com'!$A$1:$H$63</definedName>
    <definedName name="pl_europe">[13]Europe!$A$1:$H$64</definedName>
    <definedName name="pl_footwear">'[13]US Foot'!$A$1:$H$63</definedName>
    <definedName name="pl_licensing">'[13]US Licensing'!$A$1:$H$67</definedName>
    <definedName name="PL_retail">'[13]US Retail'!$A$1:$H$63</definedName>
    <definedName name="pl_ustotal">'[13]US Total '!$A$1:$H$62</definedName>
    <definedName name="PlanGrossSales">'[1]#REF'!$C$63:$O$78</definedName>
    <definedName name="PlanOtherCost">'[1]#REF'!$C$142:$O$156</definedName>
    <definedName name="PlanProductCost">'[1]#REF'!$C$102:$O$116</definedName>
    <definedName name="PlanRes">'[1]#REF'!$C$122:$O$136</definedName>
    <definedName name="PlanReturns">'[1]#REF'!$C$43:$O$57</definedName>
    <definedName name="PlanSales">'[1]#REF'!$C$24:$O$36</definedName>
    <definedName name="PlanTotalCost">'[1]#REF'!$C$162:$O$176</definedName>
    <definedName name="PlanUnits">'[1]#REF'!$C$5:$O$17</definedName>
    <definedName name="PLCACOSTS">'[1]#REF'!$C$8:$N$24</definedName>
    <definedName name="PLCACOSTSY">'[1]#REF'!$Q$8:$AB$24</definedName>
    <definedName name="PLCADISC">'[1]#REF'!$C$8:$N$24</definedName>
    <definedName name="PLCADISCY">'[1]#REF'!$Q$8:$AB$24</definedName>
    <definedName name="PLCAGM">'[1]#REF'!$C$8:$N$22</definedName>
    <definedName name="PLCAGMY">'[1]#REF'!$Q$8:$AB$22</definedName>
    <definedName name="PLCAMISC">'[1]#REF'!$D$8:$O$205</definedName>
    <definedName name="PLCAMISCY">'[1]#REF'!$R$8:$AC$204</definedName>
    <definedName name="PLCASALES">'[1]#REF'!$C$8:$N$24</definedName>
    <definedName name="PLCASALESY">'[1]#REF'!$Q$8:$AB$24</definedName>
    <definedName name="PLCAUNITS">'[1]#REF'!$C$8:$N$24</definedName>
    <definedName name="PLCAUNITSY">'[1]#REF'!$Q$8:$AB$24</definedName>
    <definedName name="PLCOSTM">'[1]#REF'!$C$8:$N$53</definedName>
    <definedName name="PLCOSTY">'[1]#REF'!$Q$8:$AB$53</definedName>
    <definedName name="PLDISCM">'[1]#REF'!$C$8:$N$22</definedName>
    <definedName name="PLDISCY">'[1]#REF'!$Q$8:$AB$22</definedName>
    <definedName name="PLGMM">'[1]#REF'!$C$8:$N$53</definedName>
    <definedName name="PLGMY">'[1]#REF'!$Q$8:$AB$53</definedName>
    <definedName name="PLHPRYR">'[10]Prior Year'!$C$685:$S$738</definedName>
    <definedName name="PLHYTDACT">'[10]all ytds'!$GA$7:$GQ$60</definedName>
    <definedName name="PLHYTDPLN">'[10]all ytds'!$GA$72:$GQ$125</definedName>
    <definedName name="PLHYTDPRFC">'[10]all ytds'!$GA$137:$GQ$190</definedName>
    <definedName name="PLHYTDPRYR">'[10]all ytds'!$GA$201:$GQ$254</definedName>
    <definedName name="PLNAME">'[73]Data Validation'!$H$2:$H$23</definedName>
    <definedName name="PLPLANM">'[1]#REF'!$C$8:$O$116</definedName>
    <definedName name="PLPLANY">'[1]#REF'!$R$8:$AC$116</definedName>
    <definedName name="PLSALESM">'[1]#REF'!$C$8:$N$53</definedName>
    <definedName name="PLSALESY">'[1]#REF'!$Q$8:$AB$53</definedName>
    <definedName name="PLUNITSM">'[1]#REF'!$C$8:$N$55</definedName>
    <definedName name="PLUNITSY">'[1]#REF'!$Q$8:$AB$55</definedName>
    <definedName name="podskjdjn">'[74]Cover Sheet'!$D$21</definedName>
    <definedName name="poinvacc">'[1]#REF'!$F$42</definedName>
    <definedName name="pound2">'[40]data john 28'!$AE$1:$BG$226</definedName>
    <definedName name="PP">'[75]Data Validation'!$B$2:$B$16</definedName>
    <definedName name="PPAccum">0</definedName>
    <definedName name="PPEuro">0</definedName>
    <definedName name="PPUpdate">0</definedName>
    <definedName name="PPWorkState">0</definedName>
    <definedName name="PRDump">'[1]#REF'!$A$4:$K$9</definedName>
    <definedName name="price">'[76]US1 new prices data'!$A$6:$F$2502</definedName>
    <definedName name="PRIMARYSIZE">'[77]Data Validation'!$M$2:$M$21</definedName>
    <definedName name="PRINT" localSheetId="2">#REF!</definedName>
    <definedName name="PRINT" localSheetId="0">#REF!</definedName>
    <definedName name="PRINT" localSheetId="1">#REF!</definedName>
    <definedName name="PRINT">#REF!</definedName>
    <definedName name="_xlnm.Print_Area" localSheetId="2">BDG_2022!$A$1:$E$154</definedName>
    <definedName name="_xlnm.Print_Area" localSheetId="6">'Managerial P&amp;L_DIFF'!$A$1:$B$161</definedName>
    <definedName name="_xlnm.Print_Area" localSheetId="9">'Managerial P&amp;L_NJ_DIFF'!$A$1:$B$161</definedName>
    <definedName name="_xlnm.Print_Area" localSheetId="14">'Managerial P&amp;L_SHGG_DIFF'!$A$1:$B$161</definedName>
    <definedName name="_xlnm.Print_Area" localSheetId="16">'Managerial P&amp;L-Admin_DIFF'!$A$1:$B$161</definedName>
    <definedName name="_xlnm.Print_Area" localSheetId="11">'Managerial P&amp;L-BJ_DIFF'!$A$1:$B$161</definedName>
    <definedName name="_xlnm.Print_Area" localSheetId="10">'Managerial P&amp;L-CD_DIFF'!$A$1:$B$161</definedName>
    <definedName name="_xlnm.Print_Area" localSheetId="15">'Managerial P&amp;L-CQ_DIFF'!$A$1:$B$161</definedName>
    <definedName name="_xlnm.Print_Area" localSheetId="12">'Managerial P&amp;L-SHJA Kerry_DIFF'!$A$1:$B$161</definedName>
    <definedName name="_xlnm.Print_Area" localSheetId="8">'Managerial P&amp;L-SZ_DIFF'!$A$1:$B$161</definedName>
    <definedName name="_xlnm.Print_Area" localSheetId="7">'Managerial P&amp;L-TMALL_DIFF'!$A$1:$B$161</definedName>
    <definedName name="_xlnm.Print_Area" localSheetId="13">'Managerial P&amp;L-WH_DIFF'!$A$1:$B$161</definedName>
    <definedName name="_xlnm.Print_Area">'[78]#REF'!$A$2:$F$48</definedName>
    <definedName name="Print_Area_MI" localSheetId="2">#REF!</definedName>
    <definedName name="Print_Area_MI" localSheetId="0">#REF!</definedName>
    <definedName name="Print_Area_MI" localSheetId="1">#REF!</definedName>
    <definedName name="Print_Area_MI">#REF!</definedName>
    <definedName name="_xlnm.Print_Titles" localSheetId="6">'Managerial P&amp;L_DIFF'!$1:$3</definedName>
    <definedName name="_xlnm.Print_Titles" localSheetId="9">'Managerial P&amp;L_NJ_DIFF'!$1:$3</definedName>
    <definedName name="_xlnm.Print_Titles" localSheetId="14">'Managerial P&amp;L_SHGG_DIFF'!$1:$3</definedName>
    <definedName name="_xlnm.Print_Titles" localSheetId="16">'Managerial P&amp;L-Admin_DIFF'!$1:$3</definedName>
    <definedName name="_xlnm.Print_Titles" localSheetId="11">'Managerial P&amp;L-BJ_DIFF'!$1:$3</definedName>
    <definedName name="_xlnm.Print_Titles" localSheetId="10">'Managerial P&amp;L-CD_DIFF'!$1:$3</definedName>
    <definedName name="_xlnm.Print_Titles" localSheetId="15">'Managerial P&amp;L-CQ_DIFF'!$1:$3</definedName>
    <definedName name="_xlnm.Print_Titles" localSheetId="12">'Managerial P&amp;L-SHJA Kerry_DIFF'!$1:$3</definedName>
    <definedName name="_xlnm.Print_Titles" localSheetId="8">'Managerial P&amp;L-SZ_DIFF'!$1:$3</definedName>
    <definedName name="_xlnm.Print_Titles" localSheetId="7">'Managerial P&amp;L-TMALL_DIFF'!$1:$3</definedName>
    <definedName name="_xlnm.Print_Titles" localSheetId="13">'Managerial P&amp;L-WH_DIFF'!$1:$3</definedName>
    <definedName name="Print_Titles_MI" localSheetId="2">#REF!</definedName>
    <definedName name="Print_Titles_MI" localSheetId="0">#REF!</definedName>
    <definedName name="Print_Titles_MI" localSheetId="1">#REF!</definedName>
    <definedName name="Print_Titles_MI">#REF!</definedName>
    <definedName name="PRINTALL1">'[1]#REF'!$B$3</definedName>
    <definedName name="PRINTALL2">'[1]#REF'!$B$79</definedName>
    <definedName name="PRINTASSUM">'[1]#REF'!$V$72</definedName>
    <definedName name="PRINTCONS">'[1]#REF'!$Y$3</definedName>
    <definedName name="PRINTELIZ">'[1]#REF'!$B$266</definedName>
    <definedName name="PRINTFCSTSUM">'[1]#REF'!$K$23:$K$23</definedName>
    <definedName name="PRINTKERRY">'[1]#REF'!$B$215</definedName>
    <definedName name="PRINTMENU" localSheetId="2">#REF!</definedName>
    <definedName name="PRINTMENU" localSheetId="0">#REF!</definedName>
    <definedName name="PRINTMENU" localSheetId="1">#REF!</definedName>
    <definedName name="PRINTMENU">#REF!</definedName>
    <definedName name="PRINTRICK1">'[1]#REF'!$B$106</definedName>
    <definedName name="PRINTRICK2">'[1]#REF'!$B$184</definedName>
    <definedName name="PRINTRKONLY">'[1]#REF'!$L$3</definedName>
    <definedName name="PRINTSGA">'[1]#REF'!$S$3</definedName>
    <definedName name="PRINTSUMMARY">'[1]#REF'!$H$23:$H$23</definedName>
    <definedName name="ProductCost">'[1]#REF'!$C$5:$O$19</definedName>
    <definedName name="PRODUCTGROUPCHINA">'[79]DATA VALADATION'!$F$2:$F$27</definedName>
    <definedName name="PRODUCTGROUPEU">'[36]DATA VALADATION'!$E$2:$E$27</definedName>
    <definedName name="Products">'[44]Data Sheet'!$A$73:$B$84</definedName>
    <definedName name="Project">[24]Lookup!$G$2:$G$13</definedName>
    <definedName name="protected" localSheetId="2">#REF!</definedName>
    <definedName name="protected" localSheetId="0">#REF!</definedName>
    <definedName name="protected" localSheetId="1">#REF!</definedName>
    <definedName name="protected">#REF!</definedName>
    <definedName name="protected1" localSheetId="2">#REF!</definedName>
    <definedName name="protected1" localSheetId="0">#REF!</definedName>
    <definedName name="protected1" localSheetId="1">#REF!</definedName>
    <definedName name="protected1">#REF!</definedName>
    <definedName name="PRTSCH">'[1]#REF'!$N$4:$N$20</definedName>
    <definedName name="PSize" localSheetId="2">#REF!</definedName>
    <definedName name="PSize" localSheetId="0">#REF!</definedName>
    <definedName name="PSize" localSheetId="1">#REF!</definedName>
    <definedName name="PSize">#REF!</definedName>
    <definedName name="Psize2">'[4]Data Validation'!$C$2:$C$22</definedName>
    <definedName name="pstdisc">'[1]#REF'!$C$8:$N$25</definedName>
    <definedName name="PSTGM">'[1]#REF'!$C$8:$N$24</definedName>
    <definedName name="PSTHACT">'[1]#REF'!$C$423:$S$471</definedName>
    <definedName name="PSTHMTH">'[1]#REF'!$C$1875:$S$1923</definedName>
    <definedName name="PSTHPLN">'[10]The Plan'!$C$436:$S$489</definedName>
    <definedName name="PSTHPRFC">'[10]Prior FCST'!$C$436:$S$489</definedName>
    <definedName name="pstmonth">'[1]#REF'!$C$140:$N$152</definedName>
    <definedName name="PSTMTH">'[1]#REF'!$B$417:$S$471</definedName>
    <definedName name="PSTMTHPL">'[1]#REF'!$C$422:$S$471</definedName>
    <definedName name="PSTOTHER">'[1]#REF'!$B$552:$S$618</definedName>
    <definedName name="PSTPL">'[1]#REF'!$B$1874:$S$1923</definedName>
    <definedName name="PSTQTR">'[1]#REF'!$B$475:$W$546</definedName>
    <definedName name="pstrkimonth">'[1]#REF'!$C$156:$N$168</definedName>
    <definedName name="pstrkiytd">'[1]#REF'!$Q$156:$AB$168</definedName>
    <definedName name="pstsales">'[1]#REF'!$C$8:$N$24</definedName>
    <definedName name="pstunits">'[1]#REF'!$C$8:$N$24</definedName>
    <definedName name="pstytd">'[1]#REF'!$Q$140:$AB$152</definedName>
    <definedName name="PT_Range">OFFSET([80]Output!$A$1,0,0,MAX([80]Output!$A$1:$A$65536)+1,COUNTA([80]Output!$A$1:$IV$1))</definedName>
    <definedName name="Q_1">'[15]TBL - Core'!$DV$9</definedName>
    <definedName name="Q_2">'[15]TBL - Core'!$EF$9</definedName>
    <definedName name="Q_3">'[15]TBL - Core'!$EP$9</definedName>
    <definedName name="Q_4">'[15]TBL - Core'!$EZ$9</definedName>
    <definedName name="qry" localSheetId="2">#REF!</definedName>
    <definedName name="qry" localSheetId="0">#REF!</definedName>
    <definedName name="qry" localSheetId="1">#REF!</definedName>
    <definedName name="qry">#REF!</definedName>
    <definedName name="qryCheckViewExcel" localSheetId="2">#REF!</definedName>
    <definedName name="qryCheckViewExcel" localSheetId="0">#REF!</definedName>
    <definedName name="qryCheckViewExcel" localSheetId="1">#REF!</definedName>
    <definedName name="qryCheckViewExcel">#REF!</definedName>
    <definedName name="QTR">'[1]#REF'!$B$58:$W$131</definedName>
    <definedName name="Quarterly_report">'[15]TBL - Core'!$DS$4:$FQ$67</definedName>
    <definedName name="Rates" localSheetId="2">#REF!</definedName>
    <definedName name="Rates" localSheetId="0">#REF!</definedName>
    <definedName name="Rates" localSheetId="1">#REF!</definedName>
    <definedName name="Rates" localSheetId="6">#REF!</definedName>
    <definedName name="Rates" localSheetId="9">#REF!</definedName>
    <definedName name="Rates" localSheetId="14">#REF!</definedName>
    <definedName name="Rates" localSheetId="16">#REF!</definedName>
    <definedName name="Rates" localSheetId="11">#REF!</definedName>
    <definedName name="Rates" localSheetId="10">#REF!</definedName>
    <definedName name="Rates" localSheetId="15">#REF!</definedName>
    <definedName name="Rates" localSheetId="12">#REF!</definedName>
    <definedName name="Rates" localSheetId="8">#REF!</definedName>
    <definedName name="Rates" localSheetId="7">#REF!</definedName>
    <definedName name="Rates" localSheetId="13">#REF!</definedName>
    <definedName name="Rates">#REF!</definedName>
    <definedName name="RawAgencyPrice">'[1]#REF'!$AN$9:$AN$351</definedName>
    <definedName name="RBData">'[1]#REF'!$B$8:$AF$351</definedName>
    <definedName name="reason" localSheetId="2">#REF!</definedName>
    <definedName name="reason" localSheetId="0">#REF!</definedName>
    <definedName name="reason" localSheetId="1">#REF!</definedName>
    <definedName name="reason">#REF!</definedName>
    <definedName name="Reasons">'[81]Delay Reasons'!$A$2:$A$29</definedName>
    <definedName name="RECCANACC">'[1]#REF'!$F$31</definedName>
    <definedName name="RECEXACC">'[1]#REF'!$F$46</definedName>
    <definedName name="RECINACC">'[1]#REF'!$F$16</definedName>
    <definedName name="RECTIT1">'[1]#REF'!$A$5:$A$7</definedName>
    <definedName name="RECTIT2">'[1]#REF'!$A$136:$A$138</definedName>
    <definedName name="RECTIT3">'[1]#REF'!$A$255:$A$257</definedName>
    <definedName name="RECTIT4">'[1]#REF'!$A$374:$A$376</definedName>
    <definedName name="redkapdisc">'[1]#REF'!$C$8:$N$24</definedName>
    <definedName name="REDKAPGM">'[1]#REF'!$C$8:$N$24</definedName>
    <definedName name="redkapsales">'[1]#REF'!$C$8:$N$24</definedName>
    <definedName name="redkapunits">'[1]#REF'!$C$8:$N$24</definedName>
    <definedName name="Region">[24]Lookup!$A$2:$A$14</definedName>
    <definedName name="Renew_iPhone">'[11]Données variables'!$C$15</definedName>
    <definedName name="Renew_Mac">'[11]Données variables'!$C$21</definedName>
    <definedName name="Renew_PC_Fixe">'[11]Données variables'!$C$19</definedName>
    <definedName name="Renew_PC_Portable">'[11]Données variables'!$C$20</definedName>
    <definedName name="Report">'[1]#REF'!$A$3:$J$47</definedName>
    <definedName name="RESCN">'[1]#REF'!$A$36:$P$49</definedName>
    <definedName name="RESCost">'[1]#REF'!$C$44:$O$58</definedName>
    <definedName name="Reselects">'[1]#REF'!$C$34:$BC$41</definedName>
    <definedName name="RESUS">'[1]#REF'!$A$36:$P$49</definedName>
    <definedName name="returnprov">'[1]#REF'!$G$86</definedName>
    <definedName name="returns_prov">'[1]#REF'!$G$86</definedName>
    <definedName name="RETURNSCN">'[1]#REF'!$A$109:$P$122</definedName>
    <definedName name="RETURNSUS">'[1]#REF'!$A$109:$P$122</definedName>
    <definedName name="Rev_04" localSheetId="2">#REF!</definedName>
    <definedName name="Rev_04" localSheetId="0">#REF!</definedName>
    <definedName name="Rev_04" localSheetId="1">#REF!</definedName>
    <definedName name="Rev_04">#REF!</definedName>
    <definedName name="Rev_05" localSheetId="2">#REF!</definedName>
    <definedName name="Rev_05" localSheetId="0">#REF!</definedName>
    <definedName name="Rev_05" localSheetId="1">#REF!</definedName>
    <definedName name="Rev_05">#REF!</definedName>
    <definedName name="REVACC">'[1]#REF'!$I$13</definedName>
    <definedName name="REVPER">'[1]#REF'!$C$38</definedName>
    <definedName name="RKHACT">'[1]#REF'!$C$7:$S$55</definedName>
    <definedName name="RKHYTDACT">'[10]all ytds'!$GA$7:$GQ$60</definedName>
    <definedName name="rkother">'[1]#REF'!$B$135:$S$201</definedName>
    <definedName name="RKP_MTHPL">'[1]#REF'!$C$214:$S$263</definedName>
    <definedName name="RKP_OTHER">'[1]#REF'!$B$344:$S$410</definedName>
    <definedName name="RKP_QTR">'[1]#REF'!$B$267:$W$338</definedName>
    <definedName name="RKPHYTDPLN">'[10]all ytds'!$C$72:$S$125</definedName>
    <definedName name="RKPHYTDPRFC">'[10]all ytds'!$C$137:$S$190</definedName>
    <definedName name="RKPHYTDPRYR">'[10]all ytds'!$C$201:$S$254</definedName>
    <definedName name="RKPMTH">'[1]#REF'!$B$209:$S$263</definedName>
    <definedName name="RKVFFOGM">'[1]#REF'!$C$8:$N$122</definedName>
    <definedName name="rkvffosales">'[1]#REF'!$C$8:$N$122</definedName>
    <definedName name="rlvffosales">'[1]#REF'!$C$8:$N$122</definedName>
    <definedName name="s" localSheetId="2">#REF!</definedName>
    <definedName name="s" localSheetId="0">#REF!</definedName>
    <definedName name="s" localSheetId="1">#REF!</definedName>
    <definedName name="s">#REF!</definedName>
    <definedName name="s06leadtime">'[82]Leadtime LT2'!$A$2:$A$14</definedName>
    <definedName name="sadsad" localSheetId="2">#REF!</definedName>
    <definedName name="sadsad" localSheetId="0">#REF!</definedName>
    <definedName name="sadsad" localSheetId="1">#REF!</definedName>
    <definedName name="sadsad">#REF!</definedName>
    <definedName name="sales" localSheetId="2">#REF!</definedName>
    <definedName name="sales" localSheetId="0">#REF!</definedName>
    <definedName name="sales" localSheetId="1">#REF!</definedName>
    <definedName name="sales">#REF!</definedName>
    <definedName name="SALESFRIDAY" localSheetId="2">#REF!</definedName>
    <definedName name="SALESFRIDAY" localSheetId="0">#REF!</definedName>
    <definedName name="SALESFRIDAY" localSheetId="1">#REF!</definedName>
    <definedName name="SALESFRIDAY">#REF!</definedName>
    <definedName name="SALESPLAN">'[1]#REF'!$I$2:$BH$9</definedName>
    <definedName name="salesvar">'[1]#REF'!$J$390,'[1]#REF'!$J$315:$J$318,'[1]#REF'!$J$305:$J$306,'[1]#REF'!$J$389,'[1]#REF'!$J$361:$J$362,'[1]#REF'!$J$359,'[1]#REF'!$J$353,'[1]#REF'!$J$355:$J$356,'[1]#REF'!$J$360</definedName>
    <definedName name="sBrand" localSheetId="2">#REF!</definedName>
    <definedName name="sBrand" localSheetId="0">#REF!</definedName>
    <definedName name="sBrand" localSheetId="1">#REF!</definedName>
    <definedName name="sBrand">#REF!</definedName>
    <definedName name="SBU">[52]Key!$I$1:$I$8</definedName>
    <definedName name="SBUs">[19]Key!$B$17:$B$24</definedName>
    <definedName name="sched" localSheetId="2">#REF!</definedName>
    <definedName name="sched" localSheetId="0">#REF!</definedName>
    <definedName name="sched" localSheetId="1">#REF!</definedName>
    <definedName name="sched">#REF!</definedName>
    <definedName name="sched1" localSheetId="2">#REF!</definedName>
    <definedName name="sched1" localSheetId="0">#REF!</definedName>
    <definedName name="sched1" localSheetId="1">#REF!</definedName>
    <definedName name="sched1">#REF!</definedName>
    <definedName name="sched2" localSheetId="2">#REF!</definedName>
    <definedName name="sched2" localSheetId="0">#REF!</definedName>
    <definedName name="sched2" localSheetId="1">#REF!</definedName>
    <definedName name="sched2">#REF!</definedName>
    <definedName name="sched3" localSheetId="1">#REF!</definedName>
    <definedName name="sched3">#REF!</definedName>
    <definedName name="SDEXP" localSheetId="1">#REF!</definedName>
    <definedName name="SDEXP">#REF!</definedName>
    <definedName name="SECONDARYSIZE">'[83]Data Validation'!$N$2:$N$9</definedName>
    <definedName name="September">'[15]TBL - Core'!$BY$9</definedName>
    <definedName name="SERIES">'[73]Data Validation'!$J$2:$J$7</definedName>
    <definedName name="Sheet3">[56]Sheet3!$A$2:$B$5</definedName>
    <definedName name="shift" localSheetId="2">#REF!</definedName>
    <definedName name="shift" localSheetId="0">#REF!</definedName>
    <definedName name="shift" localSheetId="1">#REF!</definedName>
    <definedName name="shift">#REF!</definedName>
    <definedName name="SHIRTS" localSheetId="2">[18]Forecast!#REF!</definedName>
    <definedName name="SHIRTS" localSheetId="0">[18]Forecast!#REF!</definedName>
    <definedName name="SHIRTS" localSheetId="1">[18]Forecast!#REF!</definedName>
    <definedName name="SHIRTS">[18]Forecast!#REF!</definedName>
    <definedName name="ShortGL">'[84]Key (2)'!$G$4:$G$10</definedName>
    <definedName name="size" localSheetId="2">#REF!</definedName>
    <definedName name="size" localSheetId="0">#REF!</definedName>
    <definedName name="size" localSheetId="1">#REF!</definedName>
    <definedName name="size">#REF!</definedName>
    <definedName name="Sls_sq_ft" localSheetId="2">#REF!</definedName>
    <definedName name="Sls_sq_ft" localSheetId="0">#REF!</definedName>
    <definedName name="Sls_sq_ft" localSheetId="1">#REF!</definedName>
    <definedName name="Sls_sq_ft">#REF!</definedName>
    <definedName name="SMALLCN">'[1]#REF'!$A$273:$N$288</definedName>
    <definedName name="SMALLUS">'[1]#REF'!$A$273:$N$288</definedName>
    <definedName name="sms">[60]Sheet2!$A$1:$B$1144</definedName>
    <definedName name="SMS4thJan">'[60]SMS 04.01.16'!$A$1:$O$74</definedName>
    <definedName name="SO_DISC">[85]SO_DISC!$A$1:$B$10</definedName>
    <definedName name="Spain" localSheetId="2">[57]O!#REF!</definedName>
    <definedName name="Spain" localSheetId="0">[57]O!#REF!</definedName>
    <definedName name="Spain" localSheetId="1">[57]O!#REF!</definedName>
    <definedName name="Spain">[57]O!#REF!</definedName>
    <definedName name="SPECIAL_CHARGES" localSheetId="2">#REF!</definedName>
    <definedName name="SPECIAL_CHARGES" localSheetId="0">#REF!</definedName>
    <definedName name="SPECIAL_CHARGES" localSheetId="1">#REF!</definedName>
    <definedName name="SPECIAL_CHARGES">#REF!</definedName>
    <definedName name="SRA_1" localSheetId="2">#REF!</definedName>
    <definedName name="SRA_1" localSheetId="0">#REF!</definedName>
    <definedName name="SRA_1" localSheetId="1">#REF!</definedName>
    <definedName name="SRA_1">#REF!</definedName>
    <definedName name="srate" localSheetId="2">#REF!</definedName>
    <definedName name="srate" localSheetId="0">#REF!</definedName>
    <definedName name="srate" localSheetId="1">#REF!</definedName>
    <definedName name="srate">#REF!</definedName>
    <definedName name="ss12pricing">'[86]SS12 Costs'!$B$7:$M$2573</definedName>
    <definedName name="SSize">'[87]Data Validation'!$D$2:$D$7</definedName>
    <definedName name="Ssize2">'[4]Data Validation'!$D$2:$D$16</definedName>
    <definedName name="START" localSheetId="2">'[14]Payback - DC'!#REF!</definedName>
    <definedName name="START" localSheetId="0">'[14]Payback - DC'!#REF!</definedName>
    <definedName name="START" localSheetId="1">'[14]Payback - DC'!#REF!</definedName>
    <definedName name="START">'[14]Payback - DC'!#REF!</definedName>
    <definedName name="start1" localSheetId="2">#REF!</definedName>
    <definedName name="start1" localSheetId="0">#REF!</definedName>
    <definedName name="start1" localSheetId="1">#REF!</definedName>
    <definedName name="start1">#REF!</definedName>
    <definedName name="start2" localSheetId="2">#REF!</definedName>
    <definedName name="start2" localSheetId="0">#REF!</definedName>
    <definedName name="start2" localSheetId="1">#REF!</definedName>
    <definedName name="start2">#REF!</definedName>
    <definedName name="start3" localSheetId="2">#REF!</definedName>
    <definedName name="start3" localSheetId="0">#REF!</definedName>
    <definedName name="start3" localSheetId="1">#REF!</definedName>
    <definedName name="start3">#REF!</definedName>
    <definedName name="Status" localSheetId="1">#REF!</definedName>
    <definedName name="Status">#REF!</definedName>
    <definedName name="STOREMISC">'[1]#REF'!$J$222:$J$229,'[1]#REF'!$J$231:$J$242,'[1]#REF'!$J$388,'[1]#REF'!$J$406,'[1]#REF'!$J$430,'[1]#REF'!$J$446:$J$450</definedName>
    <definedName name="storerates">'[1]#REF'!$J$218:$J$219,'[1]#REF'!$J$221</definedName>
    <definedName name="storerent">'[1]#REF'!$J$215:$J$217,'[1]#REF'!$J$220,'[1]#REF'!$J$426</definedName>
    <definedName name="STPT">'[1]#REF'!$A$1:$A$1</definedName>
    <definedName name="stylemantable14">[88]Sheet2!$B$4:$W$5001</definedName>
    <definedName name="STYLESTATUS">'[77]Data Validation'!$K$2:$K$5</definedName>
    <definedName name="Sub_travel_expense" localSheetId="2">#REF!</definedName>
    <definedName name="Sub_travel_expense" localSheetId="0">#REF!</definedName>
    <definedName name="Sub_travel_expense" localSheetId="1">#REF!</definedName>
    <definedName name="Sub_travel_expense" localSheetId="6">#REF!</definedName>
    <definedName name="Sub_travel_expense" localSheetId="9">#REF!</definedName>
    <definedName name="Sub_travel_expense" localSheetId="14">#REF!</definedName>
    <definedName name="Sub_travel_expense" localSheetId="16">#REF!</definedName>
    <definedName name="Sub_travel_expense" localSheetId="11">#REF!</definedName>
    <definedName name="Sub_travel_expense" localSheetId="10">#REF!</definedName>
    <definedName name="Sub_travel_expense" localSheetId="15">#REF!</definedName>
    <definedName name="Sub_travel_expense" localSheetId="12">#REF!</definedName>
    <definedName name="Sub_travel_expense" localSheetId="8">#REF!</definedName>
    <definedName name="Sub_travel_expense" localSheetId="7">#REF!</definedName>
    <definedName name="Sub_travel_expense" localSheetId="13">#REF!</definedName>
    <definedName name="Sub_travel_expense">#REF!</definedName>
    <definedName name="sum">'[89]Payback - DC'!$A$750:$R$779</definedName>
    <definedName name="SumAllVis_04" localSheetId="2">#REF!</definedName>
    <definedName name="SumAllVis_04" localSheetId="0">#REF!</definedName>
    <definedName name="SumAllVis_04" localSheetId="1">#REF!</definedName>
    <definedName name="SumAllVis_04">#REF!</definedName>
    <definedName name="SumAllVis_05" localSheetId="2">#REF!</definedName>
    <definedName name="SumAllVis_05" localSheetId="0">#REF!</definedName>
    <definedName name="SumAllVis_05" localSheetId="1">#REF!</definedName>
    <definedName name="SumAllVis_05">#REF!</definedName>
    <definedName name="SumAllVis_06" localSheetId="2">#REF!</definedName>
    <definedName name="SumAllVis_06" localSheetId="0">#REF!</definedName>
    <definedName name="SumAllVis_06" localSheetId="1">#REF!</definedName>
    <definedName name="SumAllVis_06">#REF!</definedName>
    <definedName name="SumCarts_04" localSheetId="1">#REF!</definedName>
    <definedName name="SumCarts_04">#REF!</definedName>
    <definedName name="SumCarts_05" localSheetId="1">#REF!</definedName>
    <definedName name="SumCarts_05">#REF!</definedName>
    <definedName name="SumCarts_06" localSheetId="1">#REF!</definedName>
    <definedName name="SumCarts_06">#REF!</definedName>
    <definedName name="SumChkOut_04" localSheetId="1">#REF!</definedName>
    <definedName name="SumChkOut_04">#REF!</definedName>
    <definedName name="SumChkOut_05" localSheetId="1">#REF!</definedName>
    <definedName name="SumChkOut_05">#REF!</definedName>
    <definedName name="SumChkOut_06" localSheetId="1">#REF!</definedName>
    <definedName name="SumChkOut_06">#REF!</definedName>
    <definedName name="SumDYORev_04" localSheetId="1">#REF!</definedName>
    <definedName name="SumDYORev_04">#REF!</definedName>
    <definedName name="SumDYORev_05" localSheetId="1">#REF!</definedName>
    <definedName name="SumDYORev_05">#REF!</definedName>
    <definedName name="SumDYORev_06" localSheetId="1">#REF!</definedName>
    <definedName name="SumDYORev_06">#REF!</definedName>
    <definedName name="SumFis_04" localSheetId="1">#REF!</definedName>
    <definedName name="SumFis_04">#REF!</definedName>
    <definedName name="SumFis_05" localSheetId="1">#REF!</definedName>
    <definedName name="SumFis_05">#REF!</definedName>
    <definedName name="SumFis_06" localSheetId="1">#REF!</definedName>
    <definedName name="SumFis_06">#REF!</definedName>
    <definedName name="SumIntlVis_05" localSheetId="1">#REF!</definedName>
    <definedName name="SumIntlVis_05">#REF!</definedName>
    <definedName name="SumIntlVis_06" localSheetId="1">#REF!</definedName>
    <definedName name="SumIntlVis_06">#REF!</definedName>
    <definedName name="SUMMARY" localSheetId="1">#REF!</definedName>
    <definedName name="SUMMARY">#REF!</definedName>
    <definedName name="Summary_04" localSheetId="1">#REF!</definedName>
    <definedName name="Summary_04">#REF!</definedName>
    <definedName name="Summary_05" localSheetId="1">#REF!</definedName>
    <definedName name="Summary_05">#REF!</definedName>
    <definedName name="SumNoPromoRev_04" localSheetId="1">#REF!</definedName>
    <definedName name="SumNoPromoRev_04">#REF!</definedName>
    <definedName name="SumNoPromoRev_05" localSheetId="1">#REF!</definedName>
    <definedName name="SumNoPromoRev_05">#REF!</definedName>
    <definedName name="SumNoPromoRev_06" localSheetId="1">#REF!</definedName>
    <definedName name="SumNoPromoRev_06">#REF!</definedName>
    <definedName name="SumOOS_04" localSheetId="1">#REF!</definedName>
    <definedName name="SumOOS_04">#REF!</definedName>
    <definedName name="SumOOS_05" localSheetId="1">#REF!</definedName>
    <definedName name="SumOOS_05">#REF!</definedName>
    <definedName name="SumOOS_06" localSheetId="1">#REF!</definedName>
    <definedName name="SumOOS_06">#REF!</definedName>
    <definedName name="SumOrd_04" localSheetId="1">#REF!</definedName>
    <definedName name="SumOrd_04">#REF!</definedName>
    <definedName name="SumOrd_05" localSheetId="1">#REF!</definedName>
    <definedName name="SumOrd_05">#REF!</definedName>
    <definedName name="SumOrd_06" localSheetId="1">#REF!</definedName>
    <definedName name="SumOrd_06">#REF!</definedName>
    <definedName name="SumPgView_04" localSheetId="1">#REF!</definedName>
    <definedName name="SumPgView_04">#REF!</definedName>
    <definedName name="SumPgView_05" localSheetId="1">#REF!</definedName>
    <definedName name="SumPgView_05">#REF!</definedName>
    <definedName name="SumPgView_06" localSheetId="1">#REF!</definedName>
    <definedName name="SumPgView_06">#REF!</definedName>
    <definedName name="SumRev_04" localSheetId="1">#REF!</definedName>
    <definedName name="SumRev_04">#REF!</definedName>
    <definedName name="SumRev_05" localSheetId="1">#REF!</definedName>
    <definedName name="SumRev_05">#REF!</definedName>
    <definedName name="SumRev_06" localSheetId="1">#REF!</definedName>
    <definedName name="SumRev_06">#REF!</definedName>
    <definedName name="SumUnits_04" localSheetId="1">#REF!</definedName>
    <definedName name="SumUnits_04">#REF!</definedName>
    <definedName name="SumUnits_05" localSheetId="1">#REF!</definedName>
    <definedName name="SumUnits_05">#REF!</definedName>
    <definedName name="SumUnits_06" localSheetId="1">#REF!</definedName>
    <definedName name="SumUnits_06">#REF!</definedName>
    <definedName name="SumUSVis_04" localSheetId="1">#REF!</definedName>
    <definedName name="SumUSVis_04">#REF!</definedName>
    <definedName name="SumUSVis_05" localSheetId="1">#REF!</definedName>
    <definedName name="SumUSVis_05">#REF!</definedName>
    <definedName name="SumUSVis_06" localSheetId="1">#REF!</definedName>
    <definedName name="SumUSVis_06">#REF!</definedName>
    <definedName name="sUnit" localSheetId="1">#REF!</definedName>
    <definedName name="sUnit">#REF!</definedName>
    <definedName name="supplierdata" localSheetId="1">#REF!</definedName>
    <definedName name="supplierdata">#REF!</definedName>
    <definedName name="supplychain_variance">'[13]SC Variances'!$A$24:$Y$60</definedName>
    <definedName name="T_Projects" localSheetId="2">#REF!</definedName>
    <definedName name="T_Projects" localSheetId="0">#REF!</definedName>
    <definedName name="T_Projects" localSheetId="1">#REF!</definedName>
    <definedName name="T_Projects">#REF!</definedName>
    <definedName name="Table1">'[1]#REF'!$A$4:$DF$41</definedName>
    <definedName name="tables" localSheetId="9">[20]!tables</definedName>
    <definedName name="tables" localSheetId="14">[20]!tables</definedName>
    <definedName name="tables" localSheetId="16">[20]!tables</definedName>
    <definedName name="tables" localSheetId="11">[20]!tables</definedName>
    <definedName name="tables" localSheetId="10">[20]!tables</definedName>
    <definedName name="tables" localSheetId="15">[20]!tables</definedName>
    <definedName name="tables" localSheetId="12">[20]!tables</definedName>
    <definedName name="tables" localSheetId="8">[20]!tables</definedName>
    <definedName name="tables" localSheetId="7">[20]!tables</definedName>
    <definedName name="tables" localSheetId="13">[20]!tables</definedName>
    <definedName name="tables">[20]!tables</definedName>
    <definedName name="Taux_Dollar">'[11]Données variables'!$C$4</definedName>
    <definedName name="Taux_GBP">'[11]Données variables'!$C$5</definedName>
    <definedName name="tblCoalitions" localSheetId="2">#REF!</definedName>
    <definedName name="tblCoalitions" localSheetId="0">#REF!</definedName>
    <definedName name="tblCoalitions" localSheetId="1">#REF!</definedName>
    <definedName name="tblCoalitions">#REF!</definedName>
    <definedName name="tblMonthQuarter" localSheetId="2">#REF!</definedName>
    <definedName name="tblMonthQuarter" localSheetId="0">#REF!</definedName>
    <definedName name="tblMonthQuarter" localSheetId="1">#REF!</definedName>
    <definedName name="tblMonthQuarter">#REF!</definedName>
    <definedName name="tblReportTypes" localSheetId="2">#REF!</definedName>
    <definedName name="tblReportTypes" localSheetId="0">#REF!</definedName>
    <definedName name="tblReportTypes" localSheetId="1">#REF!</definedName>
    <definedName name="tblReportTypes">#REF!</definedName>
    <definedName name="tblSheetInfo" localSheetId="1">#REF!</definedName>
    <definedName name="tblSheetInfo">#REF!</definedName>
    <definedName name="tblSheetPageScheme" localSheetId="1">#REF!</definedName>
    <definedName name="tblSheetPageScheme">#REF!</definedName>
    <definedName name="tblUnitInfo" localSheetId="1">#REF!</definedName>
    <definedName name="tblUnitInfo">#REF!</definedName>
    <definedName name="tblUnitNameReportType" localSheetId="1">#REF!</definedName>
    <definedName name="tblUnitNameReportType">#REF!</definedName>
    <definedName name="TChannel" localSheetId="1">#REF!</definedName>
    <definedName name="TChannel">#REF!</definedName>
    <definedName name="te">'[90]Data Validation'!$A$2:$A$5</definedName>
    <definedName name="TEAMTRACKER">'[61]Team Tracker'!$A$5:$AO$602</definedName>
    <definedName name="TENNESSEE" localSheetId="2">#REF!</definedName>
    <definedName name="TENNESSEE" localSheetId="0">#REF!</definedName>
    <definedName name="TENNESSEE" localSheetId="1">#REF!</definedName>
    <definedName name="TENNESSEE">#REF!</definedName>
    <definedName name="test" localSheetId="2">#REF!</definedName>
    <definedName name="test" localSheetId="0">#REF!</definedName>
    <definedName name="test" localSheetId="1">#REF!</definedName>
    <definedName name="test">#REF!</definedName>
    <definedName name="TEST0" localSheetId="2">#REF!</definedName>
    <definedName name="TEST0" localSheetId="0">#REF!</definedName>
    <definedName name="TEST0" localSheetId="1">#REF!</definedName>
    <definedName name="TEST0">#REF!</definedName>
    <definedName name="TEST1" localSheetId="1">#REF!</definedName>
    <definedName name="TEST1">#REF!</definedName>
    <definedName name="TEST2" localSheetId="1">#REF!</definedName>
    <definedName name="TEST2">#REF!</definedName>
    <definedName name="TEST3" localSheetId="1">#REF!</definedName>
    <definedName name="TEST3">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VKEY" localSheetId="1">#REF!</definedName>
    <definedName name="TESTVKEY">#REF!</definedName>
    <definedName name="thur">'[91]Thur cost data'!$B$3:$J$2566</definedName>
    <definedName name="title" localSheetId="2">#REF!</definedName>
    <definedName name="title" localSheetId="0">#REF!</definedName>
    <definedName name="title" localSheetId="1">#REF!</definedName>
    <definedName name="title">#REF!</definedName>
    <definedName name="TN_FRANCH" localSheetId="2">#REF!</definedName>
    <definedName name="TN_FRANCH" localSheetId="0">#REF!</definedName>
    <definedName name="TN_FRANCH" localSheetId="1">#REF!</definedName>
    <definedName name="TN_FRANCH">#REF!</definedName>
    <definedName name="TNFACTUAL" localSheetId="2">'[32]Data Table'!#REF!</definedName>
    <definedName name="TNFACTUAL" localSheetId="0">'[32]Data Table'!#REF!</definedName>
    <definedName name="TNFACTUAL" localSheetId="1">'[32]Data Table'!#REF!</definedName>
    <definedName name="TNFACTUAL">'[32]Data Table'!#REF!</definedName>
    <definedName name="TNFPRIORYEAR" localSheetId="2">#REF!</definedName>
    <definedName name="TNFPRIORYEAR" localSheetId="0">#REF!</definedName>
    <definedName name="TNFPRIORYEAR" localSheetId="1">#REF!</definedName>
    <definedName name="TNFPRIORYEAR">#REF!</definedName>
    <definedName name="todddisc">'[1]#REF'!$C$8:$N$24</definedName>
    <definedName name="TODDGM">'[1]#REF'!$C$8:$N$24</definedName>
    <definedName name="toddsales">'[1]#REF'!$C$8:$N$24</definedName>
    <definedName name="toddunits">'[1]#REF'!$C$8:$N$24</definedName>
    <definedName name="total03" localSheetId="2">#REF!</definedName>
    <definedName name="total03" localSheetId="0">#REF!</definedName>
    <definedName name="total03" localSheetId="1">#REF!</definedName>
    <definedName name="total03">#REF!</definedName>
    <definedName name="total04" localSheetId="2">#REF!</definedName>
    <definedName name="total04" localSheetId="0">#REF!</definedName>
    <definedName name="total04" localSheetId="1">#REF!</definedName>
    <definedName name="total04">#REF!</definedName>
    <definedName name="total05" localSheetId="2">#REF!</definedName>
    <definedName name="total05" localSheetId="0">#REF!</definedName>
    <definedName name="total05" localSheetId="1">#REF!</definedName>
    <definedName name="total05">#REF!</definedName>
    <definedName name="TotDirects">'[92]Cover Sheet'!$D$21</definedName>
    <definedName name="TotEmployees">'[33]Cover Sheet'!$D$21</definedName>
    <definedName name="TotIndirects">'[92]Cover Sheet'!$D$22</definedName>
    <definedName name="toto" localSheetId="2">#REF!</definedName>
    <definedName name="toto" localSheetId="0">#REF!</definedName>
    <definedName name="toto" localSheetId="1">#REF!</definedName>
    <definedName name="toto" localSheetId="6">#REF!</definedName>
    <definedName name="toto" localSheetId="9">#REF!</definedName>
    <definedName name="toto" localSheetId="14">#REF!</definedName>
    <definedName name="toto" localSheetId="16">#REF!</definedName>
    <definedName name="toto" localSheetId="11">#REF!</definedName>
    <definedName name="toto" localSheetId="10">#REF!</definedName>
    <definedName name="toto" localSheetId="15">#REF!</definedName>
    <definedName name="toto" localSheetId="12">#REF!</definedName>
    <definedName name="toto" localSheetId="8">#REF!</definedName>
    <definedName name="toto" localSheetId="7">#REF!</definedName>
    <definedName name="toto" localSheetId="13">#REF!</definedName>
    <definedName name="toto">#REF!</definedName>
    <definedName name="TRANSCN">'[1]#REF'!$A$91:$P$104</definedName>
    <definedName name="TRANSUS">'[1]#REF'!$A$91:$P$104</definedName>
    <definedName name="Travel_Purpose" localSheetId="2">#REF!</definedName>
    <definedName name="Travel_Purpose" localSheetId="0">#REF!</definedName>
    <definedName name="Travel_Purpose" localSheetId="1">#REF!</definedName>
    <definedName name="Travel_Purpose" localSheetId="6">#REF!</definedName>
    <definedName name="Travel_Purpose" localSheetId="9">#REF!</definedName>
    <definedName name="Travel_Purpose" localSheetId="14">#REF!</definedName>
    <definedName name="Travel_Purpose" localSheetId="16">#REF!</definedName>
    <definedName name="Travel_Purpose" localSheetId="11">#REF!</definedName>
    <definedName name="Travel_Purpose" localSheetId="10">#REF!</definedName>
    <definedName name="Travel_Purpose" localSheetId="15">#REF!</definedName>
    <definedName name="Travel_Purpose" localSheetId="12">#REF!</definedName>
    <definedName name="Travel_Purpose" localSheetId="8">#REF!</definedName>
    <definedName name="Travel_Purpose" localSheetId="7">#REF!</definedName>
    <definedName name="Travel_Purpose" localSheetId="13">#REF!</definedName>
    <definedName name="Travel_Purpose">#REF!</definedName>
    <definedName name="Trip">[67]Sheet2!$C$1:$C$19</definedName>
    <definedName name="Trips">[93]Key!$E$1:$E$18</definedName>
    <definedName name="TypeApproche_1_T1" localSheetId="2">#REF!</definedName>
    <definedName name="TypeApproche_1_T1" localSheetId="0">#REF!</definedName>
    <definedName name="TypeApproche_1_T1" localSheetId="1">#REF!</definedName>
    <definedName name="TypeApproche_1_T1" localSheetId="6">#REF!</definedName>
    <definedName name="TypeApproche_1_T1" localSheetId="9">#REF!</definedName>
    <definedName name="TypeApproche_1_T1" localSheetId="14">#REF!</definedName>
    <definedName name="TypeApproche_1_T1" localSheetId="16">#REF!</definedName>
    <definedName name="TypeApproche_1_T1" localSheetId="11">#REF!</definedName>
    <definedName name="TypeApproche_1_T1" localSheetId="10">#REF!</definedName>
    <definedName name="TypeApproche_1_T1" localSheetId="15">#REF!</definedName>
    <definedName name="TypeApproche_1_T1" localSheetId="12">#REF!</definedName>
    <definedName name="TypeApproche_1_T1" localSheetId="8">#REF!</definedName>
    <definedName name="TypeApproche_1_T1" localSheetId="7">#REF!</definedName>
    <definedName name="TypeApproche_1_T1" localSheetId="13">#REF!</definedName>
    <definedName name="TypeApproche_1_T1">#REF!</definedName>
    <definedName name="UFPrn20141104133827">#REF!</definedName>
    <definedName name="UFPrn20201022211428" localSheetId="0">#REF!</definedName>
    <definedName name="UFPrn20201022211428" localSheetId="1">#REF!</definedName>
    <definedName name="UFPrn20201022211428">#REF!</definedName>
    <definedName name="UFPrn20201022211545" localSheetId="1">#REF!</definedName>
    <definedName name="UFPrn20201022211545">#REF!</definedName>
    <definedName name="UFPrn20201022211657" localSheetId="1">#REF!</definedName>
    <definedName name="UFPrn20201022211657">#REF!</definedName>
    <definedName name="UFPrn20230314180950">#REF!</definedName>
    <definedName name="ukrrpmarkup" localSheetId="2">#REF!</definedName>
    <definedName name="ukrrpmarkup" localSheetId="0">#REF!</definedName>
    <definedName name="ukrrpmarkup" localSheetId="1">#REF!</definedName>
    <definedName name="ukrrpmarkup">#REF!</definedName>
    <definedName name="unit" localSheetId="2">#REF!</definedName>
    <definedName name="unit" localSheetId="0">#REF!</definedName>
    <definedName name="unit" localSheetId="1">#REF!</definedName>
    <definedName name="unit">#REF!</definedName>
    <definedName name="unit1" localSheetId="2">#REF!</definedName>
    <definedName name="unit1" localSheetId="0">#REF!</definedName>
    <definedName name="unit1" localSheetId="1">#REF!</definedName>
    <definedName name="unit1">#REF!</definedName>
    <definedName name="Units_04" localSheetId="1">#REF!</definedName>
    <definedName name="Units_04">#REF!</definedName>
    <definedName name="Units_05" localSheetId="1">#REF!</definedName>
    <definedName name="Units_05">#REF!</definedName>
    <definedName name="UNITSC">'[1]#REF'!$A$1:$B$123</definedName>
    <definedName name="UNITSNSPROW">'[1]#REF'!$A$70:$A$76</definedName>
    <definedName name="UNITSNSVROW">'[1]#REF'!$A$137:$A$143</definedName>
    <definedName name="UNITSR">'[1]#REF'!$C$1:$N$9</definedName>
    <definedName name="UpdateAs">'[1]#REF'!$A$3:$A$34</definedName>
    <definedName name="UPLOAD1999" localSheetId="2">#REF!</definedName>
    <definedName name="UPLOAD1999" localSheetId="0">#REF!</definedName>
    <definedName name="UPLOAD1999" localSheetId="1">#REF!</definedName>
    <definedName name="UPLOAD1999">#REF!</definedName>
    <definedName name="urate" localSheetId="2">#REF!</definedName>
    <definedName name="urate" localSheetId="0">#REF!</definedName>
    <definedName name="urate" localSheetId="1">#REF!</definedName>
    <definedName name="urate">#REF!</definedName>
    <definedName name="USCOLOR">'[43]Data Validation'!$O$2:$O$6</definedName>
    <definedName name="USSIZE2">'[22]Data Validation'!$V$2:$V$12</definedName>
    <definedName name="USSTYLE">'[43]Data Validation'!$J$2:$J$9</definedName>
    <definedName name="USVis_04" localSheetId="2">#REF!</definedName>
    <definedName name="USVis_04" localSheetId="0">#REF!</definedName>
    <definedName name="USVis_04" localSheetId="1">#REF!</definedName>
    <definedName name="USVis_04">#REF!</definedName>
    <definedName name="USVis_05" localSheetId="2">#REF!</definedName>
    <definedName name="USVis_05" localSheetId="0">#REF!</definedName>
    <definedName name="USVis_05" localSheetId="1">#REF!</definedName>
    <definedName name="USVis_05">#REF!</definedName>
    <definedName name="USVis_06" localSheetId="2">#REF!</definedName>
    <definedName name="USVis_06" localSheetId="0">#REF!</definedName>
    <definedName name="USVis_06" localSheetId="1">#REF!</definedName>
    <definedName name="USVis_06">#REF!</definedName>
    <definedName name="VFSCH">'[1]#REF'!$A$5:$T$297</definedName>
    <definedName name="VFSHACT">'[1]#REF'!$C$1667:$S$1715</definedName>
    <definedName name="VFSMTH">'[1]#REF'!$B$1661:$S$1715</definedName>
    <definedName name="VFSMTHPL">'[1]#REF'!$C$1666:$S$1715</definedName>
    <definedName name="VFSOTHER">'[1]#REF'!$B$1796:$S$1862</definedName>
    <definedName name="VFSQTR">'[1]#REF'!$B$1719:$W$1790</definedName>
    <definedName name="VFUFCST">'[1]#REF'!$C$6:$S$55</definedName>
    <definedName name="vfuother">'[1]#REF'!$B$1719:$W$1790</definedName>
    <definedName name="VFWACT">'[1]#REF'!$C$2083:$S$2131</definedName>
    <definedName name="VFWHACT">'[1]#REF'!$C$1048:$S$1096</definedName>
    <definedName name="VFWMTH">'[1]#REF'!$B$1042:$S$1096</definedName>
    <definedName name="VFWMTHPL">'[1]#REF'!$C$1047:$S$1096</definedName>
    <definedName name="vfwohter">'[1]#REF'!$C$2224</definedName>
    <definedName name="VFWOTHER">'[1]#REF'!$B$1177:$S$1243</definedName>
    <definedName name="VFWQTR">'[1]#REF'!$B$1100:$W$1171</definedName>
    <definedName name="w">[94]LY_Omniture!$R$1:$R$65536</definedName>
    <definedName name="wah">[47]AW19_Mainline_Order_Form_10_1_G!$L:$M</definedName>
    <definedName name="WEEKS" localSheetId="2">'[2]Dir Lab'!#REF!</definedName>
    <definedName name="WEEKS" localSheetId="0">'[2]Dir Lab'!#REF!</definedName>
    <definedName name="WEEKS" localSheetId="1">'[2]Dir Lab'!#REF!</definedName>
    <definedName name="WEEKS">'[2]Dir Lab'!#REF!</definedName>
    <definedName name="Whwork">'[1]#REF'!$H$111,'[1]#REF'!$H$118</definedName>
    <definedName name="WI" localSheetId="2">#REF!</definedName>
    <definedName name="WI" localSheetId="0">#REF!</definedName>
    <definedName name="WI" localSheetId="1">#REF!</definedName>
    <definedName name="WI">#REF!</definedName>
    <definedName name="workings">'[1]#REF'!$B$19:$H$36</definedName>
    <definedName name="wsalemarkup">'[44]Data Sheet'!$F$82</definedName>
    <definedName name="WSHACT">'[1]#REF'!$C$1875:$S$1923</definedName>
    <definedName name="WSMTH">'[1]#REF'!$B$1869:$S$1923</definedName>
    <definedName name="WSMTHPL">'[1]#REF'!$C$1874:$S$1923</definedName>
    <definedName name="WSOTHER">'[1]#REF'!$B$2004:$S$2070</definedName>
    <definedName name="WSQTR">'[1]#REF'!$B$1927:$W$1998</definedName>
    <definedName name="x" localSheetId="2">#REF!</definedName>
    <definedName name="x" localSheetId="0">#REF!</definedName>
    <definedName name="x" localSheetId="1">#REF!</definedName>
    <definedName name="x">#REF!</definedName>
    <definedName name="xx" localSheetId="2">'[12]Admin 98'!#REF!</definedName>
    <definedName name="xx" localSheetId="0">'[12]Admin 98'!#REF!</definedName>
    <definedName name="xx" localSheetId="1">'[12]Admin 98'!#REF!</definedName>
    <definedName name="xx">'[12]Admin 98'!#REF!</definedName>
    <definedName name="xxxCLabel1.1.Prompt">0</definedName>
    <definedName name="xxxCLabel1.10.Prompt">0</definedName>
    <definedName name="xxxCLabel1.11.Prompt">0</definedName>
    <definedName name="xxxCLabel1.12.Prompt">0</definedName>
    <definedName name="xxxCLabel1.13.Prompt">0</definedName>
    <definedName name="xxxCLabel1.2.Prompt">0</definedName>
    <definedName name="xxxCLabel1.3.Prompt">0</definedName>
    <definedName name="xxxCLabel1.4.Prompt">0</definedName>
    <definedName name="xxxCLabel1.5.Prompt">0</definedName>
    <definedName name="xxxCLabel1.6.Prompt">0</definedName>
    <definedName name="xxxCLabel1.7.Prompt">0</definedName>
    <definedName name="xxxCLabel1.8.Prompt">0</definedName>
    <definedName name="xxxCLabel1.9.Prompt">0</definedName>
    <definedName name="xxxColHeader1bx">0</definedName>
    <definedName name="xxxColHeader1by">11</definedName>
    <definedName name="xxxColHeader1ex">0</definedName>
    <definedName name="xxxColHeader1ey">11</definedName>
    <definedName name="xxxColLabels1bx">1</definedName>
    <definedName name="xxxColLabels1by">11</definedName>
    <definedName name="xxxColLabels1ex">13</definedName>
    <definedName name="xxxColLabels1ey">11</definedName>
    <definedName name="xxxCommon1DimValue1.1">"'6500"</definedName>
    <definedName name="xxxCommon1DimValue1.2">"G&amp;A SCHEDULE 6820-6850"</definedName>
    <definedName name="xxxCommon1DimValue2.1">"P"</definedName>
    <definedName name="xxxCommon1DimValue2.2">"PLAN"</definedName>
    <definedName name="xxxCommon1DimValue3.1">"'500007"</definedName>
    <definedName name="xxxCommon1DimValue3.2">"WOLF CREEK"</definedName>
    <definedName name="xxxCommon1DimValue4.1">"Periodic"</definedName>
    <definedName name="xxxCommon1DimValue4.2">"Periodic P&amp;L Accumulation"</definedName>
    <definedName name="xxxCommon1DimValue5.1">"'2003"</definedName>
    <definedName name="xxxCommon1DimValue5.2">2003</definedName>
    <definedName name="xxxCommon1DimValue6.1">"'0000"</definedName>
    <definedName name="xxxCommon1DimValue6.2">"Total"</definedName>
    <definedName name="xxxCommon1DimValue7.1">"Local"</definedName>
    <definedName name="xxxCommon1DimValue7.2">"Local Currency"</definedName>
    <definedName name="xxxCommon1DimValue8.1">"Net-of-Adjustments"</definedName>
    <definedName name="xxxCommon1DimValue8.2">"Net-of-Adjustments Datatype"</definedName>
    <definedName name="xxxCommonArea1bx">0</definedName>
    <definedName name="xxxCommonArea1by">2</definedName>
    <definedName name="xxxCommonArea1ex">2</definedName>
    <definedName name="xxxCommonArea1ey">9</definedName>
    <definedName name="xxxDataBlock1bx">1</definedName>
    <definedName name="xxxDataBlock1by">15</definedName>
    <definedName name="xxxDataBlock1ex">13</definedName>
    <definedName name="xxxDataBlock1ey">41</definedName>
    <definedName name="xxxDownfootCols1Count">0</definedName>
    <definedName name="xxxDownfootRows1Count">1</definedName>
    <definedName name="xxxDownfootRows1Number0">41</definedName>
    <definedName name="xxxDownfootRows1Number1">29</definedName>
    <definedName name="xxxDownfootRows1Number2">30</definedName>
    <definedName name="xxxDownfootRows1Number3">36</definedName>
    <definedName name="xxxDownfootRows1Number4">41</definedName>
    <definedName name="xxxDownfootRows1Number5">47</definedName>
    <definedName name="xxxDownfootRows1Number6">42</definedName>
    <definedName name="xxxDownfootRows1Number7">50</definedName>
    <definedName name="xxxDownfootRows1Number8">61</definedName>
    <definedName name="xxxEntireArea1bx">0</definedName>
    <definedName name="xxxEntireArea1by">2</definedName>
    <definedName name="xxxEntireArea1ex">13</definedName>
    <definedName name="xxxEntireArea1ey">41</definedName>
    <definedName name="xxxGNVFileName">"G7-6830.GNV"</definedName>
    <definedName name="xxxGNVStamp">1028752954</definedName>
    <definedName name="xxxHeaderCols1Count">0</definedName>
    <definedName name="xxxHeaderRows1Count">0</definedName>
    <definedName name="xxxHeaderRows1Number0">14</definedName>
    <definedName name="xxxHeaderRows1Number1">19</definedName>
    <definedName name="xxxHeaderRows1Number2">31</definedName>
    <definedName name="xxxHeaderRows1Number3">43</definedName>
    <definedName name="xxxHeaderRows1Number4">46</definedName>
    <definedName name="xxxHeaderRows1Number5">53</definedName>
    <definedName name="xxxHeaderRows1Over0">0</definedName>
    <definedName name="xxxHeaderRows1Over1">0</definedName>
    <definedName name="xxxHeaderRows1Over2">0</definedName>
    <definedName name="xxxHeaderRows1Over3">0</definedName>
    <definedName name="xxxHeaderRows1Over4">0</definedName>
    <definedName name="xxxHeaderRows1Over5">0</definedName>
    <definedName name="xxxHeaderRows1Submit0">1</definedName>
    <definedName name="xxxHeaderRows1Submit1">1</definedName>
    <definedName name="xxxHeaderRows1Submit2">1</definedName>
    <definedName name="xxxHeaderRows1Submit3">1</definedName>
    <definedName name="xxxHeaderRows1Submit4">1</definedName>
    <definedName name="xxxHeaderRows1Submit5">1</definedName>
    <definedName name="xxxNumber_Areas">1</definedName>
    <definedName name="xxxODECols1Count">0</definedName>
    <definedName name="xxxODERows1Count">0</definedName>
    <definedName name="xxxRefreshable">1</definedName>
    <definedName name="xxxRLabel1.1.Prompt">0</definedName>
    <definedName name="xxxRLabel1.10.Prompt">0</definedName>
    <definedName name="xxxRLabel1.11.Prompt">0</definedName>
    <definedName name="xxxRLabel1.12.Prompt">0</definedName>
    <definedName name="xxxRLabel1.13.Prompt">0</definedName>
    <definedName name="xxxRLabel1.14.Prompt">0</definedName>
    <definedName name="xxxRLabel1.15.Prompt">0</definedName>
    <definedName name="xxxRLabel1.16.Prompt">0</definedName>
    <definedName name="xxxRLabel1.17.Prompt">0</definedName>
    <definedName name="xxxRLabel1.18.Prompt">0</definedName>
    <definedName name="xxxRLabel1.19.Prompt">0</definedName>
    <definedName name="xxxRLabel1.2.Prompt">0</definedName>
    <definedName name="xxxRLabel1.20.Prompt">0</definedName>
    <definedName name="xxxRLabel1.21.Prompt">0</definedName>
    <definedName name="xxxRLabel1.22.Prompt">0</definedName>
    <definedName name="xxxRLabel1.23.Prompt">0</definedName>
    <definedName name="xxxRLabel1.24.Prompt">0</definedName>
    <definedName name="xxxRLabel1.25.Prompt">0</definedName>
    <definedName name="xxxRLabel1.26.Prompt">0</definedName>
    <definedName name="xxxRLabel1.27.Prompt">0</definedName>
    <definedName name="xxxRLabel1.28.Prompt">0</definedName>
    <definedName name="xxxRLabel1.29.Prompt">0</definedName>
    <definedName name="xxxRLabel1.3.Prompt">0</definedName>
    <definedName name="xxxRLabel1.30.Prompt">0</definedName>
    <definedName name="xxxRLabel1.31.Prompt">0</definedName>
    <definedName name="xxxRLabel1.32.Prompt">0</definedName>
    <definedName name="xxxRLabel1.33.Prompt">0</definedName>
    <definedName name="xxxRLabel1.34.Prompt">0</definedName>
    <definedName name="xxxRLabel1.35.Prompt">0</definedName>
    <definedName name="xxxRLabel1.36.Prompt">0</definedName>
    <definedName name="xxxRLabel1.37.Prompt">0</definedName>
    <definedName name="xxxRLabel1.38.Prompt">0</definedName>
    <definedName name="xxxRLabel1.39.Prompt">0</definedName>
    <definedName name="xxxRLabel1.4.Prompt">0</definedName>
    <definedName name="xxxRLabel1.40.Prompt">0</definedName>
    <definedName name="xxxRLabel1.41.Prompt">0</definedName>
    <definedName name="xxxRLabel1.42.Prompt">0</definedName>
    <definedName name="xxxRLabel1.43.Prompt">0</definedName>
    <definedName name="xxxRLabel1.44.Prompt">0</definedName>
    <definedName name="xxxRLabel1.45.Prompt">0</definedName>
    <definedName name="xxxRLabel1.46.Prompt">0</definedName>
    <definedName name="xxxRLabel1.47.Prompt">0</definedName>
    <definedName name="xxxRLabel1.48.Prompt">0</definedName>
    <definedName name="xxxRLabel1.49.Prompt">0</definedName>
    <definedName name="xxxRLabel1.5.Prompt">0</definedName>
    <definedName name="xxxRLabel1.6.Prompt">0</definedName>
    <definedName name="xxxRLabel1.7.Prompt">0</definedName>
    <definedName name="xxxRLabel1.8.Prompt">0</definedName>
    <definedName name="xxxRLabel1.9.Prompt">0</definedName>
    <definedName name="xxxRowHeader1bx">0</definedName>
    <definedName name="xxxRowHeader1by">13</definedName>
    <definedName name="xxxRowHeader1ex">0</definedName>
    <definedName name="xxxRowHeader1ey">13</definedName>
    <definedName name="xxxRowLabels1bx">0</definedName>
    <definedName name="xxxRowLabels1by">15</definedName>
    <definedName name="xxxRowLabels1ex">0</definedName>
    <definedName name="xxxRowLabels1ey">41</definedName>
    <definedName name="xxxSubmittable">1</definedName>
    <definedName name="xxxUDCols1Count">1</definedName>
    <definedName name="xxxUDCols1Number0">1</definedName>
    <definedName name="xxxUDCols1Over0">0</definedName>
    <definedName name="xxxUDCols1Submit0">1</definedName>
    <definedName name="xxxUDRows1Count">0</definedName>
    <definedName name="xxxWorksheet_Name">"Sheet1"</definedName>
    <definedName name="year" localSheetId="2">#REF!</definedName>
    <definedName name="year" localSheetId="0">#REF!</definedName>
    <definedName name="year" localSheetId="1">#REF!</definedName>
    <definedName name="year">#REF!</definedName>
    <definedName name="year1" localSheetId="2">#REF!</definedName>
    <definedName name="year1" localSheetId="0">#REF!</definedName>
    <definedName name="year1" localSheetId="1">#REF!</definedName>
    <definedName name="year1">#REF!</definedName>
    <definedName name="yeartodate">'[1]#REF'!$D$139:$G$187</definedName>
    <definedName name="YouthPL" localSheetId="2">#REF!</definedName>
    <definedName name="YouthPL" localSheetId="0">#REF!</definedName>
    <definedName name="YouthPL" localSheetId="1">#REF!</definedName>
    <definedName name="YouthPL">#REF!</definedName>
    <definedName name="YouthPLPL">'[95]Data Validation'!$B$2:$B$44</definedName>
    <definedName name="YTD" localSheetId="2">#REF!</definedName>
    <definedName name="YTD" localSheetId="0">#REF!</definedName>
    <definedName name="YTD" localSheetId="1">#REF!</definedName>
    <definedName name="YTD">#REF!</definedName>
    <definedName name="ZCACOSTM">'[1]#REF'!$C$10:$N$203</definedName>
    <definedName name="ZCACOSTY">'[1]#REF'!$Q$10:$AB$153</definedName>
    <definedName name="ZCADISCM">'[1]#REF'!$C$10:$N$182</definedName>
    <definedName name="ZCADISCY">'[1]#REF'!$Q$10:$AB$122</definedName>
    <definedName name="ZCAGMM">'[1]#REF'!$C$10:$N$142</definedName>
    <definedName name="ZCAGMY">'[1]#REF'!$Q$10:$AB$142</definedName>
    <definedName name="ZCASALESM">'[1]#REF'!$C$10:$N$186</definedName>
    <definedName name="ZCASALESY">'[1]#REF'!$Q$10:$AB$153</definedName>
    <definedName name="ZCAUNITSM">'[1]#REF'!$C$10:$N$136</definedName>
    <definedName name="ZCAUNITSY">'[1]#REF'!$Q$10:$AB$136</definedName>
    <definedName name="ZCOCOSTM">'[1]#REF'!$C$41:$N$186</definedName>
    <definedName name="ZCOCOSTY">'[1]#REF'!$Q$41:$AB$184</definedName>
    <definedName name="ZCODISCM">'[1]#REF'!$C$10:$N$127</definedName>
    <definedName name="ZCODISCY">'[1]#REF'!$Q$10:$AB$127</definedName>
    <definedName name="ZCOGMM">'[1]#REF'!$C$41:$N$187</definedName>
    <definedName name="ZCOGMY">'[1]#REF'!$Q$41:$AB$187</definedName>
    <definedName name="ZCOSALESM">'[1]#REF'!$C$41:$N$217</definedName>
    <definedName name="ZCOSALESY">'[1]#REF'!$Q$41:$AB$185</definedName>
    <definedName name="ZCOSTSFM">'[1]#REF'!$AE$9:$AQ$342</definedName>
    <definedName name="ZCOSTSFY">'[1]#REF'!$AS$41:$BD$184</definedName>
    <definedName name="ZCOUNITSM">'[1]#REF'!$C$10:$N$310</definedName>
    <definedName name="ZCOUNITSY">'[1]#REF'!$Q$10:$AB$241</definedName>
    <definedName name="ZDISCFM">'[1]#REF'!$AE$10:$AQ$197</definedName>
    <definedName name="ZDISCFY">'[1]#REF'!$AS$10:$BD$128</definedName>
    <definedName name="ze" localSheetId="2">#REF!</definedName>
    <definedName name="ze" localSheetId="0">#REF!</definedName>
    <definedName name="ze" localSheetId="1">#REF!</definedName>
    <definedName name="ze" localSheetId="6">#REF!</definedName>
    <definedName name="ze" localSheetId="9">#REF!</definedName>
    <definedName name="ze" localSheetId="14">#REF!</definedName>
    <definedName name="ze" localSheetId="16">#REF!</definedName>
    <definedName name="ze" localSheetId="11">#REF!</definedName>
    <definedName name="ze" localSheetId="10">#REF!</definedName>
    <definedName name="ze" localSheetId="15">#REF!</definedName>
    <definedName name="ze" localSheetId="12">#REF!</definedName>
    <definedName name="ze" localSheetId="8">#REF!</definedName>
    <definedName name="ze" localSheetId="7">#REF!</definedName>
    <definedName name="ze" localSheetId="13">#REF!</definedName>
    <definedName name="ze">#REF!</definedName>
    <definedName name="ZGMFM">'[1]#REF'!$AE$9:$AQ$183</definedName>
    <definedName name="ZGMFY">'[1]#REF'!$AS$41:$BD$183</definedName>
    <definedName name="ZNSFM">'[1]#REF'!$C$10:$Q$62</definedName>
    <definedName name="ZNSFQ">'[1]#REF'!$C$34:$W$39</definedName>
    <definedName name="ZNSPM">'[1]#REF'!$C$77:$Q$128</definedName>
    <definedName name="ZNSVM">'[1]#REF'!$C$144:$Q$195</definedName>
    <definedName name="ZPLANM">'[1]#REF'!$C$10:$O$118</definedName>
    <definedName name="ZPLANY">'[1]#REF'!$R$10:$AC$118</definedName>
    <definedName name="ZSALESFM">'[1]#REF'!$AE$9:$AQ$342</definedName>
    <definedName name="ZSALESFY">'[1]#REF'!$AS$41:$BD$185</definedName>
    <definedName name="ZUNITSFM">'[1]#REF'!$AE$10:$AQ$310</definedName>
    <definedName name="ZUNITSFY">'[1]#REF'!$AS$10:$BD$240</definedName>
    <definedName name="ZUSCOSTM">'[1]#REF'!$C$10:$N$341</definedName>
    <definedName name="ZUSCOSTY">'[1]#REF'!$Q$10:$AB$152</definedName>
    <definedName name="ZUSDISCM">'[1]#REF'!$C$10:$N$197</definedName>
    <definedName name="ZUSDISCY">'[1]#REF'!$Q$10:$AB$130</definedName>
    <definedName name="ZUSGMM">'[1]#REF'!$C$10:$N$155</definedName>
    <definedName name="ZUSGMY">'[1]#REF'!$Q$10:$AB$155</definedName>
    <definedName name="ZUSSALESM">'[1]#REF'!$C$10:$N$307</definedName>
    <definedName name="ZUSSALESY">'[1]#REF'!$Q$10:$AB$152</definedName>
    <definedName name="ZUSUNITSM">'[1]#REF'!$C$10:$N$124</definedName>
    <definedName name="ZUSUNITSY">'[1]#REF'!$Q$10:$AB$124</definedName>
    <definedName name="阿" localSheetId="2">#REF!</definedName>
    <definedName name="阿" localSheetId="0">#REF!</definedName>
    <definedName name="阿" localSheetId="1">#REF!</definedName>
    <definedName name="阿">#REF!</definedName>
    <definedName name="啊" localSheetId="2">#REF!</definedName>
    <definedName name="啊" localSheetId="0">#REF!</definedName>
    <definedName name="啊" localSheetId="1">#REF!</definedName>
    <definedName name="啊">#REF!</definedName>
    <definedName name="横版list" localSheetId="2">#REF!</definedName>
    <definedName name="横版list" localSheetId="0">#REF!</definedName>
    <definedName name="横版list" localSheetId="1">#REF!</definedName>
    <definedName name="横版list">#REF!</definedName>
  </definedNames>
  <calcPr calcId="191029"/>
  <pivotCaches>
    <pivotCache cacheId="8" r:id="rId126"/>
    <pivotCache cacheId="9" r:id="rId12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5" i="87" l="1"/>
  <c r="Q6" i="87"/>
  <c r="Q7" i="87"/>
  <c r="Q8" i="87"/>
  <c r="Q9" i="87"/>
  <c r="Q10" i="87"/>
  <c r="Q11" i="87"/>
  <c r="Q12" i="87"/>
  <c r="Q13" i="87"/>
  <c r="Q14" i="87"/>
  <c r="Q15" i="87"/>
  <c r="Q16" i="87"/>
  <c r="Q17" i="87"/>
  <c r="Q18" i="87"/>
  <c r="Q19" i="87"/>
  <c r="R19" i="87" s="1"/>
  <c r="Q20" i="87"/>
  <c r="R20" i="87" s="1"/>
  <c r="Q21" i="87"/>
  <c r="Q22" i="87"/>
  <c r="Q23" i="87"/>
  <c r="Q24" i="87"/>
  <c r="Q25" i="87"/>
  <c r="Q26" i="87"/>
  <c r="Q27" i="87"/>
  <c r="R27" i="87" s="1"/>
  <c r="Q28" i="87"/>
  <c r="Q29" i="87"/>
  <c r="Q30" i="87"/>
  <c r="Q31" i="87"/>
  <c r="Q32" i="87"/>
  <c r="Q33" i="87"/>
  <c r="Q34" i="87"/>
  <c r="Q35" i="87"/>
  <c r="R35" i="87" s="1"/>
  <c r="Q36" i="87"/>
  <c r="Q37" i="87"/>
  <c r="Q38" i="87"/>
  <c r="Q39" i="87"/>
  <c r="Q40" i="87"/>
  <c r="Q41" i="87"/>
  <c r="Q42" i="87"/>
  <c r="Q43" i="87"/>
  <c r="Q44" i="87"/>
  <c r="Q45" i="87"/>
  <c r="Q46" i="87"/>
  <c r="Q47" i="87"/>
  <c r="Q48" i="87"/>
  <c r="Q49" i="87"/>
  <c r="Q50" i="87"/>
  <c r="Q51" i="87"/>
  <c r="R51" i="87" s="1"/>
  <c r="Q52" i="87"/>
  <c r="R52" i="87" s="1"/>
  <c r="Q53" i="87"/>
  <c r="Q54" i="87"/>
  <c r="Q55" i="87"/>
  <c r="Q56" i="87"/>
  <c r="Q57" i="87"/>
  <c r="Q58" i="87"/>
  <c r="Q59" i="87"/>
  <c r="R59" i="87" s="1"/>
  <c r="Q60" i="87"/>
  <c r="Q61" i="87"/>
  <c r="Q62" i="87"/>
  <c r="Q63" i="87"/>
  <c r="Q64" i="87"/>
  <c r="Q65" i="87"/>
  <c r="Q66" i="87"/>
  <c r="Q67" i="87"/>
  <c r="R67" i="87" s="1"/>
  <c r="Q68" i="87"/>
  <c r="Q69" i="87"/>
  <c r="Q70" i="87"/>
  <c r="Q71" i="87"/>
  <c r="Q72" i="87"/>
  <c r="Q73" i="87"/>
  <c r="Q74" i="87"/>
  <c r="Q75" i="87"/>
  <c r="R75" i="87" s="1"/>
  <c r="Q76" i="87"/>
  <c r="Q77" i="87"/>
  <c r="Q78" i="87"/>
  <c r="Q79" i="87"/>
  <c r="Q80" i="87"/>
  <c r="Q81" i="87"/>
  <c r="Q82" i="87"/>
  <c r="Q83" i="87"/>
  <c r="R83" i="87" s="1"/>
  <c r="Q84" i="87"/>
  <c r="Q85" i="87"/>
  <c r="Q86" i="87"/>
  <c r="Q87" i="87"/>
  <c r="Q88" i="87"/>
  <c r="Q89" i="87"/>
  <c r="Q90" i="87"/>
  <c r="Q91" i="87"/>
  <c r="Q92" i="87"/>
  <c r="R92" i="87" s="1"/>
  <c r="Q93" i="87"/>
  <c r="Q94" i="87"/>
  <c r="Q95" i="87"/>
  <c r="Q96" i="87"/>
  <c r="Q97" i="87"/>
  <c r="Q98" i="87"/>
  <c r="Q99" i="87"/>
  <c r="Q100" i="87"/>
  <c r="R100" i="87" s="1"/>
  <c r="Q101" i="87"/>
  <c r="Q102" i="87"/>
  <c r="Q103" i="87"/>
  <c r="Q104" i="87"/>
  <c r="Q105" i="87"/>
  <c r="Q106" i="87"/>
  <c r="Q107" i="87"/>
  <c r="R107" i="87" s="1"/>
  <c r="Q108" i="87"/>
  <c r="Q109" i="87"/>
  <c r="Q110" i="87"/>
  <c r="Q111" i="87"/>
  <c r="Q112" i="87"/>
  <c r="Q113" i="87"/>
  <c r="Q114" i="87"/>
  <c r="Q115" i="87"/>
  <c r="R115" i="87" s="1"/>
  <c r="Q116" i="87"/>
  <c r="Q117" i="87"/>
  <c r="Q118" i="87"/>
  <c r="Q119" i="87"/>
  <c r="Q120" i="87"/>
  <c r="Q121" i="87"/>
  <c r="Q122" i="87"/>
  <c r="Q123" i="87"/>
  <c r="R123" i="87" s="1"/>
  <c r="Q124" i="87"/>
  <c r="Q125" i="87"/>
  <c r="Q126" i="87"/>
  <c r="Q127" i="87"/>
  <c r="Q128" i="87"/>
  <c r="Q129" i="87"/>
  <c r="Q130" i="87"/>
  <c r="Q131" i="87"/>
  <c r="Q132" i="87"/>
  <c r="Q133" i="87"/>
  <c r="Q134" i="87"/>
  <c r="Q135" i="87"/>
  <c r="Q136" i="87"/>
  <c r="Q137" i="87"/>
  <c r="Q138" i="87"/>
  <c r="Q139" i="87"/>
  <c r="Q140" i="87"/>
  <c r="Q141" i="87"/>
  <c r="Q142" i="87"/>
  <c r="Q143" i="87"/>
  <c r="Q144" i="87"/>
  <c r="Q145" i="87"/>
  <c r="Q146" i="87"/>
  <c r="Q147" i="87"/>
  <c r="Q148" i="87"/>
  <c r="R148" i="87" s="1"/>
  <c r="Q149" i="87"/>
  <c r="Q150" i="87"/>
  <c r="Q151" i="87"/>
  <c r="Q152" i="87"/>
  <c r="Q153" i="87"/>
  <c r="Q154" i="87"/>
  <c r="Q155" i="87"/>
  <c r="R155" i="87" s="1"/>
  <c r="Q156" i="87"/>
  <c r="Q157" i="87"/>
  <c r="Q158" i="87"/>
  <c r="Q159" i="87"/>
  <c r="Q160" i="87"/>
  <c r="Q161" i="87"/>
  <c r="P5" i="87"/>
  <c r="P6" i="87"/>
  <c r="P7" i="87"/>
  <c r="P8" i="87"/>
  <c r="P9" i="87"/>
  <c r="P10" i="87"/>
  <c r="P11" i="87"/>
  <c r="P12" i="87"/>
  <c r="P13" i="87"/>
  <c r="P14" i="87"/>
  <c r="P15" i="87"/>
  <c r="P16" i="87"/>
  <c r="P17" i="87"/>
  <c r="P18" i="87"/>
  <c r="P19" i="87"/>
  <c r="P20" i="87"/>
  <c r="P21" i="87"/>
  <c r="P22" i="87"/>
  <c r="P23" i="87"/>
  <c r="P24" i="87"/>
  <c r="P25" i="87"/>
  <c r="P26" i="87"/>
  <c r="P27" i="87"/>
  <c r="P28" i="87"/>
  <c r="P29" i="87"/>
  <c r="P30" i="87"/>
  <c r="P31" i="87"/>
  <c r="P32" i="87"/>
  <c r="P33" i="87"/>
  <c r="P34" i="87"/>
  <c r="P35" i="87"/>
  <c r="P36" i="87"/>
  <c r="P37" i="87"/>
  <c r="P38" i="87"/>
  <c r="P39" i="87"/>
  <c r="P40" i="87"/>
  <c r="P41" i="87"/>
  <c r="P42" i="87"/>
  <c r="P43" i="87"/>
  <c r="P44" i="87"/>
  <c r="P45" i="87"/>
  <c r="P46" i="87"/>
  <c r="P47" i="87"/>
  <c r="P48" i="87"/>
  <c r="P49" i="87"/>
  <c r="P50" i="87"/>
  <c r="P51" i="87"/>
  <c r="P52" i="87"/>
  <c r="P53" i="87"/>
  <c r="P54" i="87"/>
  <c r="P55" i="87"/>
  <c r="P56" i="87"/>
  <c r="P57" i="87"/>
  <c r="P58" i="87"/>
  <c r="P59" i="87"/>
  <c r="P60" i="87"/>
  <c r="P61" i="87"/>
  <c r="P62" i="87"/>
  <c r="P63" i="87"/>
  <c r="P64" i="87"/>
  <c r="P65" i="87"/>
  <c r="P66" i="87"/>
  <c r="P67" i="87"/>
  <c r="P68" i="87"/>
  <c r="P69" i="87"/>
  <c r="P70" i="87"/>
  <c r="P71" i="87"/>
  <c r="P72" i="87"/>
  <c r="P73" i="87"/>
  <c r="P74" i="87"/>
  <c r="P75" i="87"/>
  <c r="P76" i="87"/>
  <c r="P77" i="87"/>
  <c r="P78" i="87"/>
  <c r="P79" i="87"/>
  <c r="P80" i="87"/>
  <c r="P81" i="87"/>
  <c r="P82" i="87"/>
  <c r="P83" i="87"/>
  <c r="P84" i="87"/>
  <c r="P85" i="87"/>
  <c r="P86" i="87"/>
  <c r="P87" i="87"/>
  <c r="P88" i="87"/>
  <c r="P89" i="87"/>
  <c r="P90" i="87"/>
  <c r="P91" i="87"/>
  <c r="P92" i="87"/>
  <c r="P93" i="87"/>
  <c r="P94" i="87"/>
  <c r="P95" i="87"/>
  <c r="P96" i="87"/>
  <c r="P97" i="87"/>
  <c r="P98" i="87"/>
  <c r="P99" i="87"/>
  <c r="P100" i="87"/>
  <c r="P101" i="87"/>
  <c r="P102" i="87"/>
  <c r="P103" i="87"/>
  <c r="P104" i="87"/>
  <c r="P105" i="87"/>
  <c r="P106" i="87"/>
  <c r="P107" i="87"/>
  <c r="P108" i="87"/>
  <c r="P109" i="87"/>
  <c r="P110" i="87"/>
  <c r="P111" i="87"/>
  <c r="P112" i="87"/>
  <c r="P113" i="87"/>
  <c r="P114" i="87"/>
  <c r="P115" i="87"/>
  <c r="P116" i="87"/>
  <c r="P117" i="87"/>
  <c r="P118" i="87"/>
  <c r="P119" i="87"/>
  <c r="R119" i="87" s="1"/>
  <c r="P120" i="87"/>
  <c r="P121" i="87"/>
  <c r="P122" i="87"/>
  <c r="P123" i="87"/>
  <c r="P124" i="87"/>
  <c r="P125" i="87"/>
  <c r="P126" i="87"/>
  <c r="P127" i="87"/>
  <c r="R127" i="87" s="1"/>
  <c r="P128" i="87"/>
  <c r="P129" i="87"/>
  <c r="P130" i="87"/>
  <c r="P131" i="87"/>
  <c r="P132" i="87"/>
  <c r="P133" i="87"/>
  <c r="P134" i="87"/>
  <c r="P135" i="87"/>
  <c r="P136" i="87"/>
  <c r="P137" i="87"/>
  <c r="P138" i="87"/>
  <c r="P139" i="87"/>
  <c r="P140" i="87"/>
  <c r="P141" i="87"/>
  <c r="P142" i="87"/>
  <c r="P143" i="87"/>
  <c r="P144" i="87"/>
  <c r="P145" i="87"/>
  <c r="P146" i="87"/>
  <c r="P147" i="87"/>
  <c r="P148" i="87"/>
  <c r="P149" i="87"/>
  <c r="P150" i="87"/>
  <c r="P151" i="87"/>
  <c r="P152" i="87"/>
  <c r="P153" i="87"/>
  <c r="P154" i="87"/>
  <c r="P155" i="87"/>
  <c r="P156" i="87"/>
  <c r="P157" i="87"/>
  <c r="P158" i="87"/>
  <c r="P159" i="87"/>
  <c r="P160" i="87"/>
  <c r="P161" i="87"/>
  <c r="R161" i="87" s="1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O20" i="87" s="1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O36" i="87" s="1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O94" i="87" s="1"/>
  <c r="N95" i="87"/>
  <c r="N96" i="87"/>
  <c r="N97" i="87"/>
  <c r="N98" i="87"/>
  <c r="N99" i="87"/>
  <c r="N100" i="87"/>
  <c r="N101" i="87"/>
  <c r="N102" i="87"/>
  <c r="N103" i="87"/>
  <c r="N104" i="87"/>
  <c r="N105" i="87"/>
  <c r="N106" i="87"/>
  <c r="N107" i="87"/>
  <c r="N108" i="87"/>
  <c r="N109" i="87"/>
  <c r="O109" i="87" s="1"/>
  <c r="N110" i="87"/>
  <c r="N111" i="87"/>
  <c r="N112" i="87"/>
  <c r="N113" i="87"/>
  <c r="N114" i="87"/>
  <c r="N115" i="87"/>
  <c r="N116" i="87"/>
  <c r="N117" i="87"/>
  <c r="N118" i="87"/>
  <c r="N119" i="87"/>
  <c r="N120" i="87"/>
  <c r="N121" i="87"/>
  <c r="N122" i="87"/>
  <c r="N123" i="87"/>
  <c r="N124" i="87"/>
  <c r="N125" i="87"/>
  <c r="N126" i="87"/>
  <c r="N127" i="87"/>
  <c r="N128" i="87"/>
  <c r="N129" i="87"/>
  <c r="N130" i="87"/>
  <c r="N131" i="87"/>
  <c r="N132" i="87"/>
  <c r="N133" i="87"/>
  <c r="N134" i="87"/>
  <c r="O134" i="87" s="1"/>
  <c r="N135" i="87"/>
  <c r="O135" i="87" s="1"/>
  <c r="N136" i="87"/>
  <c r="N137" i="87"/>
  <c r="N138" i="87"/>
  <c r="N139" i="87"/>
  <c r="N140" i="87"/>
  <c r="N141" i="87"/>
  <c r="N142" i="87"/>
  <c r="N143" i="87"/>
  <c r="O143" i="87" s="1"/>
  <c r="N144" i="87"/>
  <c r="N145" i="87"/>
  <c r="N146" i="87"/>
  <c r="N147" i="87"/>
  <c r="N148" i="87"/>
  <c r="N149" i="87"/>
  <c r="O149" i="87" s="1"/>
  <c r="N150" i="87"/>
  <c r="N151" i="87"/>
  <c r="N152" i="87"/>
  <c r="O152" i="87" s="1"/>
  <c r="N153" i="87"/>
  <c r="N154" i="87"/>
  <c r="N155" i="87"/>
  <c r="N156" i="87"/>
  <c r="N157" i="87"/>
  <c r="O157" i="87" s="1"/>
  <c r="N158" i="87"/>
  <c r="N159" i="87"/>
  <c r="N160" i="87"/>
  <c r="O160" i="87" s="1"/>
  <c r="N161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O74" i="87" s="1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O98" i="87" s="1"/>
  <c r="M99" i="87"/>
  <c r="O99" i="87" s="1"/>
  <c r="M100" i="87"/>
  <c r="M101" i="87"/>
  <c r="M102" i="87"/>
  <c r="M103" i="87"/>
  <c r="M104" i="87"/>
  <c r="M105" i="87"/>
  <c r="M106" i="87"/>
  <c r="M107" i="87"/>
  <c r="O107" i="87" s="1"/>
  <c r="M108" i="87"/>
  <c r="M109" i="87"/>
  <c r="M110" i="87"/>
  <c r="M111" i="87"/>
  <c r="M112" i="87"/>
  <c r="M113" i="87"/>
  <c r="M114" i="87"/>
  <c r="O114" i="87" s="1"/>
  <c r="M115" i="87"/>
  <c r="M116" i="87"/>
  <c r="M117" i="87"/>
  <c r="M118" i="87"/>
  <c r="M119" i="87"/>
  <c r="M120" i="87"/>
  <c r="M121" i="87"/>
  <c r="M122" i="87"/>
  <c r="O122" i="87" s="1"/>
  <c r="M123" i="87"/>
  <c r="O123" i="87" s="1"/>
  <c r="M124" i="87"/>
  <c r="M125" i="87"/>
  <c r="M126" i="87"/>
  <c r="M127" i="87"/>
  <c r="M128" i="87"/>
  <c r="M129" i="87"/>
  <c r="M130" i="87"/>
  <c r="O130" i="87" s="1"/>
  <c r="M131" i="87"/>
  <c r="O131" i="87" s="1"/>
  <c r="M132" i="87"/>
  <c r="M133" i="87"/>
  <c r="M134" i="87"/>
  <c r="M135" i="87"/>
  <c r="M136" i="87"/>
  <c r="M137" i="87"/>
  <c r="M138" i="87"/>
  <c r="M139" i="87"/>
  <c r="M140" i="87"/>
  <c r="M141" i="87"/>
  <c r="M142" i="87"/>
  <c r="M143" i="87"/>
  <c r="M144" i="87"/>
  <c r="M145" i="87"/>
  <c r="M146" i="87"/>
  <c r="O146" i="87" s="1"/>
  <c r="M147" i="87"/>
  <c r="O147" i="87" s="1"/>
  <c r="M148" i="87"/>
  <c r="M149" i="87"/>
  <c r="M150" i="87"/>
  <c r="M151" i="87"/>
  <c r="M152" i="87"/>
  <c r="M153" i="87"/>
  <c r="M154" i="87"/>
  <c r="M155" i="87"/>
  <c r="O155" i="87" s="1"/>
  <c r="M156" i="87"/>
  <c r="M157" i="87"/>
  <c r="M158" i="87"/>
  <c r="M159" i="87"/>
  <c r="O159" i="87" s="1"/>
  <c r="M160" i="87"/>
  <c r="M161" i="87"/>
  <c r="K5" i="87"/>
  <c r="K6" i="87"/>
  <c r="K7" i="87"/>
  <c r="K8" i="87"/>
  <c r="K9" i="87"/>
  <c r="K10" i="87"/>
  <c r="K11" i="87"/>
  <c r="L11" i="87" s="1"/>
  <c r="K12" i="87"/>
  <c r="L12" i="87" s="1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L27" i="87" s="1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L43" i="87" s="1"/>
  <c r="K44" i="87"/>
  <c r="K45" i="87"/>
  <c r="K46" i="87"/>
  <c r="K47" i="87"/>
  <c r="K48" i="87"/>
  <c r="K49" i="87"/>
  <c r="K50" i="87"/>
  <c r="K51" i="87"/>
  <c r="L51" i="87" s="1"/>
  <c r="K52" i="87"/>
  <c r="K53" i="87"/>
  <c r="K54" i="87"/>
  <c r="K55" i="87"/>
  <c r="K56" i="87"/>
  <c r="K57" i="87"/>
  <c r="K58" i="87"/>
  <c r="K59" i="87"/>
  <c r="L59" i="87" s="1"/>
  <c r="K60" i="87"/>
  <c r="L60" i="87" s="1"/>
  <c r="K61" i="87"/>
  <c r="K62" i="87"/>
  <c r="K63" i="87"/>
  <c r="K64" i="87"/>
  <c r="K65" i="87"/>
  <c r="K66" i="87"/>
  <c r="K67" i="87"/>
  <c r="L67" i="87" s="1"/>
  <c r="K68" i="87"/>
  <c r="L68" i="87" s="1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K102" i="87"/>
  <c r="K103" i="87"/>
  <c r="K104" i="87"/>
  <c r="K105" i="87"/>
  <c r="K106" i="87"/>
  <c r="K107" i="87"/>
  <c r="L107" i="87" s="1"/>
  <c r="K108" i="87"/>
  <c r="K109" i="87"/>
  <c r="K110" i="87"/>
  <c r="K111" i="87"/>
  <c r="K112" i="87"/>
  <c r="K113" i="87"/>
  <c r="K114" i="87"/>
  <c r="K115" i="87"/>
  <c r="L115" i="87" s="1"/>
  <c r="K116" i="87"/>
  <c r="K117" i="87"/>
  <c r="K118" i="87"/>
  <c r="K119" i="87"/>
  <c r="K120" i="87"/>
  <c r="K121" i="87"/>
  <c r="K122" i="87"/>
  <c r="K123" i="87"/>
  <c r="L123" i="87" s="1"/>
  <c r="K124" i="87"/>
  <c r="L124" i="87" s="1"/>
  <c r="K125" i="87"/>
  <c r="K126" i="87"/>
  <c r="K127" i="87"/>
  <c r="K128" i="87"/>
  <c r="K129" i="87"/>
  <c r="K130" i="87"/>
  <c r="K131" i="87"/>
  <c r="K132" i="87"/>
  <c r="K133" i="87"/>
  <c r="K134" i="87"/>
  <c r="K135" i="87"/>
  <c r="K136" i="87"/>
  <c r="K137" i="87"/>
  <c r="K138" i="87"/>
  <c r="K139" i="87"/>
  <c r="K140" i="87"/>
  <c r="K141" i="87"/>
  <c r="K142" i="87"/>
  <c r="K143" i="87"/>
  <c r="K144" i="87"/>
  <c r="K145" i="87"/>
  <c r="K146" i="87"/>
  <c r="K147" i="87"/>
  <c r="K148" i="87"/>
  <c r="K149" i="87"/>
  <c r="K150" i="87"/>
  <c r="K151" i="87"/>
  <c r="K152" i="87"/>
  <c r="K153" i="87"/>
  <c r="K154" i="87"/>
  <c r="K155" i="87"/>
  <c r="K156" i="87"/>
  <c r="K157" i="87"/>
  <c r="K158" i="87"/>
  <c r="K159" i="87"/>
  <c r="K160" i="87"/>
  <c r="K161" i="87"/>
  <c r="J5" i="87"/>
  <c r="J6" i="87"/>
  <c r="L6" i="87" s="1"/>
  <c r="J7" i="87"/>
  <c r="J8" i="87"/>
  <c r="J9" i="87"/>
  <c r="J10" i="87"/>
  <c r="J11" i="87"/>
  <c r="J12" i="87"/>
  <c r="J13" i="87"/>
  <c r="J14" i="87"/>
  <c r="L14" i="87" s="1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L30" i="87" s="1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L78" i="87" s="1"/>
  <c r="J79" i="87"/>
  <c r="J80" i="87"/>
  <c r="J81" i="87"/>
  <c r="J82" i="87"/>
  <c r="J83" i="87"/>
  <c r="J84" i="87"/>
  <c r="J85" i="87"/>
  <c r="J86" i="87"/>
  <c r="L86" i="87" s="1"/>
  <c r="J87" i="87"/>
  <c r="J88" i="87"/>
  <c r="J89" i="87"/>
  <c r="J90" i="87"/>
  <c r="J91" i="87"/>
  <c r="J92" i="87"/>
  <c r="J93" i="87"/>
  <c r="J94" i="87"/>
  <c r="J95" i="87"/>
  <c r="J96" i="87"/>
  <c r="J97" i="87"/>
  <c r="L97" i="87" s="1"/>
  <c r="J98" i="87"/>
  <c r="J99" i="87"/>
  <c r="J100" i="87"/>
  <c r="J101" i="87"/>
  <c r="J102" i="87"/>
  <c r="J103" i="87"/>
  <c r="J104" i="87"/>
  <c r="J105" i="87"/>
  <c r="J106" i="87"/>
  <c r="J107" i="87"/>
  <c r="J108" i="87"/>
  <c r="J109" i="87"/>
  <c r="J110" i="87"/>
  <c r="J111" i="87"/>
  <c r="J112" i="87"/>
  <c r="J113" i="87"/>
  <c r="J114" i="87"/>
  <c r="J115" i="87"/>
  <c r="J116" i="87"/>
  <c r="J117" i="87"/>
  <c r="J118" i="87"/>
  <c r="J119" i="87"/>
  <c r="J120" i="87"/>
  <c r="J121" i="87"/>
  <c r="L121" i="87" s="1"/>
  <c r="J122" i="87"/>
  <c r="J123" i="87"/>
  <c r="J124" i="87"/>
  <c r="J125" i="87"/>
  <c r="J126" i="87"/>
  <c r="J127" i="87"/>
  <c r="J128" i="87"/>
  <c r="J129" i="87"/>
  <c r="J130" i="87"/>
  <c r="J131" i="87"/>
  <c r="J132" i="87"/>
  <c r="J133" i="87"/>
  <c r="J134" i="87"/>
  <c r="L134" i="87" s="1"/>
  <c r="J135" i="87"/>
  <c r="J136" i="87"/>
  <c r="J137" i="87"/>
  <c r="L137" i="87" s="1"/>
  <c r="J138" i="87"/>
  <c r="J139" i="87"/>
  <c r="J140" i="87"/>
  <c r="J141" i="87"/>
  <c r="J142" i="87"/>
  <c r="J143" i="87"/>
  <c r="J144" i="87"/>
  <c r="J145" i="87"/>
  <c r="J146" i="87"/>
  <c r="J147" i="87"/>
  <c r="J148" i="87"/>
  <c r="J149" i="87"/>
  <c r="J150" i="87"/>
  <c r="J151" i="87"/>
  <c r="J152" i="87"/>
  <c r="J153" i="87"/>
  <c r="J154" i="87"/>
  <c r="J155" i="87"/>
  <c r="J156" i="87"/>
  <c r="J157" i="87"/>
  <c r="J158" i="87"/>
  <c r="J159" i="87"/>
  <c r="J160" i="87"/>
  <c r="J161" i="87"/>
  <c r="H5" i="87"/>
  <c r="H6" i="87"/>
  <c r="H7" i="87"/>
  <c r="H8" i="87"/>
  <c r="H9" i="87"/>
  <c r="H10" i="87"/>
  <c r="H11" i="87"/>
  <c r="H12" i="87"/>
  <c r="H13" i="87"/>
  <c r="H14" i="87"/>
  <c r="H15" i="87"/>
  <c r="H16" i="87"/>
  <c r="H17" i="87"/>
  <c r="H18" i="87"/>
  <c r="H19" i="87"/>
  <c r="H20" i="87"/>
  <c r="H21" i="87"/>
  <c r="H22" i="87"/>
  <c r="H23" i="87"/>
  <c r="H24" i="87"/>
  <c r="H25" i="87"/>
  <c r="H26" i="87"/>
  <c r="H27" i="87"/>
  <c r="H28" i="87"/>
  <c r="I28" i="87" s="1"/>
  <c r="H29" i="87"/>
  <c r="H30" i="87"/>
  <c r="H31" i="87"/>
  <c r="H32" i="87"/>
  <c r="H33" i="87"/>
  <c r="H34" i="87"/>
  <c r="H35" i="87"/>
  <c r="H36" i="87"/>
  <c r="H37" i="87"/>
  <c r="H38" i="87"/>
  <c r="H39" i="87"/>
  <c r="H40" i="87"/>
  <c r="H41" i="87"/>
  <c r="H42" i="87"/>
  <c r="H43" i="87"/>
  <c r="H44" i="87"/>
  <c r="H45" i="87"/>
  <c r="H46" i="87"/>
  <c r="H47" i="87"/>
  <c r="H48" i="87"/>
  <c r="H49" i="87"/>
  <c r="H50" i="87"/>
  <c r="H51" i="87"/>
  <c r="H52" i="87"/>
  <c r="H53" i="87"/>
  <c r="H54" i="87"/>
  <c r="H55" i="87"/>
  <c r="H56" i="87"/>
  <c r="H57" i="87"/>
  <c r="H58" i="87"/>
  <c r="H59" i="87"/>
  <c r="H60" i="87"/>
  <c r="H61" i="87"/>
  <c r="H62" i="87"/>
  <c r="H63" i="87"/>
  <c r="H64" i="87"/>
  <c r="H65" i="87"/>
  <c r="H66" i="87"/>
  <c r="H67" i="87"/>
  <c r="H68" i="87"/>
  <c r="H69" i="87"/>
  <c r="H70" i="87"/>
  <c r="H71" i="87"/>
  <c r="H72" i="87"/>
  <c r="H73" i="87"/>
  <c r="H74" i="87"/>
  <c r="H75" i="87"/>
  <c r="H76" i="87"/>
  <c r="H77" i="87"/>
  <c r="H78" i="87"/>
  <c r="H79" i="87"/>
  <c r="H80" i="87"/>
  <c r="H81" i="87"/>
  <c r="H82" i="87"/>
  <c r="H83" i="87"/>
  <c r="H84" i="87"/>
  <c r="H85" i="87"/>
  <c r="H86" i="87"/>
  <c r="H87" i="87"/>
  <c r="H88" i="87"/>
  <c r="H89" i="87"/>
  <c r="H90" i="87"/>
  <c r="H91" i="87"/>
  <c r="H92" i="87"/>
  <c r="H93" i="87"/>
  <c r="H94" i="87"/>
  <c r="H95" i="87"/>
  <c r="H96" i="87"/>
  <c r="H97" i="87"/>
  <c r="H98" i="87"/>
  <c r="H99" i="87"/>
  <c r="H100" i="87"/>
  <c r="I100" i="87" s="1"/>
  <c r="H101" i="87"/>
  <c r="H102" i="87"/>
  <c r="H103" i="87"/>
  <c r="H104" i="87"/>
  <c r="H105" i="87"/>
  <c r="H106" i="87"/>
  <c r="H107" i="87"/>
  <c r="H108" i="87"/>
  <c r="H109" i="87"/>
  <c r="H110" i="87"/>
  <c r="H111" i="87"/>
  <c r="H112" i="87"/>
  <c r="H113" i="87"/>
  <c r="H114" i="87"/>
  <c r="I114" i="87" s="1"/>
  <c r="H115" i="87"/>
  <c r="H116" i="87"/>
  <c r="H117" i="87"/>
  <c r="I117" i="87" s="1"/>
  <c r="H118" i="87"/>
  <c r="H119" i="87"/>
  <c r="H120" i="87"/>
  <c r="H121" i="87"/>
  <c r="H122" i="87"/>
  <c r="H123" i="87"/>
  <c r="H124" i="87"/>
  <c r="H125" i="87"/>
  <c r="H126" i="87"/>
  <c r="H127" i="87"/>
  <c r="H128" i="87"/>
  <c r="H129" i="87"/>
  <c r="H130" i="87"/>
  <c r="H131" i="87"/>
  <c r="H132" i="87"/>
  <c r="H133" i="87"/>
  <c r="H134" i="87"/>
  <c r="H135" i="87"/>
  <c r="H136" i="87"/>
  <c r="H137" i="87"/>
  <c r="H138" i="87"/>
  <c r="I138" i="87" s="1"/>
  <c r="H139" i="87"/>
  <c r="H140" i="87"/>
  <c r="H141" i="87"/>
  <c r="H142" i="87"/>
  <c r="H143" i="87"/>
  <c r="H144" i="87"/>
  <c r="H145" i="87"/>
  <c r="H146" i="87"/>
  <c r="H147" i="87"/>
  <c r="H148" i="87"/>
  <c r="I148" i="87" s="1"/>
  <c r="H149" i="87"/>
  <c r="I149" i="87" s="1"/>
  <c r="H150" i="87"/>
  <c r="H151" i="87"/>
  <c r="H152" i="87"/>
  <c r="H153" i="87"/>
  <c r="H154" i="87"/>
  <c r="I154" i="87" s="1"/>
  <c r="H155" i="87"/>
  <c r="H156" i="87"/>
  <c r="H157" i="87"/>
  <c r="H158" i="87"/>
  <c r="H159" i="87"/>
  <c r="H160" i="87"/>
  <c r="H161" i="87"/>
  <c r="G5" i="87"/>
  <c r="G6" i="87"/>
  <c r="G7" i="87"/>
  <c r="G8" i="87"/>
  <c r="G9" i="87"/>
  <c r="G10" i="87"/>
  <c r="G11" i="87"/>
  <c r="G12" i="87"/>
  <c r="G13" i="87"/>
  <c r="G14" i="87"/>
  <c r="G15" i="87"/>
  <c r="G16" i="87"/>
  <c r="G17" i="87"/>
  <c r="G18" i="87"/>
  <c r="G19" i="87"/>
  <c r="G20" i="87"/>
  <c r="G21" i="87"/>
  <c r="G22" i="87"/>
  <c r="G23" i="87"/>
  <c r="G24" i="87"/>
  <c r="G25" i="87"/>
  <c r="G26" i="87"/>
  <c r="G27" i="87"/>
  <c r="G28" i="87"/>
  <c r="G29" i="87"/>
  <c r="G30" i="87"/>
  <c r="G31" i="87"/>
  <c r="G32" i="87"/>
  <c r="G33" i="87"/>
  <c r="G34" i="87"/>
  <c r="G35" i="87"/>
  <c r="G36" i="87"/>
  <c r="G37" i="87"/>
  <c r="G38" i="87"/>
  <c r="G39" i="87"/>
  <c r="G40" i="87"/>
  <c r="G41" i="87"/>
  <c r="G42" i="87"/>
  <c r="G43" i="87"/>
  <c r="G44" i="87"/>
  <c r="G45" i="87"/>
  <c r="G46" i="87"/>
  <c r="G47" i="87"/>
  <c r="G48" i="87"/>
  <c r="G49" i="87"/>
  <c r="G50" i="87"/>
  <c r="G51" i="87"/>
  <c r="G52" i="87"/>
  <c r="G53" i="87"/>
  <c r="G54" i="87"/>
  <c r="G55" i="87"/>
  <c r="G56" i="87"/>
  <c r="G57" i="87"/>
  <c r="G58" i="87"/>
  <c r="G59" i="87"/>
  <c r="G60" i="87"/>
  <c r="G61" i="87"/>
  <c r="G62" i="87"/>
  <c r="G63" i="87"/>
  <c r="G64" i="87"/>
  <c r="G65" i="87"/>
  <c r="G66" i="87"/>
  <c r="G67" i="87"/>
  <c r="G68" i="87"/>
  <c r="G69" i="87"/>
  <c r="G70" i="87"/>
  <c r="G71" i="87"/>
  <c r="G72" i="87"/>
  <c r="G73" i="87"/>
  <c r="G74" i="87"/>
  <c r="G75" i="87"/>
  <c r="G76" i="87"/>
  <c r="G77" i="87"/>
  <c r="G78" i="87"/>
  <c r="G79" i="87"/>
  <c r="G80" i="87"/>
  <c r="G81" i="87"/>
  <c r="I81" i="87" s="1"/>
  <c r="G82" i="87"/>
  <c r="G83" i="87"/>
  <c r="G84" i="87"/>
  <c r="G85" i="87"/>
  <c r="I85" i="87" s="1"/>
  <c r="G86" i="87"/>
  <c r="G87" i="87"/>
  <c r="G88" i="87"/>
  <c r="G89" i="87"/>
  <c r="I89" i="87" s="1"/>
  <c r="G90" i="87"/>
  <c r="G91" i="87"/>
  <c r="G92" i="87"/>
  <c r="G93" i="87"/>
  <c r="I93" i="87" s="1"/>
  <c r="G94" i="87"/>
  <c r="G95" i="87"/>
  <c r="G96" i="87"/>
  <c r="G97" i="87"/>
  <c r="G98" i="87"/>
  <c r="G99" i="87"/>
  <c r="G100" i="87"/>
  <c r="G101" i="87"/>
  <c r="I101" i="87" s="1"/>
  <c r="G102" i="87"/>
  <c r="G103" i="87"/>
  <c r="G104" i="87"/>
  <c r="G105" i="87"/>
  <c r="G106" i="87"/>
  <c r="G107" i="87"/>
  <c r="G108" i="87"/>
  <c r="G109" i="87"/>
  <c r="I109" i="87" s="1"/>
  <c r="G110" i="87"/>
  <c r="G111" i="87"/>
  <c r="G112" i="87"/>
  <c r="G113" i="87"/>
  <c r="I113" i="87" s="1"/>
  <c r="G114" i="87"/>
  <c r="G115" i="87"/>
  <c r="G116" i="87"/>
  <c r="G117" i="87"/>
  <c r="G118" i="87"/>
  <c r="I118" i="87" s="1"/>
  <c r="G119" i="87"/>
  <c r="G120" i="87"/>
  <c r="G121" i="87"/>
  <c r="G122" i="87"/>
  <c r="G123" i="87"/>
  <c r="G124" i="87"/>
  <c r="G125" i="87"/>
  <c r="I125" i="87" s="1"/>
  <c r="G126" i="87"/>
  <c r="G127" i="87"/>
  <c r="G128" i="87"/>
  <c r="G129" i="87"/>
  <c r="G130" i="87"/>
  <c r="G131" i="87"/>
  <c r="G132" i="87"/>
  <c r="G133" i="87"/>
  <c r="I133" i="87" s="1"/>
  <c r="G134" i="87"/>
  <c r="G135" i="87"/>
  <c r="G136" i="87"/>
  <c r="G137" i="87"/>
  <c r="G138" i="87"/>
  <c r="G139" i="87"/>
  <c r="G140" i="87"/>
  <c r="G141" i="87"/>
  <c r="I141" i="87" s="1"/>
  <c r="G142" i="87"/>
  <c r="G143" i="87"/>
  <c r="G144" i="87"/>
  <c r="G145" i="87"/>
  <c r="G146" i="87"/>
  <c r="G147" i="87"/>
  <c r="G148" i="87"/>
  <c r="G149" i="87"/>
  <c r="G150" i="87"/>
  <c r="I150" i="87" s="1"/>
  <c r="G151" i="87"/>
  <c r="G152" i="87"/>
  <c r="G153" i="87"/>
  <c r="I153" i="87" s="1"/>
  <c r="G154" i="87"/>
  <c r="G155" i="87"/>
  <c r="G156" i="87"/>
  <c r="G157" i="87"/>
  <c r="G158" i="87"/>
  <c r="G159" i="87"/>
  <c r="G160" i="87"/>
  <c r="G161" i="87"/>
  <c r="I161" i="87" s="1"/>
  <c r="E5" i="87"/>
  <c r="E6" i="87"/>
  <c r="E7" i="87"/>
  <c r="E8" i="87"/>
  <c r="E9" i="87"/>
  <c r="E10" i="87"/>
  <c r="E11" i="87"/>
  <c r="E12" i="87"/>
  <c r="F12" i="87" s="1"/>
  <c r="E13" i="87"/>
  <c r="E14" i="87"/>
  <c r="E15" i="87"/>
  <c r="E16" i="87"/>
  <c r="E17" i="87"/>
  <c r="E18" i="87"/>
  <c r="E19" i="87"/>
  <c r="E20" i="87"/>
  <c r="F20" i="87" s="1"/>
  <c r="E21" i="87"/>
  <c r="E22" i="87"/>
  <c r="E23" i="87"/>
  <c r="E24" i="87"/>
  <c r="E25" i="87"/>
  <c r="E26" i="87"/>
  <c r="E27" i="87"/>
  <c r="E28" i="87"/>
  <c r="F28" i="87" s="1"/>
  <c r="E29" i="87"/>
  <c r="E30" i="87"/>
  <c r="E31" i="87"/>
  <c r="E32" i="87"/>
  <c r="E33" i="87"/>
  <c r="E34" i="87"/>
  <c r="E35" i="87"/>
  <c r="E36" i="87"/>
  <c r="F36" i="87" s="1"/>
  <c r="E37" i="87"/>
  <c r="E38" i="87"/>
  <c r="E39" i="87"/>
  <c r="E40" i="87"/>
  <c r="E41" i="87"/>
  <c r="E42" i="87"/>
  <c r="E43" i="87"/>
  <c r="E44" i="87"/>
  <c r="F44" i="87" s="1"/>
  <c r="E45" i="87"/>
  <c r="E46" i="87"/>
  <c r="E47" i="87"/>
  <c r="E48" i="87"/>
  <c r="E49" i="87"/>
  <c r="E50" i="87"/>
  <c r="E51" i="87"/>
  <c r="E52" i="87"/>
  <c r="F52" i="87" s="1"/>
  <c r="E53" i="87"/>
  <c r="E54" i="87"/>
  <c r="E55" i="87"/>
  <c r="E56" i="87"/>
  <c r="E57" i="87"/>
  <c r="E58" i="87"/>
  <c r="E59" i="87"/>
  <c r="E60" i="87"/>
  <c r="F60" i="87" s="1"/>
  <c r="E61" i="87"/>
  <c r="E62" i="87"/>
  <c r="E63" i="87"/>
  <c r="E64" i="87"/>
  <c r="E65" i="87"/>
  <c r="E66" i="87"/>
  <c r="E67" i="87"/>
  <c r="E68" i="87"/>
  <c r="F68" i="87" s="1"/>
  <c r="E69" i="87"/>
  <c r="E70" i="87"/>
  <c r="E71" i="87"/>
  <c r="E72" i="87"/>
  <c r="E73" i="87"/>
  <c r="E74" i="87"/>
  <c r="E75" i="87"/>
  <c r="E76" i="87"/>
  <c r="F76" i="87" s="1"/>
  <c r="E77" i="87"/>
  <c r="E78" i="87"/>
  <c r="E79" i="87"/>
  <c r="E80" i="87"/>
  <c r="E81" i="87"/>
  <c r="E82" i="87"/>
  <c r="E83" i="87"/>
  <c r="E84" i="87"/>
  <c r="F84" i="87" s="1"/>
  <c r="E85" i="87"/>
  <c r="E86" i="87"/>
  <c r="E87" i="87"/>
  <c r="E88" i="87"/>
  <c r="E89" i="87"/>
  <c r="E90" i="87"/>
  <c r="E91" i="87"/>
  <c r="E92" i="87"/>
  <c r="F92" i="87" s="1"/>
  <c r="E93" i="87"/>
  <c r="E94" i="87"/>
  <c r="E95" i="87"/>
  <c r="E96" i="87"/>
  <c r="E97" i="87"/>
  <c r="E98" i="87"/>
  <c r="E99" i="87"/>
  <c r="E100" i="87"/>
  <c r="F100" i="87" s="1"/>
  <c r="E101" i="87"/>
  <c r="F101" i="87" s="1"/>
  <c r="E102" i="87"/>
  <c r="E103" i="87"/>
  <c r="F103" i="87" s="1"/>
  <c r="E104" i="87"/>
  <c r="E105" i="87"/>
  <c r="E106" i="87"/>
  <c r="E107" i="87"/>
  <c r="E108" i="87"/>
  <c r="F108" i="87" s="1"/>
  <c r="E109" i="87"/>
  <c r="F109" i="87" s="1"/>
  <c r="E110" i="87"/>
  <c r="E111" i="87"/>
  <c r="F111" i="87" s="1"/>
  <c r="E112" i="87"/>
  <c r="E113" i="87"/>
  <c r="E114" i="87"/>
  <c r="E115" i="87"/>
  <c r="E116" i="87"/>
  <c r="F116" i="87" s="1"/>
  <c r="E117" i="87"/>
  <c r="F117" i="87" s="1"/>
  <c r="E118" i="87"/>
  <c r="E119" i="87"/>
  <c r="F119" i="87" s="1"/>
  <c r="E120" i="87"/>
  <c r="E121" i="87"/>
  <c r="E122" i="87"/>
  <c r="E123" i="87"/>
  <c r="E124" i="87"/>
  <c r="F124" i="87" s="1"/>
  <c r="E125" i="87"/>
  <c r="E126" i="87"/>
  <c r="E127" i="87"/>
  <c r="F127" i="87" s="1"/>
  <c r="E128" i="87"/>
  <c r="E129" i="87"/>
  <c r="E130" i="87"/>
  <c r="E131" i="87"/>
  <c r="E132" i="87"/>
  <c r="F132" i="87" s="1"/>
  <c r="E133" i="87"/>
  <c r="F133" i="87" s="1"/>
  <c r="E134" i="87"/>
  <c r="E135" i="87"/>
  <c r="F135" i="87" s="1"/>
  <c r="E136" i="87"/>
  <c r="E137" i="87"/>
  <c r="E138" i="87"/>
  <c r="E139" i="87"/>
  <c r="E140" i="87"/>
  <c r="F140" i="87" s="1"/>
  <c r="E141" i="87"/>
  <c r="E142" i="87"/>
  <c r="E143" i="87"/>
  <c r="F143" i="87" s="1"/>
  <c r="E144" i="87"/>
  <c r="E145" i="87"/>
  <c r="E146" i="87"/>
  <c r="E147" i="87"/>
  <c r="F147" i="87" s="1"/>
  <c r="E148" i="87"/>
  <c r="F148" i="87" s="1"/>
  <c r="E149" i="87"/>
  <c r="E150" i="87"/>
  <c r="E151" i="87"/>
  <c r="E152" i="87"/>
  <c r="E153" i="87"/>
  <c r="E154" i="87"/>
  <c r="E155" i="87"/>
  <c r="F155" i="87" s="1"/>
  <c r="E156" i="87"/>
  <c r="F156" i="87" s="1"/>
  <c r="E157" i="87"/>
  <c r="F157" i="87" s="1"/>
  <c r="E158" i="87"/>
  <c r="E159" i="87"/>
  <c r="E160" i="87"/>
  <c r="E161" i="87"/>
  <c r="D5" i="87"/>
  <c r="D6" i="87"/>
  <c r="D7" i="87"/>
  <c r="D8" i="87"/>
  <c r="D9" i="87"/>
  <c r="D10" i="87"/>
  <c r="D11" i="87"/>
  <c r="D12" i="87"/>
  <c r="D13" i="87"/>
  <c r="D14" i="87"/>
  <c r="D15" i="87"/>
  <c r="D16" i="87"/>
  <c r="D17" i="87"/>
  <c r="D18" i="87"/>
  <c r="D19" i="87"/>
  <c r="D20" i="87"/>
  <c r="D21" i="87"/>
  <c r="D22" i="87"/>
  <c r="D23" i="87"/>
  <c r="D24" i="87"/>
  <c r="D25" i="87"/>
  <c r="D26" i="87"/>
  <c r="D27" i="87"/>
  <c r="D28" i="87"/>
  <c r="D29" i="87"/>
  <c r="D30" i="87"/>
  <c r="D31" i="87"/>
  <c r="D32" i="87"/>
  <c r="D33" i="87"/>
  <c r="D34" i="87"/>
  <c r="D35" i="87"/>
  <c r="D36" i="87"/>
  <c r="D37" i="87"/>
  <c r="D38" i="87"/>
  <c r="D39" i="87"/>
  <c r="D40" i="87"/>
  <c r="D41" i="87"/>
  <c r="D42" i="87"/>
  <c r="D43" i="87"/>
  <c r="D44" i="87"/>
  <c r="D45" i="87"/>
  <c r="D46" i="87"/>
  <c r="D47" i="87"/>
  <c r="D48" i="87"/>
  <c r="D49" i="87"/>
  <c r="D50" i="87"/>
  <c r="D51" i="87"/>
  <c r="D52" i="87"/>
  <c r="D53" i="87"/>
  <c r="D54" i="87"/>
  <c r="D55" i="87"/>
  <c r="D56" i="87"/>
  <c r="D57" i="87"/>
  <c r="D58" i="87"/>
  <c r="D59" i="87"/>
  <c r="D60" i="87"/>
  <c r="D61" i="87"/>
  <c r="D62" i="87"/>
  <c r="D63" i="87"/>
  <c r="D64" i="87"/>
  <c r="D65" i="87"/>
  <c r="D66" i="87"/>
  <c r="D67" i="87"/>
  <c r="D68" i="87"/>
  <c r="D69" i="87"/>
  <c r="D70" i="87"/>
  <c r="D71" i="87"/>
  <c r="D72" i="87"/>
  <c r="D73" i="87"/>
  <c r="D74" i="87"/>
  <c r="D75" i="87"/>
  <c r="D76" i="87"/>
  <c r="D77" i="87"/>
  <c r="D78" i="87"/>
  <c r="D79" i="87"/>
  <c r="D80" i="87"/>
  <c r="D81" i="87"/>
  <c r="D82" i="87"/>
  <c r="D83" i="87"/>
  <c r="D84" i="87"/>
  <c r="D85" i="87"/>
  <c r="D86" i="87"/>
  <c r="D87" i="87"/>
  <c r="D88" i="87"/>
  <c r="D89" i="87"/>
  <c r="D90" i="87"/>
  <c r="D91" i="87"/>
  <c r="D92" i="87"/>
  <c r="D93" i="87"/>
  <c r="D94" i="87"/>
  <c r="D95" i="87"/>
  <c r="D96" i="87"/>
  <c r="D97" i="87"/>
  <c r="D98" i="87"/>
  <c r="D99" i="87"/>
  <c r="D100" i="87"/>
  <c r="D101" i="87"/>
  <c r="D102" i="87"/>
  <c r="F102" i="87" s="1"/>
  <c r="D103" i="87"/>
  <c r="D104" i="87"/>
  <c r="D105" i="87"/>
  <c r="D106" i="87"/>
  <c r="D107" i="87"/>
  <c r="D108" i="87"/>
  <c r="D109" i="87"/>
  <c r="D110" i="87"/>
  <c r="F110" i="87" s="1"/>
  <c r="D111" i="87"/>
  <c r="D112" i="87"/>
  <c r="D113" i="87"/>
  <c r="D114" i="87"/>
  <c r="D115" i="87"/>
  <c r="D116" i="87"/>
  <c r="D117" i="87"/>
  <c r="D118" i="87"/>
  <c r="D119" i="87"/>
  <c r="D120" i="87"/>
  <c r="D121" i="87"/>
  <c r="F121" i="87" s="1"/>
  <c r="D122" i="87"/>
  <c r="D123" i="87"/>
  <c r="D124" i="87"/>
  <c r="D125" i="87"/>
  <c r="D126" i="87"/>
  <c r="F126" i="87" s="1"/>
  <c r="D127" i="87"/>
  <c r="D128" i="87"/>
  <c r="D129" i="87"/>
  <c r="F129" i="87" s="1"/>
  <c r="D130" i="87"/>
  <c r="D131" i="87"/>
  <c r="D132" i="87"/>
  <c r="D133" i="87"/>
  <c r="D134" i="87"/>
  <c r="F134" i="87" s="1"/>
  <c r="D135" i="87"/>
  <c r="D136" i="87"/>
  <c r="D137" i="87"/>
  <c r="D138" i="87"/>
  <c r="D139" i="87"/>
  <c r="D140" i="87"/>
  <c r="D141" i="87"/>
  <c r="D142" i="87"/>
  <c r="D143" i="87"/>
  <c r="D144" i="87"/>
  <c r="D145" i="87"/>
  <c r="D146" i="87"/>
  <c r="D147" i="87"/>
  <c r="D148" i="87"/>
  <c r="D149" i="87"/>
  <c r="D150" i="87"/>
  <c r="D151" i="87"/>
  <c r="D152" i="87"/>
  <c r="D153" i="87"/>
  <c r="D154" i="87"/>
  <c r="D155" i="87"/>
  <c r="D156" i="87"/>
  <c r="D157" i="87"/>
  <c r="D158" i="87"/>
  <c r="D159" i="87"/>
  <c r="D160" i="87"/>
  <c r="D161" i="87"/>
  <c r="Q4" i="87"/>
  <c r="P4" i="87"/>
  <c r="N4" i="87"/>
  <c r="M4" i="87"/>
  <c r="K4" i="87"/>
  <c r="J4" i="87"/>
  <c r="H4" i="87"/>
  <c r="G4" i="87"/>
  <c r="E4" i="87"/>
  <c r="D4" i="87"/>
  <c r="P3" i="87"/>
  <c r="M3" i="87"/>
  <c r="J3" i="87"/>
  <c r="G3" i="87"/>
  <c r="D3" i="87"/>
  <c r="O161" i="87"/>
  <c r="F161" i="87"/>
  <c r="B161" i="87"/>
  <c r="R160" i="87"/>
  <c r="I160" i="87"/>
  <c r="F160" i="87"/>
  <c r="B160" i="87"/>
  <c r="R159" i="87"/>
  <c r="I159" i="87"/>
  <c r="F159" i="87"/>
  <c r="B159" i="87"/>
  <c r="O158" i="87"/>
  <c r="I158" i="87"/>
  <c r="B158" i="87"/>
  <c r="R157" i="87"/>
  <c r="I157" i="87"/>
  <c r="B157" i="87"/>
  <c r="B156" i="87"/>
  <c r="I155" i="87"/>
  <c r="B155" i="87"/>
  <c r="R154" i="87"/>
  <c r="O154" i="87"/>
  <c r="F154" i="87"/>
  <c r="B154" i="87"/>
  <c r="R153" i="87"/>
  <c r="O153" i="87"/>
  <c r="F153" i="87"/>
  <c r="B153" i="87"/>
  <c r="R152" i="87"/>
  <c r="I152" i="87"/>
  <c r="F152" i="87"/>
  <c r="B152" i="87"/>
  <c r="R151" i="87"/>
  <c r="O151" i="87"/>
  <c r="I151" i="87"/>
  <c r="F151" i="87"/>
  <c r="B151" i="87"/>
  <c r="R150" i="87"/>
  <c r="O150" i="87"/>
  <c r="B150" i="87"/>
  <c r="R149" i="87"/>
  <c r="B149" i="87"/>
  <c r="B148" i="87"/>
  <c r="R147" i="87"/>
  <c r="I147" i="87"/>
  <c r="B147" i="87"/>
  <c r="R146" i="87"/>
  <c r="B146" i="87"/>
  <c r="R145" i="87"/>
  <c r="O145" i="87"/>
  <c r="I145" i="87"/>
  <c r="B145" i="87"/>
  <c r="R144" i="87"/>
  <c r="O144" i="87"/>
  <c r="I144" i="87"/>
  <c r="F144" i="87"/>
  <c r="B144" i="87"/>
  <c r="R143" i="87"/>
  <c r="I143" i="87"/>
  <c r="B143" i="87"/>
  <c r="R142" i="87"/>
  <c r="O142" i="87"/>
  <c r="I142" i="87"/>
  <c r="B142" i="87"/>
  <c r="R141" i="87"/>
  <c r="B141" i="87"/>
  <c r="B140" i="87"/>
  <c r="R139" i="87"/>
  <c r="O139" i="87"/>
  <c r="I139" i="87"/>
  <c r="F139" i="87"/>
  <c r="B139" i="87"/>
  <c r="R138" i="87"/>
  <c r="O138" i="87"/>
  <c r="L138" i="87"/>
  <c r="F138" i="87"/>
  <c r="B138" i="87"/>
  <c r="R137" i="87"/>
  <c r="O137" i="87"/>
  <c r="I137" i="87"/>
  <c r="F137" i="87"/>
  <c r="B137" i="87"/>
  <c r="R136" i="87"/>
  <c r="O136" i="87"/>
  <c r="L136" i="87"/>
  <c r="I136" i="87"/>
  <c r="F136" i="87"/>
  <c r="B136" i="87"/>
  <c r="R135" i="87"/>
  <c r="L135" i="87"/>
  <c r="I135" i="87"/>
  <c r="B135" i="87"/>
  <c r="R134" i="87"/>
  <c r="I134" i="87"/>
  <c r="B134" i="87"/>
  <c r="R133" i="87"/>
  <c r="O133" i="87"/>
  <c r="B133" i="87"/>
  <c r="B132" i="87"/>
  <c r="R131" i="87"/>
  <c r="L131" i="87"/>
  <c r="I131" i="87"/>
  <c r="F131" i="87"/>
  <c r="B131" i="87"/>
  <c r="R130" i="87"/>
  <c r="L130" i="87"/>
  <c r="I130" i="87"/>
  <c r="F130" i="87"/>
  <c r="B130" i="87"/>
  <c r="R129" i="87"/>
  <c r="O129" i="87"/>
  <c r="L129" i="87"/>
  <c r="I129" i="87"/>
  <c r="B129" i="87"/>
  <c r="R128" i="87"/>
  <c r="O128" i="87"/>
  <c r="L128" i="87"/>
  <c r="I128" i="87"/>
  <c r="F128" i="87"/>
  <c r="B128" i="87"/>
  <c r="O127" i="87"/>
  <c r="L127" i="87"/>
  <c r="I127" i="87"/>
  <c r="B127" i="87"/>
  <c r="R126" i="87"/>
  <c r="O126" i="87"/>
  <c r="I126" i="87"/>
  <c r="B126" i="87"/>
  <c r="R125" i="87"/>
  <c r="O125" i="87"/>
  <c r="L125" i="87"/>
  <c r="B125" i="87"/>
  <c r="B124" i="87"/>
  <c r="I123" i="87"/>
  <c r="F123" i="87"/>
  <c r="B123" i="87"/>
  <c r="R122" i="87"/>
  <c r="L122" i="87"/>
  <c r="I122" i="87"/>
  <c r="F122" i="87"/>
  <c r="B122" i="87"/>
  <c r="R121" i="87"/>
  <c r="O121" i="87"/>
  <c r="I121" i="87"/>
  <c r="B121" i="87"/>
  <c r="R120" i="87"/>
  <c r="O120" i="87"/>
  <c r="I120" i="87"/>
  <c r="F120" i="87"/>
  <c r="B120" i="87"/>
  <c r="O119" i="87"/>
  <c r="I119" i="87"/>
  <c r="B119" i="87"/>
  <c r="R118" i="87"/>
  <c r="O118" i="87"/>
  <c r="F118" i="87"/>
  <c r="B118" i="87"/>
  <c r="R117" i="87"/>
  <c r="O117" i="87"/>
  <c r="B117" i="87"/>
  <c r="B116" i="87"/>
  <c r="O115" i="87"/>
  <c r="I115" i="87"/>
  <c r="F115" i="87"/>
  <c r="B115" i="87"/>
  <c r="R114" i="87"/>
  <c r="L114" i="87"/>
  <c r="F114" i="87"/>
  <c r="B114" i="87"/>
  <c r="R113" i="87"/>
  <c r="O113" i="87"/>
  <c r="L113" i="87"/>
  <c r="F113" i="87"/>
  <c r="B113" i="87"/>
  <c r="R112" i="87"/>
  <c r="O112" i="87"/>
  <c r="I112" i="87"/>
  <c r="F112" i="87"/>
  <c r="B112" i="87"/>
  <c r="R111" i="87"/>
  <c r="O111" i="87"/>
  <c r="L111" i="87"/>
  <c r="I111" i="87"/>
  <c r="B111" i="87"/>
  <c r="R110" i="87"/>
  <c r="O110" i="87"/>
  <c r="I110" i="87"/>
  <c r="B110" i="87"/>
  <c r="R109" i="87"/>
  <c r="L109" i="87"/>
  <c r="B109" i="87"/>
  <c r="B108" i="87"/>
  <c r="I107" i="87"/>
  <c r="F107" i="87"/>
  <c r="B107" i="87"/>
  <c r="R106" i="87"/>
  <c r="O106" i="87"/>
  <c r="L106" i="87"/>
  <c r="F106" i="87"/>
  <c r="B106" i="87"/>
  <c r="R105" i="87"/>
  <c r="O105" i="87"/>
  <c r="I105" i="87"/>
  <c r="F105" i="87"/>
  <c r="B105" i="87"/>
  <c r="R104" i="87"/>
  <c r="O104" i="87"/>
  <c r="L104" i="87"/>
  <c r="I104" i="87"/>
  <c r="F104" i="87"/>
  <c r="B104" i="87"/>
  <c r="R103" i="87"/>
  <c r="O103" i="87"/>
  <c r="I103" i="87"/>
  <c r="B103" i="87"/>
  <c r="R102" i="87"/>
  <c r="O102" i="87"/>
  <c r="I102" i="87"/>
  <c r="B102" i="87"/>
  <c r="R101" i="87"/>
  <c r="O101" i="87"/>
  <c r="L101" i="87"/>
  <c r="B101" i="87"/>
  <c r="B100" i="87"/>
  <c r="R99" i="87"/>
  <c r="I99" i="87"/>
  <c r="F99" i="87"/>
  <c r="B99" i="87"/>
  <c r="R98" i="87"/>
  <c r="L98" i="87"/>
  <c r="F98" i="87"/>
  <c r="B98" i="87"/>
  <c r="R97" i="87"/>
  <c r="O97" i="87"/>
  <c r="I97" i="87"/>
  <c r="F97" i="87"/>
  <c r="B97" i="87"/>
  <c r="R96" i="87"/>
  <c r="O96" i="87"/>
  <c r="I96" i="87"/>
  <c r="F96" i="87"/>
  <c r="B96" i="87"/>
  <c r="R95" i="87"/>
  <c r="O95" i="87"/>
  <c r="I95" i="87"/>
  <c r="F95" i="87"/>
  <c r="B95" i="87"/>
  <c r="R94" i="87"/>
  <c r="B94" i="87"/>
  <c r="R93" i="87"/>
  <c r="O93" i="87"/>
  <c r="L93" i="87"/>
  <c r="F93" i="87"/>
  <c r="B93" i="87"/>
  <c r="B92" i="87"/>
  <c r="R91" i="87"/>
  <c r="O91" i="87"/>
  <c r="I91" i="87"/>
  <c r="F91" i="87"/>
  <c r="B91" i="87"/>
  <c r="R90" i="87"/>
  <c r="O90" i="87"/>
  <c r="L90" i="87"/>
  <c r="I90" i="87"/>
  <c r="F90" i="87"/>
  <c r="B90" i="87"/>
  <c r="R89" i="87"/>
  <c r="O89" i="87"/>
  <c r="L89" i="87"/>
  <c r="F89" i="87"/>
  <c r="B89" i="87"/>
  <c r="R88" i="87"/>
  <c r="O88" i="87"/>
  <c r="I88" i="87"/>
  <c r="F88" i="87"/>
  <c r="B88" i="87"/>
  <c r="R87" i="87"/>
  <c r="O87" i="87"/>
  <c r="L87" i="87"/>
  <c r="I87" i="87"/>
  <c r="F87" i="87"/>
  <c r="B87" i="87"/>
  <c r="R86" i="87"/>
  <c r="O86" i="87"/>
  <c r="I86" i="87"/>
  <c r="F86" i="87"/>
  <c r="B86" i="87"/>
  <c r="R85" i="87"/>
  <c r="O85" i="87"/>
  <c r="L85" i="87"/>
  <c r="F85" i="87"/>
  <c r="B85" i="87"/>
  <c r="B84" i="87"/>
  <c r="O83" i="87"/>
  <c r="I83" i="87"/>
  <c r="F83" i="87"/>
  <c r="B83" i="87"/>
  <c r="R82" i="87"/>
  <c r="I82" i="87"/>
  <c r="F82" i="87"/>
  <c r="B82" i="87"/>
  <c r="R81" i="87"/>
  <c r="O81" i="87"/>
  <c r="F81" i="87"/>
  <c r="B81" i="87"/>
  <c r="R80" i="87"/>
  <c r="O80" i="87"/>
  <c r="L80" i="87"/>
  <c r="I80" i="87"/>
  <c r="F80" i="87"/>
  <c r="B80" i="87"/>
  <c r="R79" i="87"/>
  <c r="O79" i="87"/>
  <c r="I79" i="87"/>
  <c r="F79" i="87"/>
  <c r="B79" i="87"/>
  <c r="R78" i="87"/>
  <c r="O78" i="87"/>
  <c r="I78" i="87"/>
  <c r="F78" i="87"/>
  <c r="B78" i="87"/>
  <c r="R77" i="87"/>
  <c r="O77" i="87"/>
  <c r="I77" i="87"/>
  <c r="F77" i="87"/>
  <c r="B77" i="87"/>
  <c r="B76" i="87"/>
  <c r="O75" i="87"/>
  <c r="L75" i="87"/>
  <c r="I75" i="87"/>
  <c r="F75" i="87"/>
  <c r="B75" i="87"/>
  <c r="R74" i="87"/>
  <c r="L74" i="87"/>
  <c r="I74" i="87"/>
  <c r="F74" i="87"/>
  <c r="B74" i="87"/>
  <c r="R73" i="87"/>
  <c r="O73" i="87"/>
  <c r="L73" i="87"/>
  <c r="I73" i="87"/>
  <c r="F73" i="87"/>
  <c r="B73" i="87"/>
  <c r="R72" i="87"/>
  <c r="O72" i="87"/>
  <c r="L72" i="87"/>
  <c r="I72" i="87"/>
  <c r="F72" i="87"/>
  <c r="B72" i="87"/>
  <c r="R71" i="87"/>
  <c r="O71" i="87"/>
  <c r="L71" i="87"/>
  <c r="I71" i="87"/>
  <c r="F71" i="87"/>
  <c r="B71" i="87"/>
  <c r="R70" i="87"/>
  <c r="O70" i="87"/>
  <c r="L70" i="87"/>
  <c r="I70" i="87"/>
  <c r="F70" i="87"/>
  <c r="B70" i="87"/>
  <c r="R69" i="87"/>
  <c r="O69" i="87"/>
  <c r="L69" i="87"/>
  <c r="I69" i="87"/>
  <c r="F69" i="87"/>
  <c r="B69" i="87"/>
  <c r="B68" i="87"/>
  <c r="O67" i="87"/>
  <c r="I67" i="87"/>
  <c r="F67" i="87"/>
  <c r="B67" i="87"/>
  <c r="R66" i="87"/>
  <c r="O66" i="87"/>
  <c r="L66" i="87"/>
  <c r="I66" i="87"/>
  <c r="F66" i="87"/>
  <c r="B66" i="87"/>
  <c r="R65" i="87"/>
  <c r="O65" i="87"/>
  <c r="L65" i="87"/>
  <c r="I65" i="87"/>
  <c r="F65" i="87"/>
  <c r="B65" i="87"/>
  <c r="R64" i="87"/>
  <c r="O64" i="87"/>
  <c r="L64" i="87"/>
  <c r="I64" i="87"/>
  <c r="F64" i="87"/>
  <c r="B64" i="87"/>
  <c r="R63" i="87"/>
  <c r="O63" i="87"/>
  <c r="L63" i="87"/>
  <c r="I63" i="87"/>
  <c r="F63" i="87"/>
  <c r="B63" i="87"/>
  <c r="R62" i="87"/>
  <c r="O62" i="87"/>
  <c r="I62" i="87"/>
  <c r="F62" i="87"/>
  <c r="B62" i="87"/>
  <c r="R61" i="87"/>
  <c r="O61" i="87"/>
  <c r="L61" i="87"/>
  <c r="I61" i="87"/>
  <c r="F61" i="87"/>
  <c r="B61" i="87"/>
  <c r="B60" i="87"/>
  <c r="O59" i="87"/>
  <c r="I59" i="87"/>
  <c r="F59" i="87"/>
  <c r="B59" i="87"/>
  <c r="R58" i="87"/>
  <c r="O58" i="87"/>
  <c r="L58" i="87"/>
  <c r="I58" i="87"/>
  <c r="F58" i="87"/>
  <c r="B58" i="87"/>
  <c r="R57" i="87"/>
  <c r="O57" i="87"/>
  <c r="L57" i="87"/>
  <c r="I57" i="87"/>
  <c r="F57" i="87"/>
  <c r="B57" i="87"/>
  <c r="R56" i="87"/>
  <c r="O56" i="87"/>
  <c r="L56" i="87"/>
  <c r="I56" i="87"/>
  <c r="F56" i="87"/>
  <c r="B56" i="87"/>
  <c r="R55" i="87"/>
  <c r="O55" i="87"/>
  <c r="L55" i="87"/>
  <c r="I55" i="87"/>
  <c r="F55" i="87"/>
  <c r="B55" i="87"/>
  <c r="R54" i="87"/>
  <c r="O54" i="87"/>
  <c r="I54" i="87"/>
  <c r="F54" i="87"/>
  <c r="B54" i="87"/>
  <c r="R53" i="87"/>
  <c r="O53" i="87"/>
  <c r="L53" i="87"/>
  <c r="I53" i="87"/>
  <c r="F53" i="87"/>
  <c r="B53" i="87"/>
  <c r="B52" i="87"/>
  <c r="O51" i="87"/>
  <c r="I51" i="87"/>
  <c r="F51" i="87"/>
  <c r="B51" i="87"/>
  <c r="R50" i="87"/>
  <c r="O50" i="87"/>
  <c r="L50" i="87"/>
  <c r="I50" i="87"/>
  <c r="F50" i="87"/>
  <c r="B50" i="87"/>
  <c r="R49" i="87"/>
  <c r="O49" i="87"/>
  <c r="L49" i="87"/>
  <c r="I49" i="87"/>
  <c r="F49" i="87"/>
  <c r="B49" i="87"/>
  <c r="R48" i="87"/>
  <c r="O48" i="87"/>
  <c r="L48" i="87"/>
  <c r="I48" i="87"/>
  <c r="F48" i="87"/>
  <c r="B48" i="87"/>
  <c r="R47" i="87"/>
  <c r="O47" i="87"/>
  <c r="L47" i="87"/>
  <c r="I47" i="87"/>
  <c r="F47" i="87"/>
  <c r="B47" i="87"/>
  <c r="R46" i="87"/>
  <c r="O46" i="87"/>
  <c r="L46" i="87"/>
  <c r="I46" i="87"/>
  <c r="F46" i="87"/>
  <c r="B46" i="87"/>
  <c r="R45" i="87"/>
  <c r="O45" i="87"/>
  <c r="L45" i="87"/>
  <c r="I45" i="87"/>
  <c r="F45" i="87"/>
  <c r="B45" i="87"/>
  <c r="B44" i="87"/>
  <c r="R43" i="87"/>
  <c r="O43" i="87"/>
  <c r="I43" i="87"/>
  <c r="F43" i="87"/>
  <c r="B43" i="87"/>
  <c r="R42" i="87"/>
  <c r="O42" i="87"/>
  <c r="L42" i="87"/>
  <c r="I42" i="87"/>
  <c r="F42" i="87"/>
  <c r="B42" i="87"/>
  <c r="R41" i="87"/>
  <c r="O41" i="87"/>
  <c r="L41" i="87"/>
  <c r="I41" i="87"/>
  <c r="F41" i="87"/>
  <c r="B41" i="87"/>
  <c r="R40" i="87"/>
  <c r="O40" i="87"/>
  <c r="L40" i="87"/>
  <c r="I40" i="87"/>
  <c r="F40" i="87"/>
  <c r="B40" i="87"/>
  <c r="R39" i="87"/>
  <c r="O39" i="87"/>
  <c r="L39" i="87"/>
  <c r="I39" i="87"/>
  <c r="F39" i="87"/>
  <c r="B39" i="87"/>
  <c r="R38" i="87"/>
  <c r="O38" i="87"/>
  <c r="I38" i="87"/>
  <c r="F38" i="87"/>
  <c r="B38" i="87"/>
  <c r="R37" i="87"/>
  <c r="O37" i="87"/>
  <c r="L37" i="87"/>
  <c r="I37" i="87"/>
  <c r="F37" i="87"/>
  <c r="B37" i="87"/>
  <c r="B36" i="87"/>
  <c r="O35" i="87"/>
  <c r="L35" i="87"/>
  <c r="I35" i="87"/>
  <c r="F35" i="87"/>
  <c r="B35" i="87"/>
  <c r="R34" i="87"/>
  <c r="O34" i="87"/>
  <c r="L34" i="87"/>
  <c r="I34" i="87"/>
  <c r="F34" i="87"/>
  <c r="B34" i="87"/>
  <c r="R33" i="87"/>
  <c r="O33" i="87"/>
  <c r="L33" i="87"/>
  <c r="I33" i="87"/>
  <c r="F33" i="87"/>
  <c r="B33" i="87"/>
  <c r="R32" i="87"/>
  <c r="O32" i="87"/>
  <c r="L32" i="87"/>
  <c r="I32" i="87"/>
  <c r="F32" i="87"/>
  <c r="B32" i="87"/>
  <c r="R31" i="87"/>
  <c r="O31" i="87"/>
  <c r="L31" i="87"/>
  <c r="I31" i="87"/>
  <c r="F31" i="87"/>
  <c r="B31" i="87"/>
  <c r="R30" i="87"/>
  <c r="O30" i="87"/>
  <c r="I30" i="87"/>
  <c r="F30" i="87"/>
  <c r="B30" i="87"/>
  <c r="R29" i="87"/>
  <c r="O29" i="87"/>
  <c r="L29" i="87"/>
  <c r="I29" i="87"/>
  <c r="F29" i="87"/>
  <c r="B29" i="87"/>
  <c r="B28" i="87"/>
  <c r="O27" i="87"/>
  <c r="I27" i="87"/>
  <c r="F27" i="87"/>
  <c r="B27" i="87"/>
  <c r="R26" i="87"/>
  <c r="O26" i="87"/>
  <c r="L26" i="87"/>
  <c r="I26" i="87"/>
  <c r="F26" i="87"/>
  <c r="B26" i="87"/>
  <c r="R25" i="87"/>
  <c r="O25" i="87"/>
  <c r="L25" i="87"/>
  <c r="I25" i="87"/>
  <c r="F25" i="87"/>
  <c r="B25" i="87"/>
  <c r="R24" i="87"/>
  <c r="O24" i="87"/>
  <c r="L24" i="87"/>
  <c r="I24" i="87"/>
  <c r="F24" i="87"/>
  <c r="B24" i="87"/>
  <c r="R23" i="87"/>
  <c r="O23" i="87"/>
  <c r="L23" i="87"/>
  <c r="I23" i="87"/>
  <c r="F23" i="87"/>
  <c r="B23" i="87"/>
  <c r="R22" i="87"/>
  <c r="O22" i="87"/>
  <c r="L22" i="87"/>
  <c r="I22" i="87"/>
  <c r="F22" i="87"/>
  <c r="B22" i="87"/>
  <c r="R21" i="87"/>
  <c r="O21" i="87"/>
  <c r="L21" i="87"/>
  <c r="I21" i="87"/>
  <c r="F21" i="87"/>
  <c r="B21" i="87"/>
  <c r="B20" i="87"/>
  <c r="O19" i="87"/>
  <c r="L19" i="87"/>
  <c r="I19" i="87"/>
  <c r="F19" i="87"/>
  <c r="B19" i="87"/>
  <c r="R18" i="87"/>
  <c r="O18" i="87"/>
  <c r="L18" i="87"/>
  <c r="I18" i="87"/>
  <c r="F18" i="87"/>
  <c r="B18" i="87"/>
  <c r="R17" i="87"/>
  <c r="O17" i="87"/>
  <c r="L17" i="87"/>
  <c r="I17" i="87"/>
  <c r="F17" i="87"/>
  <c r="B17" i="87"/>
  <c r="R16" i="87"/>
  <c r="O16" i="87"/>
  <c r="L16" i="87"/>
  <c r="I16" i="87"/>
  <c r="F16" i="87"/>
  <c r="B16" i="87"/>
  <c r="R15" i="87"/>
  <c r="O15" i="87"/>
  <c r="L15" i="87"/>
  <c r="I15" i="87"/>
  <c r="F15" i="87"/>
  <c r="B15" i="87"/>
  <c r="R14" i="87"/>
  <c r="O14" i="87"/>
  <c r="I14" i="87"/>
  <c r="F14" i="87"/>
  <c r="B14" i="87"/>
  <c r="R13" i="87"/>
  <c r="O13" i="87"/>
  <c r="L13" i="87"/>
  <c r="I13" i="87"/>
  <c r="F13" i="87"/>
  <c r="B13" i="87"/>
  <c r="B12" i="87"/>
  <c r="R11" i="87"/>
  <c r="O11" i="87"/>
  <c r="I11" i="87"/>
  <c r="F11" i="87"/>
  <c r="B11" i="87"/>
  <c r="R10" i="87"/>
  <c r="O10" i="87"/>
  <c r="L10" i="87"/>
  <c r="I10" i="87"/>
  <c r="F10" i="87"/>
  <c r="B10" i="87"/>
  <c r="R9" i="87"/>
  <c r="O9" i="87"/>
  <c r="L9" i="87"/>
  <c r="I9" i="87"/>
  <c r="F9" i="87"/>
  <c r="B9" i="87"/>
  <c r="R8" i="87"/>
  <c r="O8" i="87"/>
  <c r="L8" i="87"/>
  <c r="I8" i="87"/>
  <c r="F8" i="87"/>
  <c r="B8" i="87"/>
  <c r="R7" i="87"/>
  <c r="O7" i="87"/>
  <c r="L7" i="87"/>
  <c r="I7" i="87"/>
  <c r="F7" i="87"/>
  <c r="B7" i="87"/>
  <c r="R6" i="87"/>
  <c r="O6" i="87"/>
  <c r="I6" i="87"/>
  <c r="F6" i="87"/>
  <c r="B6" i="87"/>
  <c r="R5" i="87"/>
  <c r="O5" i="87"/>
  <c r="L5" i="87"/>
  <c r="I5" i="87"/>
  <c r="F5" i="87"/>
  <c r="B5" i="87"/>
  <c r="R4" i="87"/>
  <c r="O4" i="87"/>
  <c r="L4" i="87"/>
  <c r="I4" i="87"/>
  <c r="F4" i="87"/>
  <c r="B4" i="87"/>
  <c r="Q5" i="86"/>
  <c r="Q6" i="86"/>
  <c r="Q7" i="86"/>
  <c r="Q8" i="86"/>
  <c r="Q9" i="86"/>
  <c r="Q10" i="86"/>
  <c r="Q11" i="86"/>
  <c r="Q12" i="86"/>
  <c r="Q13" i="86"/>
  <c r="Q14" i="86"/>
  <c r="Q15" i="86"/>
  <c r="Q16" i="86"/>
  <c r="Q17" i="86"/>
  <c r="Q18" i="86"/>
  <c r="Q19" i="86"/>
  <c r="Q20" i="86"/>
  <c r="Q21" i="86"/>
  <c r="Q22" i="86"/>
  <c r="Q23" i="86"/>
  <c r="Q24" i="86"/>
  <c r="Q25" i="86"/>
  <c r="Q26" i="86"/>
  <c r="Q27" i="86"/>
  <c r="Q28" i="86"/>
  <c r="Q29" i="86"/>
  <c r="Q30" i="86"/>
  <c r="Q31" i="86"/>
  <c r="Q32" i="86"/>
  <c r="Q33" i="86"/>
  <c r="Q34" i="86"/>
  <c r="Q35" i="86"/>
  <c r="Q36" i="86"/>
  <c r="Q37" i="86"/>
  <c r="Q38" i="86"/>
  <c r="Q39" i="86"/>
  <c r="Q40" i="86"/>
  <c r="Q41" i="86"/>
  <c r="Q42" i="86"/>
  <c r="Q43" i="86"/>
  <c r="Q44" i="86"/>
  <c r="R44" i="86" s="1"/>
  <c r="Q45" i="86"/>
  <c r="Q46" i="86"/>
  <c r="Q47" i="86"/>
  <c r="Q48" i="86"/>
  <c r="Q49" i="86"/>
  <c r="Q50" i="86"/>
  <c r="Q51" i="86"/>
  <c r="Q52" i="86"/>
  <c r="Q53" i="86"/>
  <c r="Q54" i="86"/>
  <c r="Q55" i="86"/>
  <c r="Q56" i="86"/>
  <c r="Q57" i="86"/>
  <c r="Q58" i="86"/>
  <c r="Q59" i="86"/>
  <c r="Q60" i="86"/>
  <c r="Q61" i="86"/>
  <c r="Q62" i="86"/>
  <c r="Q63" i="86"/>
  <c r="Q64" i="86"/>
  <c r="Q65" i="86"/>
  <c r="Q66" i="86"/>
  <c r="Q67" i="86"/>
  <c r="Q68" i="86"/>
  <c r="Q69" i="86"/>
  <c r="Q70" i="86"/>
  <c r="Q71" i="86"/>
  <c r="Q72" i="86"/>
  <c r="Q73" i="86"/>
  <c r="Q74" i="86"/>
  <c r="Q75" i="86"/>
  <c r="Q76" i="86"/>
  <c r="Q77" i="86"/>
  <c r="Q78" i="86"/>
  <c r="Q79" i="86"/>
  <c r="Q80" i="86"/>
  <c r="Q81" i="86"/>
  <c r="Q82" i="86"/>
  <c r="Q83" i="86"/>
  <c r="Q84" i="86"/>
  <c r="Q85" i="86"/>
  <c r="Q86" i="86"/>
  <c r="Q87" i="86"/>
  <c r="Q88" i="86"/>
  <c r="Q89" i="86"/>
  <c r="Q90" i="86"/>
  <c r="Q91" i="86"/>
  <c r="Q92" i="86"/>
  <c r="Q93" i="86"/>
  <c r="Q94" i="86"/>
  <c r="Q95" i="86"/>
  <c r="Q96" i="86"/>
  <c r="Q97" i="86"/>
  <c r="Q98" i="86"/>
  <c r="Q99" i="86"/>
  <c r="Q100" i="86"/>
  <c r="Q101" i="86"/>
  <c r="Q102" i="86"/>
  <c r="Q103" i="86"/>
  <c r="Q104" i="86"/>
  <c r="Q105" i="86"/>
  <c r="Q106" i="86"/>
  <c r="Q107" i="86"/>
  <c r="Q108" i="86"/>
  <c r="Q109" i="86"/>
  <c r="Q110" i="86"/>
  <c r="Q111" i="86"/>
  <c r="Q112" i="86"/>
  <c r="Q113" i="86"/>
  <c r="Q114" i="86"/>
  <c r="Q115" i="86"/>
  <c r="Q116" i="86"/>
  <c r="Q117" i="86"/>
  <c r="Q118" i="86"/>
  <c r="Q119" i="86"/>
  <c r="Q120" i="86"/>
  <c r="Q121" i="86"/>
  <c r="Q122" i="86"/>
  <c r="Q123" i="86"/>
  <c r="Q124" i="86"/>
  <c r="Q125" i="86"/>
  <c r="Q126" i="86"/>
  <c r="Q127" i="86"/>
  <c r="Q128" i="86"/>
  <c r="Q129" i="86"/>
  <c r="Q130" i="86"/>
  <c r="Q131" i="86"/>
  <c r="Q132" i="86"/>
  <c r="Q133" i="86"/>
  <c r="Q134" i="86"/>
  <c r="Q135" i="86"/>
  <c r="Q136" i="86"/>
  <c r="Q137" i="86"/>
  <c r="Q138" i="86"/>
  <c r="Q139" i="86"/>
  <c r="Q140" i="86"/>
  <c r="Q141" i="86"/>
  <c r="Q142" i="86"/>
  <c r="Q143" i="86"/>
  <c r="Q144" i="86"/>
  <c r="Q145" i="86"/>
  <c r="Q146" i="86"/>
  <c r="Q147" i="86"/>
  <c r="Q148" i="86"/>
  <c r="Q149" i="86"/>
  <c r="Q150" i="86"/>
  <c r="Q151" i="86"/>
  <c r="Q152" i="86"/>
  <c r="Q153" i="86"/>
  <c r="Q154" i="86"/>
  <c r="Q155" i="86"/>
  <c r="Q156" i="86"/>
  <c r="Q157" i="86"/>
  <c r="Q158" i="86"/>
  <c r="Q159" i="86"/>
  <c r="Q160" i="86"/>
  <c r="Q161" i="86"/>
  <c r="P5" i="86"/>
  <c r="P6" i="86"/>
  <c r="P7" i="86"/>
  <c r="P8" i="86"/>
  <c r="P9" i="86"/>
  <c r="P10" i="86"/>
  <c r="P11" i="86"/>
  <c r="P12" i="86"/>
  <c r="P13" i="86"/>
  <c r="P14" i="86"/>
  <c r="P15" i="86"/>
  <c r="P16" i="86"/>
  <c r="P17" i="86"/>
  <c r="P18" i="86"/>
  <c r="P19" i="86"/>
  <c r="P20" i="86"/>
  <c r="P21" i="86"/>
  <c r="P22" i="86"/>
  <c r="P23" i="86"/>
  <c r="P24" i="86"/>
  <c r="P25" i="86"/>
  <c r="P26" i="86"/>
  <c r="P27" i="86"/>
  <c r="P28" i="86"/>
  <c r="P29" i="86"/>
  <c r="P30" i="86"/>
  <c r="P31" i="86"/>
  <c r="P32" i="86"/>
  <c r="P33" i="86"/>
  <c r="P34" i="86"/>
  <c r="P35" i="86"/>
  <c r="P36" i="86"/>
  <c r="P37" i="86"/>
  <c r="P38" i="86"/>
  <c r="P39" i="86"/>
  <c r="P40" i="86"/>
  <c r="P41" i="86"/>
  <c r="P42" i="86"/>
  <c r="P43" i="86"/>
  <c r="P44" i="86"/>
  <c r="P45" i="86"/>
  <c r="P46" i="86"/>
  <c r="P47" i="86"/>
  <c r="P48" i="86"/>
  <c r="P49" i="86"/>
  <c r="P50" i="86"/>
  <c r="P51" i="86"/>
  <c r="P52" i="86"/>
  <c r="P53" i="86"/>
  <c r="P54" i="86"/>
  <c r="P55" i="86"/>
  <c r="P56" i="86"/>
  <c r="P57" i="86"/>
  <c r="P58" i="86"/>
  <c r="P59" i="86"/>
  <c r="P60" i="86"/>
  <c r="P61" i="86"/>
  <c r="P62" i="86"/>
  <c r="P63" i="86"/>
  <c r="P64" i="86"/>
  <c r="P65" i="86"/>
  <c r="P66" i="86"/>
  <c r="P67" i="86"/>
  <c r="P68" i="86"/>
  <c r="P69" i="86"/>
  <c r="P70" i="86"/>
  <c r="P71" i="86"/>
  <c r="P72" i="86"/>
  <c r="P73" i="86"/>
  <c r="P74" i="86"/>
  <c r="P75" i="86"/>
  <c r="P76" i="86"/>
  <c r="P77" i="86"/>
  <c r="P78" i="86"/>
  <c r="P79" i="86"/>
  <c r="P80" i="86"/>
  <c r="P81" i="86"/>
  <c r="P82" i="86"/>
  <c r="P83" i="86"/>
  <c r="P84" i="86"/>
  <c r="P85" i="86"/>
  <c r="P86" i="86"/>
  <c r="P87" i="86"/>
  <c r="P88" i="86"/>
  <c r="P89" i="86"/>
  <c r="P90" i="86"/>
  <c r="P91" i="86"/>
  <c r="P92" i="86"/>
  <c r="P93" i="86"/>
  <c r="P94" i="86"/>
  <c r="P95" i="86"/>
  <c r="P96" i="86"/>
  <c r="P97" i="86"/>
  <c r="P98" i="86"/>
  <c r="P99" i="86"/>
  <c r="P100" i="86"/>
  <c r="P101" i="86"/>
  <c r="P102" i="86"/>
  <c r="P103" i="86"/>
  <c r="P104" i="86"/>
  <c r="P105" i="86"/>
  <c r="P106" i="86"/>
  <c r="P107" i="86"/>
  <c r="P108" i="86"/>
  <c r="P109" i="86"/>
  <c r="P110" i="86"/>
  <c r="P111" i="86"/>
  <c r="P112" i="86"/>
  <c r="P113" i="86"/>
  <c r="P114" i="86"/>
  <c r="P115" i="86"/>
  <c r="P116" i="86"/>
  <c r="P117" i="86"/>
  <c r="P118" i="86"/>
  <c r="P119" i="86"/>
  <c r="P120" i="86"/>
  <c r="P121" i="86"/>
  <c r="P122" i="86"/>
  <c r="P123" i="86"/>
  <c r="P124" i="86"/>
  <c r="P125" i="86"/>
  <c r="P126" i="86"/>
  <c r="P127" i="86"/>
  <c r="P128" i="86"/>
  <c r="P129" i="86"/>
  <c r="P130" i="86"/>
  <c r="P131" i="86"/>
  <c r="P132" i="86"/>
  <c r="P133" i="86"/>
  <c r="P134" i="86"/>
  <c r="P135" i="86"/>
  <c r="P136" i="86"/>
  <c r="P137" i="86"/>
  <c r="P138" i="86"/>
  <c r="P139" i="86"/>
  <c r="P140" i="86"/>
  <c r="P141" i="86"/>
  <c r="P142" i="86"/>
  <c r="P143" i="86"/>
  <c r="P144" i="86"/>
  <c r="P145" i="86"/>
  <c r="P146" i="86"/>
  <c r="P147" i="86"/>
  <c r="P148" i="86"/>
  <c r="P149" i="86"/>
  <c r="P150" i="86"/>
  <c r="P151" i="86"/>
  <c r="P152" i="86"/>
  <c r="P153" i="86"/>
  <c r="P154" i="86"/>
  <c r="P155" i="86"/>
  <c r="P156" i="86"/>
  <c r="P157" i="86"/>
  <c r="P158" i="86"/>
  <c r="P159" i="86"/>
  <c r="P160" i="86"/>
  <c r="P161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O100" i="86" s="1"/>
  <c r="N101" i="86"/>
  <c r="N102" i="86"/>
  <c r="N103" i="86"/>
  <c r="N104" i="86"/>
  <c r="N105" i="86"/>
  <c r="N106" i="86"/>
  <c r="N107" i="86"/>
  <c r="N108" i="86"/>
  <c r="N109" i="86"/>
  <c r="N110" i="86"/>
  <c r="N111" i="86"/>
  <c r="N112" i="86"/>
  <c r="N113" i="86"/>
  <c r="N114" i="86"/>
  <c r="N115" i="86"/>
  <c r="N116" i="86"/>
  <c r="N117" i="86"/>
  <c r="N118" i="86"/>
  <c r="N119" i="86"/>
  <c r="N120" i="86"/>
  <c r="N121" i="86"/>
  <c r="N122" i="86"/>
  <c r="N123" i="86"/>
  <c r="N124" i="86"/>
  <c r="N125" i="86"/>
  <c r="N126" i="86"/>
  <c r="N127" i="86"/>
  <c r="N128" i="86"/>
  <c r="N129" i="86"/>
  <c r="N130" i="86"/>
  <c r="N131" i="86"/>
  <c r="N132" i="86"/>
  <c r="N133" i="86"/>
  <c r="N134" i="86"/>
  <c r="N135" i="86"/>
  <c r="N136" i="86"/>
  <c r="N137" i="86"/>
  <c r="N138" i="86"/>
  <c r="N139" i="86"/>
  <c r="N140" i="86"/>
  <c r="N141" i="86"/>
  <c r="N142" i="86"/>
  <c r="N143" i="86"/>
  <c r="N144" i="86"/>
  <c r="N145" i="86"/>
  <c r="N146" i="86"/>
  <c r="N147" i="86"/>
  <c r="N148" i="86"/>
  <c r="N149" i="86"/>
  <c r="N150" i="86"/>
  <c r="N151" i="86"/>
  <c r="N152" i="86"/>
  <c r="N153" i="86"/>
  <c r="N154" i="86"/>
  <c r="N155" i="86"/>
  <c r="N156" i="86"/>
  <c r="N157" i="86"/>
  <c r="N158" i="86"/>
  <c r="N159" i="86"/>
  <c r="N160" i="86"/>
  <c r="N161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M102" i="86"/>
  <c r="M103" i="86"/>
  <c r="M104" i="86"/>
  <c r="M105" i="86"/>
  <c r="M106" i="86"/>
  <c r="M107" i="86"/>
  <c r="M108" i="86"/>
  <c r="M109" i="86"/>
  <c r="M110" i="86"/>
  <c r="M111" i="86"/>
  <c r="M112" i="86"/>
  <c r="M113" i="86"/>
  <c r="M114" i="86"/>
  <c r="M115" i="86"/>
  <c r="M116" i="86"/>
  <c r="M117" i="86"/>
  <c r="M118" i="86"/>
  <c r="M119" i="86"/>
  <c r="M120" i="86"/>
  <c r="M121" i="86"/>
  <c r="M122" i="86"/>
  <c r="M123" i="86"/>
  <c r="M124" i="86"/>
  <c r="M125" i="86"/>
  <c r="M126" i="86"/>
  <c r="M127" i="86"/>
  <c r="M128" i="86"/>
  <c r="M129" i="86"/>
  <c r="M130" i="86"/>
  <c r="M131" i="86"/>
  <c r="M132" i="86"/>
  <c r="M133" i="86"/>
  <c r="M134" i="86"/>
  <c r="M135" i="86"/>
  <c r="M136" i="86"/>
  <c r="M137" i="86"/>
  <c r="M138" i="86"/>
  <c r="M139" i="86"/>
  <c r="M140" i="86"/>
  <c r="M141" i="86"/>
  <c r="M142" i="86"/>
  <c r="M143" i="86"/>
  <c r="O143" i="86" s="1"/>
  <c r="M144" i="86"/>
  <c r="M145" i="86"/>
  <c r="M146" i="86"/>
  <c r="M147" i="86"/>
  <c r="M148" i="86"/>
  <c r="M149" i="86"/>
  <c r="M150" i="86"/>
  <c r="M151" i="86"/>
  <c r="O151" i="86" s="1"/>
  <c r="M152" i="86"/>
  <c r="M153" i="86"/>
  <c r="M154" i="86"/>
  <c r="M155" i="86"/>
  <c r="M156" i="86"/>
  <c r="M157" i="86"/>
  <c r="M158" i="86"/>
  <c r="M159" i="86"/>
  <c r="M160" i="86"/>
  <c r="M161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L28" i="86" s="1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L79" i="86" s="1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L95" i="86" s="1"/>
  <c r="K96" i="86"/>
  <c r="K97" i="86"/>
  <c r="K98" i="86"/>
  <c r="K99" i="86"/>
  <c r="K100" i="86"/>
  <c r="K101" i="86"/>
  <c r="K102" i="86"/>
  <c r="K103" i="86"/>
  <c r="K104" i="86"/>
  <c r="K105" i="86"/>
  <c r="K106" i="86"/>
  <c r="K107" i="86"/>
  <c r="K108" i="86"/>
  <c r="K109" i="86"/>
  <c r="K110" i="86"/>
  <c r="K111" i="86"/>
  <c r="K112" i="86"/>
  <c r="K113" i="86"/>
  <c r="K114" i="86"/>
  <c r="K115" i="86"/>
  <c r="K116" i="86"/>
  <c r="K117" i="86"/>
  <c r="K118" i="86"/>
  <c r="K119" i="86"/>
  <c r="K120" i="86"/>
  <c r="K121" i="86"/>
  <c r="K122" i="86"/>
  <c r="K123" i="86"/>
  <c r="K124" i="86"/>
  <c r="K125" i="86"/>
  <c r="K126" i="86"/>
  <c r="K127" i="86"/>
  <c r="L127" i="86" s="1"/>
  <c r="K128" i="86"/>
  <c r="K129" i="86"/>
  <c r="K130" i="86"/>
  <c r="K131" i="86"/>
  <c r="K132" i="86"/>
  <c r="K133" i="86"/>
  <c r="K134" i="86"/>
  <c r="K135" i="86"/>
  <c r="K136" i="86"/>
  <c r="K137" i="86"/>
  <c r="K138" i="86"/>
  <c r="K139" i="86"/>
  <c r="K140" i="86"/>
  <c r="K141" i="86"/>
  <c r="K142" i="86"/>
  <c r="K143" i="86"/>
  <c r="L143" i="86" s="1"/>
  <c r="K144" i="86"/>
  <c r="K145" i="86"/>
  <c r="K146" i="86"/>
  <c r="K147" i="86"/>
  <c r="K148" i="86"/>
  <c r="K149" i="86"/>
  <c r="K150" i="86"/>
  <c r="K151" i="86"/>
  <c r="K152" i="86"/>
  <c r="K153" i="86"/>
  <c r="K154" i="86"/>
  <c r="K155" i="86"/>
  <c r="K156" i="86"/>
  <c r="K157" i="86"/>
  <c r="K158" i="86"/>
  <c r="K159" i="86"/>
  <c r="L159" i="86" s="1"/>
  <c r="K160" i="86"/>
  <c r="K161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J102" i="86"/>
  <c r="J103" i="86"/>
  <c r="J104" i="86"/>
  <c r="J105" i="86"/>
  <c r="J106" i="86"/>
  <c r="J107" i="86"/>
  <c r="J108" i="86"/>
  <c r="J109" i="86"/>
  <c r="J110" i="86"/>
  <c r="J111" i="86"/>
  <c r="J112" i="86"/>
  <c r="J113" i="86"/>
  <c r="J114" i="86"/>
  <c r="J115" i="86"/>
  <c r="J116" i="86"/>
  <c r="J117" i="86"/>
  <c r="J118" i="86"/>
  <c r="J119" i="86"/>
  <c r="J120" i="86"/>
  <c r="J121" i="86"/>
  <c r="J122" i="86"/>
  <c r="J123" i="86"/>
  <c r="J124" i="86"/>
  <c r="J125" i="86"/>
  <c r="J126" i="86"/>
  <c r="J127" i="86"/>
  <c r="J128" i="86"/>
  <c r="J129" i="86"/>
  <c r="J130" i="86"/>
  <c r="J131" i="86"/>
  <c r="J132" i="86"/>
  <c r="J133" i="86"/>
  <c r="J134" i="86"/>
  <c r="J135" i="86"/>
  <c r="J136" i="86"/>
  <c r="J137" i="86"/>
  <c r="J138" i="86"/>
  <c r="J139" i="86"/>
  <c r="J140" i="86"/>
  <c r="J141" i="86"/>
  <c r="J142" i="86"/>
  <c r="J143" i="86"/>
  <c r="J144" i="86"/>
  <c r="L144" i="86" s="1"/>
  <c r="J145" i="86"/>
  <c r="J146" i="86"/>
  <c r="J147" i="86"/>
  <c r="J148" i="86"/>
  <c r="J149" i="86"/>
  <c r="J150" i="86"/>
  <c r="J151" i="86"/>
  <c r="J152" i="86"/>
  <c r="J153" i="86"/>
  <c r="J154" i="86"/>
  <c r="J155" i="86"/>
  <c r="J156" i="86"/>
  <c r="J157" i="86"/>
  <c r="J158" i="86"/>
  <c r="J159" i="86"/>
  <c r="J160" i="86"/>
  <c r="J161" i="86"/>
  <c r="H5" i="86"/>
  <c r="H6" i="86"/>
  <c r="H7" i="86"/>
  <c r="H8" i="86"/>
  <c r="H9" i="86"/>
  <c r="H10" i="86"/>
  <c r="H11" i="86"/>
  <c r="H12" i="86"/>
  <c r="H13" i="86"/>
  <c r="H14" i="86"/>
  <c r="H15" i="86"/>
  <c r="H16" i="86"/>
  <c r="H17" i="86"/>
  <c r="H18" i="86"/>
  <c r="H19" i="86"/>
  <c r="H20" i="86"/>
  <c r="H21" i="86"/>
  <c r="H22" i="86"/>
  <c r="H23" i="86"/>
  <c r="H24" i="86"/>
  <c r="H25" i="86"/>
  <c r="H26" i="86"/>
  <c r="H27" i="86"/>
  <c r="H28" i="86"/>
  <c r="H29" i="86"/>
  <c r="H30" i="86"/>
  <c r="H31" i="86"/>
  <c r="H32" i="86"/>
  <c r="H33" i="86"/>
  <c r="H34" i="86"/>
  <c r="H35" i="86"/>
  <c r="H36" i="86"/>
  <c r="H37" i="86"/>
  <c r="H38" i="86"/>
  <c r="H39" i="86"/>
  <c r="H40" i="86"/>
  <c r="H41" i="86"/>
  <c r="H42" i="86"/>
  <c r="H43" i="86"/>
  <c r="H44" i="86"/>
  <c r="H45" i="86"/>
  <c r="H46" i="86"/>
  <c r="H47" i="86"/>
  <c r="H48" i="86"/>
  <c r="H49" i="86"/>
  <c r="H50" i="86"/>
  <c r="H51" i="86"/>
  <c r="H52" i="86"/>
  <c r="H53" i="86"/>
  <c r="H54" i="86"/>
  <c r="H55" i="86"/>
  <c r="H56" i="86"/>
  <c r="H57" i="86"/>
  <c r="H58" i="86"/>
  <c r="H59" i="86"/>
  <c r="H60" i="86"/>
  <c r="H61" i="86"/>
  <c r="H62" i="86"/>
  <c r="H63" i="86"/>
  <c r="H64" i="86"/>
  <c r="H65" i="86"/>
  <c r="H66" i="86"/>
  <c r="H67" i="86"/>
  <c r="H68" i="86"/>
  <c r="H69" i="86"/>
  <c r="H70" i="86"/>
  <c r="H71" i="86"/>
  <c r="H72" i="86"/>
  <c r="H73" i="86"/>
  <c r="I73" i="86" s="1"/>
  <c r="H74" i="86"/>
  <c r="H75" i="86"/>
  <c r="H76" i="86"/>
  <c r="H77" i="86"/>
  <c r="H78" i="86"/>
  <c r="H79" i="86"/>
  <c r="H80" i="86"/>
  <c r="H81" i="86"/>
  <c r="I81" i="86" s="1"/>
  <c r="H82" i="86"/>
  <c r="H83" i="86"/>
  <c r="H84" i="86"/>
  <c r="H85" i="86"/>
  <c r="H86" i="86"/>
  <c r="H87" i="86"/>
  <c r="H88" i="86"/>
  <c r="H89" i="86"/>
  <c r="H90" i="86"/>
  <c r="H91" i="86"/>
  <c r="H92" i="86"/>
  <c r="H93" i="86"/>
  <c r="I93" i="86" s="1"/>
  <c r="H94" i="86"/>
  <c r="I94" i="86" s="1"/>
  <c r="H95" i="86"/>
  <c r="H96" i="86"/>
  <c r="H97" i="86"/>
  <c r="H98" i="86"/>
  <c r="H99" i="86"/>
  <c r="H100" i="86"/>
  <c r="I100" i="86" s="1"/>
  <c r="H101" i="86"/>
  <c r="H102" i="86"/>
  <c r="H103" i="86"/>
  <c r="H104" i="86"/>
  <c r="H105" i="86"/>
  <c r="H106" i="86"/>
  <c r="I106" i="86" s="1"/>
  <c r="H107" i="86"/>
  <c r="H108" i="86"/>
  <c r="H109" i="86"/>
  <c r="I109" i="86" s="1"/>
  <c r="H110" i="86"/>
  <c r="I110" i="86" s="1"/>
  <c r="H111" i="86"/>
  <c r="H112" i="86"/>
  <c r="H113" i="86"/>
  <c r="H114" i="86"/>
  <c r="H115" i="86"/>
  <c r="H116" i="86"/>
  <c r="H117" i="86"/>
  <c r="H118" i="86"/>
  <c r="H119" i="86"/>
  <c r="H120" i="86"/>
  <c r="H121" i="86"/>
  <c r="I121" i="86" s="1"/>
  <c r="H122" i="86"/>
  <c r="H123" i="86"/>
  <c r="H124" i="86"/>
  <c r="H125" i="86"/>
  <c r="H126" i="86"/>
  <c r="H127" i="86"/>
  <c r="H128" i="86"/>
  <c r="H129" i="86"/>
  <c r="H130" i="86"/>
  <c r="I130" i="86" s="1"/>
  <c r="H131" i="86"/>
  <c r="H132" i="86"/>
  <c r="H133" i="86"/>
  <c r="H134" i="86"/>
  <c r="H135" i="86"/>
  <c r="H136" i="86"/>
  <c r="H137" i="86"/>
  <c r="I137" i="86" s="1"/>
  <c r="H138" i="86"/>
  <c r="H139" i="86"/>
  <c r="H140" i="86"/>
  <c r="I140" i="86" s="1"/>
  <c r="H141" i="86"/>
  <c r="H142" i="86"/>
  <c r="I142" i="86" s="1"/>
  <c r="H143" i="86"/>
  <c r="H144" i="86"/>
  <c r="H145" i="86"/>
  <c r="H146" i="86"/>
  <c r="H147" i="86"/>
  <c r="H148" i="86"/>
  <c r="H149" i="86"/>
  <c r="H150" i="86"/>
  <c r="H151" i="86"/>
  <c r="H152" i="86"/>
  <c r="H153" i="86"/>
  <c r="H154" i="86"/>
  <c r="H155" i="86"/>
  <c r="H156" i="86"/>
  <c r="H157" i="86"/>
  <c r="H158" i="86"/>
  <c r="H159" i="86"/>
  <c r="H160" i="86"/>
  <c r="H161" i="86"/>
  <c r="G5" i="86"/>
  <c r="G6" i="86"/>
  <c r="G7" i="86"/>
  <c r="G8" i="86"/>
  <c r="G9" i="86"/>
  <c r="G10" i="86"/>
  <c r="G11" i="86"/>
  <c r="G12" i="86"/>
  <c r="G13" i="86"/>
  <c r="G14" i="86"/>
  <c r="G15" i="86"/>
  <c r="G16" i="86"/>
  <c r="G17" i="86"/>
  <c r="G18" i="86"/>
  <c r="G19" i="86"/>
  <c r="G20" i="86"/>
  <c r="G21" i="86"/>
  <c r="G22" i="86"/>
  <c r="G23" i="86"/>
  <c r="G24" i="86"/>
  <c r="G25" i="86"/>
  <c r="G26" i="86"/>
  <c r="G27" i="86"/>
  <c r="G28" i="86"/>
  <c r="G29" i="86"/>
  <c r="G30" i="86"/>
  <c r="G31" i="86"/>
  <c r="G32" i="86"/>
  <c r="G33" i="86"/>
  <c r="G34" i="86"/>
  <c r="G35" i="86"/>
  <c r="G36" i="86"/>
  <c r="G37" i="86"/>
  <c r="G38" i="86"/>
  <c r="G39" i="86"/>
  <c r="G40" i="86"/>
  <c r="G41" i="86"/>
  <c r="G42" i="86"/>
  <c r="G43" i="86"/>
  <c r="G44" i="86"/>
  <c r="G45" i="86"/>
  <c r="G46" i="86"/>
  <c r="G47" i="86"/>
  <c r="G48" i="86"/>
  <c r="G49" i="86"/>
  <c r="G50" i="86"/>
  <c r="G51" i="86"/>
  <c r="G52" i="86"/>
  <c r="G53" i="86"/>
  <c r="G54" i="86"/>
  <c r="G55" i="86"/>
  <c r="G56" i="86"/>
  <c r="G57" i="86"/>
  <c r="G58" i="86"/>
  <c r="G59" i="86"/>
  <c r="G60" i="86"/>
  <c r="G61" i="86"/>
  <c r="G62" i="86"/>
  <c r="G63" i="86"/>
  <c r="G64" i="86"/>
  <c r="G65" i="86"/>
  <c r="G66" i="86"/>
  <c r="G67" i="86"/>
  <c r="G68" i="86"/>
  <c r="G69" i="86"/>
  <c r="G70" i="86"/>
  <c r="G71" i="86"/>
  <c r="G72" i="86"/>
  <c r="G73" i="86"/>
  <c r="G74" i="86"/>
  <c r="G75" i="86"/>
  <c r="G76" i="86"/>
  <c r="G77" i="86"/>
  <c r="G78" i="86"/>
  <c r="G79" i="86"/>
  <c r="G80" i="86"/>
  <c r="G81" i="86"/>
  <c r="G82" i="86"/>
  <c r="G83" i="86"/>
  <c r="G84" i="86"/>
  <c r="G85" i="86"/>
  <c r="G86" i="86"/>
  <c r="G87" i="86"/>
  <c r="G88" i="86"/>
  <c r="G89" i="86"/>
  <c r="G90" i="86"/>
  <c r="G91" i="86"/>
  <c r="G92" i="86"/>
  <c r="G93" i="86"/>
  <c r="G94" i="86"/>
  <c r="G95" i="86"/>
  <c r="G96" i="86"/>
  <c r="G97" i="86"/>
  <c r="G98" i="86"/>
  <c r="G99" i="86"/>
  <c r="G100" i="86"/>
  <c r="G101" i="86"/>
  <c r="G102" i="86"/>
  <c r="G103" i="86"/>
  <c r="G104" i="86"/>
  <c r="G105" i="86"/>
  <c r="G106" i="86"/>
  <c r="G107" i="86"/>
  <c r="G108" i="86"/>
  <c r="G109" i="86"/>
  <c r="G110" i="86"/>
  <c r="G111" i="86"/>
  <c r="G112" i="86"/>
  <c r="G113" i="86"/>
  <c r="G114" i="86"/>
  <c r="G115" i="86"/>
  <c r="G116" i="86"/>
  <c r="G117" i="86"/>
  <c r="I117" i="86" s="1"/>
  <c r="G118" i="86"/>
  <c r="G119" i="86"/>
  <c r="G120" i="86"/>
  <c r="G121" i="86"/>
  <c r="G122" i="86"/>
  <c r="G123" i="86"/>
  <c r="G124" i="86"/>
  <c r="G125" i="86"/>
  <c r="I125" i="86" s="1"/>
  <c r="G126" i="86"/>
  <c r="G127" i="86"/>
  <c r="G128" i="86"/>
  <c r="I128" i="86" s="1"/>
  <c r="G129" i="86"/>
  <c r="G130" i="86"/>
  <c r="G131" i="86"/>
  <c r="G132" i="86"/>
  <c r="G133" i="86"/>
  <c r="I133" i="86" s="1"/>
  <c r="G134" i="86"/>
  <c r="G135" i="86"/>
  <c r="G136" i="86"/>
  <c r="I136" i="86" s="1"/>
  <c r="G137" i="86"/>
  <c r="G138" i="86"/>
  <c r="G139" i="86"/>
  <c r="G140" i="86"/>
  <c r="G141" i="86"/>
  <c r="I141" i="86" s="1"/>
  <c r="G142" i="86"/>
  <c r="G143" i="86"/>
  <c r="G144" i="86"/>
  <c r="I144" i="86" s="1"/>
  <c r="G145" i="86"/>
  <c r="G146" i="86"/>
  <c r="G147" i="86"/>
  <c r="G148" i="86"/>
  <c r="G149" i="86"/>
  <c r="I149" i="86" s="1"/>
  <c r="G150" i="86"/>
  <c r="G151" i="86"/>
  <c r="G152" i="86"/>
  <c r="G153" i="86"/>
  <c r="G154" i="86"/>
  <c r="G155" i="86"/>
  <c r="G156" i="86"/>
  <c r="G157" i="86"/>
  <c r="G158" i="86"/>
  <c r="G159" i="86"/>
  <c r="G160" i="86"/>
  <c r="I160" i="86" s="1"/>
  <c r="G161" i="86"/>
  <c r="E5" i="86"/>
  <c r="E6" i="86"/>
  <c r="E7" i="86"/>
  <c r="E8" i="86"/>
  <c r="E9" i="86"/>
  <c r="E10" i="86"/>
  <c r="E11" i="86"/>
  <c r="F11" i="86" s="1"/>
  <c r="E12" i="86"/>
  <c r="F12" i="86" s="1"/>
  <c r="E13" i="86"/>
  <c r="E14" i="86"/>
  <c r="E15" i="86"/>
  <c r="E16" i="86"/>
  <c r="E17" i="86"/>
  <c r="E18" i="86"/>
  <c r="E19" i="86"/>
  <c r="E20" i="86"/>
  <c r="E21" i="86"/>
  <c r="E22" i="86"/>
  <c r="E23" i="86"/>
  <c r="E24" i="86"/>
  <c r="E25" i="86"/>
  <c r="E26" i="86"/>
  <c r="E27" i="86"/>
  <c r="E28" i="86"/>
  <c r="E29" i="86"/>
  <c r="E30" i="86"/>
  <c r="E31" i="86"/>
  <c r="E32" i="86"/>
  <c r="E33" i="86"/>
  <c r="E34" i="86"/>
  <c r="E35" i="86"/>
  <c r="E36" i="86"/>
  <c r="E37" i="86"/>
  <c r="E38" i="86"/>
  <c r="E39" i="86"/>
  <c r="E40" i="86"/>
  <c r="E41" i="86"/>
  <c r="E42" i="86"/>
  <c r="E43" i="86"/>
  <c r="E44" i="86"/>
  <c r="E45" i="86"/>
  <c r="E46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6" i="86"/>
  <c r="E77" i="86"/>
  <c r="E78" i="86"/>
  <c r="E79" i="86"/>
  <c r="E80" i="86"/>
  <c r="F80" i="86" s="1"/>
  <c r="E81" i="86"/>
  <c r="E82" i="86"/>
  <c r="E83" i="86"/>
  <c r="F83" i="86" s="1"/>
  <c r="E84" i="86"/>
  <c r="E85" i="86"/>
  <c r="E86" i="86"/>
  <c r="E87" i="86"/>
  <c r="E88" i="86"/>
  <c r="E89" i="86"/>
  <c r="E90" i="86"/>
  <c r="E91" i="86"/>
  <c r="E92" i="86"/>
  <c r="E93" i="86"/>
  <c r="E94" i="86"/>
  <c r="E95" i="86"/>
  <c r="E96" i="86"/>
  <c r="F96" i="86" s="1"/>
  <c r="E97" i="86"/>
  <c r="E98" i="86"/>
  <c r="E99" i="86"/>
  <c r="F99" i="86" s="1"/>
  <c r="E100" i="86"/>
  <c r="E101" i="86"/>
  <c r="E102" i="86"/>
  <c r="E103" i="86"/>
  <c r="E104" i="86"/>
  <c r="E105" i="86"/>
  <c r="E106" i="86"/>
  <c r="E107" i="86"/>
  <c r="F107" i="86" s="1"/>
  <c r="E108" i="86"/>
  <c r="E109" i="86"/>
  <c r="E110" i="86"/>
  <c r="E111" i="86"/>
  <c r="E112" i="86"/>
  <c r="F112" i="86" s="1"/>
  <c r="E113" i="86"/>
  <c r="E114" i="86"/>
  <c r="E115" i="86"/>
  <c r="F115" i="86" s="1"/>
  <c r="E116" i="86"/>
  <c r="E117" i="86"/>
  <c r="E118" i="86"/>
  <c r="E119" i="86"/>
  <c r="E120" i="86"/>
  <c r="E121" i="86"/>
  <c r="E122" i="86"/>
  <c r="E123" i="86"/>
  <c r="E124" i="86"/>
  <c r="E125" i="86"/>
  <c r="E126" i="86"/>
  <c r="E127" i="86"/>
  <c r="E128" i="86"/>
  <c r="F128" i="86" s="1"/>
  <c r="E129" i="86"/>
  <c r="E130" i="86"/>
  <c r="E131" i="86"/>
  <c r="F131" i="86" s="1"/>
  <c r="E132" i="86"/>
  <c r="E133" i="86"/>
  <c r="E134" i="86"/>
  <c r="E135" i="86"/>
  <c r="E136" i="86"/>
  <c r="E137" i="86"/>
  <c r="E138" i="86"/>
  <c r="E139" i="86"/>
  <c r="F139" i="86" s="1"/>
  <c r="E140" i="86"/>
  <c r="E141" i="86"/>
  <c r="F141" i="86" s="1"/>
  <c r="E142" i="86"/>
  <c r="E143" i="86"/>
  <c r="E144" i="86"/>
  <c r="F144" i="86" s="1"/>
  <c r="E145" i="86"/>
  <c r="E146" i="86"/>
  <c r="E147" i="86"/>
  <c r="F147" i="86" s="1"/>
  <c r="E148" i="86"/>
  <c r="E149" i="86"/>
  <c r="E150" i="86"/>
  <c r="E151" i="86"/>
  <c r="E152" i="86"/>
  <c r="F152" i="86" s="1"/>
  <c r="E153" i="86"/>
  <c r="E154" i="86"/>
  <c r="E155" i="86"/>
  <c r="F155" i="86" s="1"/>
  <c r="E156" i="86"/>
  <c r="E157" i="86"/>
  <c r="E158" i="86"/>
  <c r="E159" i="86"/>
  <c r="E160" i="86"/>
  <c r="F160" i="86" s="1"/>
  <c r="E161" i="86"/>
  <c r="D5" i="86"/>
  <c r="D6" i="86"/>
  <c r="D7" i="86"/>
  <c r="D8" i="86"/>
  <c r="D9" i="86"/>
  <c r="D10" i="86"/>
  <c r="D11" i="86"/>
  <c r="D12" i="86"/>
  <c r="D13" i="86"/>
  <c r="D14" i="86"/>
  <c r="D15" i="86"/>
  <c r="D16" i="86"/>
  <c r="D17" i="86"/>
  <c r="D18" i="86"/>
  <c r="D19" i="86"/>
  <c r="D20" i="86"/>
  <c r="D21" i="86"/>
  <c r="D22" i="86"/>
  <c r="D23" i="86"/>
  <c r="D24" i="86"/>
  <c r="D25" i="86"/>
  <c r="D26" i="86"/>
  <c r="D27" i="86"/>
  <c r="D28" i="86"/>
  <c r="D29" i="86"/>
  <c r="D30" i="86"/>
  <c r="D31" i="86"/>
  <c r="D32" i="86"/>
  <c r="D33" i="86"/>
  <c r="D34" i="86"/>
  <c r="D35" i="86"/>
  <c r="D36" i="86"/>
  <c r="D37" i="86"/>
  <c r="D38" i="86"/>
  <c r="D39" i="86"/>
  <c r="D40" i="86"/>
  <c r="D41" i="86"/>
  <c r="D42" i="86"/>
  <c r="D43" i="86"/>
  <c r="D44" i="86"/>
  <c r="D45" i="86"/>
  <c r="D46" i="86"/>
  <c r="D47" i="86"/>
  <c r="D48" i="86"/>
  <c r="D49" i="86"/>
  <c r="D50" i="86"/>
  <c r="D51" i="86"/>
  <c r="D52" i="86"/>
  <c r="D53" i="86"/>
  <c r="D54" i="86"/>
  <c r="D55" i="86"/>
  <c r="D56" i="86"/>
  <c r="D57" i="86"/>
  <c r="D58" i="86"/>
  <c r="D59" i="86"/>
  <c r="D60" i="86"/>
  <c r="D61" i="86"/>
  <c r="D62" i="86"/>
  <c r="D63" i="86"/>
  <c r="D64" i="86"/>
  <c r="D65" i="86"/>
  <c r="D66" i="86"/>
  <c r="D67" i="86"/>
  <c r="D68" i="86"/>
  <c r="D69" i="86"/>
  <c r="D70" i="86"/>
  <c r="D71" i="86"/>
  <c r="F71" i="86" s="1"/>
  <c r="D72" i="86"/>
  <c r="D73" i="86"/>
  <c r="D74" i="86"/>
  <c r="D75" i="86"/>
  <c r="D76" i="86"/>
  <c r="D77" i="86"/>
  <c r="D78" i="86"/>
  <c r="D79" i="86"/>
  <c r="F79" i="86" s="1"/>
  <c r="D80" i="86"/>
  <c r="D81" i="86"/>
  <c r="D82" i="86"/>
  <c r="D83" i="86"/>
  <c r="D84" i="86"/>
  <c r="D85" i="86"/>
  <c r="D86" i="86"/>
  <c r="D87" i="86"/>
  <c r="F87" i="86" s="1"/>
  <c r="D88" i="86"/>
  <c r="D89" i="86"/>
  <c r="D90" i="86"/>
  <c r="D91" i="86"/>
  <c r="D92" i="86"/>
  <c r="D93" i="86"/>
  <c r="D94" i="86"/>
  <c r="F94" i="86" s="1"/>
  <c r="D95" i="86"/>
  <c r="D96" i="86"/>
  <c r="D97" i="86"/>
  <c r="D98" i="86"/>
  <c r="D99" i="86"/>
  <c r="D100" i="86"/>
  <c r="D101" i="86"/>
  <c r="D102" i="86"/>
  <c r="F102" i="86" s="1"/>
  <c r="D103" i="86"/>
  <c r="D104" i="86"/>
  <c r="D105" i="86"/>
  <c r="D106" i="86"/>
  <c r="D107" i="86"/>
  <c r="D108" i="86"/>
  <c r="D109" i="86"/>
  <c r="D110" i="86"/>
  <c r="F110" i="86" s="1"/>
  <c r="D111" i="86"/>
  <c r="D112" i="86"/>
  <c r="D113" i="86"/>
  <c r="D114" i="86"/>
  <c r="D115" i="86"/>
  <c r="D116" i="86"/>
  <c r="D117" i="86"/>
  <c r="D118" i="86"/>
  <c r="F118" i="86" s="1"/>
  <c r="D119" i="86"/>
  <c r="D120" i="86"/>
  <c r="D121" i="86"/>
  <c r="D122" i="86"/>
  <c r="D123" i="86"/>
  <c r="D124" i="86"/>
  <c r="D125" i="86"/>
  <c r="D126" i="86"/>
  <c r="F126" i="86" s="1"/>
  <c r="D127" i="86"/>
  <c r="D128" i="86"/>
  <c r="D129" i="86"/>
  <c r="D130" i="86"/>
  <c r="D131" i="86"/>
  <c r="D132" i="86"/>
  <c r="D133" i="86"/>
  <c r="D134" i="86"/>
  <c r="F134" i="86" s="1"/>
  <c r="D135" i="86"/>
  <c r="D136" i="86"/>
  <c r="D137" i="86"/>
  <c r="D138" i="86"/>
  <c r="D139" i="86"/>
  <c r="D140" i="86"/>
  <c r="D141" i="86"/>
  <c r="D142" i="86"/>
  <c r="F142" i="86" s="1"/>
  <c r="D143" i="86"/>
  <c r="D144" i="86"/>
  <c r="D145" i="86"/>
  <c r="D146" i="86"/>
  <c r="D147" i="86"/>
  <c r="D148" i="86"/>
  <c r="D149" i="86"/>
  <c r="D150" i="86"/>
  <c r="F150" i="86" s="1"/>
  <c r="D151" i="86"/>
  <c r="D152" i="86"/>
  <c r="D153" i="86"/>
  <c r="D154" i="86"/>
  <c r="D155" i="86"/>
  <c r="D156" i="86"/>
  <c r="D157" i="86"/>
  <c r="D158" i="86"/>
  <c r="D159" i="86"/>
  <c r="D160" i="86"/>
  <c r="D161" i="86"/>
  <c r="Q4" i="86"/>
  <c r="P4" i="86"/>
  <c r="N4" i="86"/>
  <c r="M4" i="86"/>
  <c r="K4" i="86"/>
  <c r="J4" i="86"/>
  <c r="H4" i="86"/>
  <c r="G4" i="86"/>
  <c r="E4" i="86"/>
  <c r="D4" i="86"/>
  <c r="P3" i="86"/>
  <c r="M3" i="86"/>
  <c r="J3" i="86"/>
  <c r="G3" i="86"/>
  <c r="D3" i="86"/>
  <c r="R161" i="86"/>
  <c r="O161" i="86"/>
  <c r="L161" i="86"/>
  <c r="I161" i="86"/>
  <c r="B161" i="86"/>
  <c r="R160" i="86"/>
  <c r="O160" i="86"/>
  <c r="B160" i="86"/>
  <c r="R159" i="86"/>
  <c r="O159" i="86"/>
  <c r="I159" i="86"/>
  <c r="B159" i="86"/>
  <c r="O158" i="86"/>
  <c r="I158" i="86"/>
  <c r="B158" i="86"/>
  <c r="R157" i="86"/>
  <c r="O157" i="86"/>
  <c r="L157" i="86"/>
  <c r="I157" i="86"/>
  <c r="F157" i="86"/>
  <c r="B157" i="86"/>
  <c r="B156" i="86"/>
  <c r="R155" i="86"/>
  <c r="O155" i="86"/>
  <c r="L155" i="86"/>
  <c r="I155" i="86"/>
  <c r="B155" i="86"/>
  <c r="R154" i="86"/>
  <c r="O154" i="86"/>
  <c r="I154" i="86"/>
  <c r="F154" i="86"/>
  <c r="B154" i="86"/>
  <c r="R153" i="86"/>
  <c r="O153" i="86"/>
  <c r="L153" i="86"/>
  <c r="I153" i="86"/>
  <c r="B153" i="86"/>
  <c r="R152" i="86"/>
  <c r="O152" i="86"/>
  <c r="I152" i="86"/>
  <c r="B152" i="86"/>
  <c r="R151" i="86"/>
  <c r="L151" i="86"/>
  <c r="I151" i="86"/>
  <c r="B151" i="86"/>
  <c r="R150" i="86"/>
  <c r="I150" i="86"/>
  <c r="B150" i="86"/>
  <c r="R149" i="86"/>
  <c r="O149" i="86"/>
  <c r="F149" i="86"/>
  <c r="B149" i="86"/>
  <c r="B148" i="86"/>
  <c r="R147" i="86"/>
  <c r="O147" i="86"/>
  <c r="I147" i="86"/>
  <c r="B147" i="86"/>
  <c r="R146" i="86"/>
  <c r="O146" i="86"/>
  <c r="L146" i="86"/>
  <c r="I146" i="86"/>
  <c r="F146" i="86"/>
  <c r="B146" i="86"/>
  <c r="R145" i="86"/>
  <c r="O145" i="86"/>
  <c r="L145" i="86"/>
  <c r="I145" i="86"/>
  <c r="F145" i="86"/>
  <c r="B145" i="86"/>
  <c r="O144" i="86"/>
  <c r="B144" i="86"/>
  <c r="R143" i="86"/>
  <c r="I143" i="86"/>
  <c r="F143" i="86"/>
  <c r="B143" i="86"/>
  <c r="R142" i="86"/>
  <c r="O142" i="86"/>
  <c r="B142" i="86"/>
  <c r="R141" i="86"/>
  <c r="O141" i="86"/>
  <c r="B141" i="86"/>
  <c r="B140" i="86"/>
  <c r="R139" i="86"/>
  <c r="O139" i="86"/>
  <c r="I139" i="86"/>
  <c r="B139" i="86"/>
  <c r="R138" i="86"/>
  <c r="O138" i="86"/>
  <c r="L138" i="86"/>
  <c r="I138" i="86"/>
  <c r="F138" i="86"/>
  <c r="B138" i="86"/>
  <c r="R137" i="86"/>
  <c r="O137" i="86"/>
  <c r="L137" i="86"/>
  <c r="F137" i="86"/>
  <c r="B137" i="86"/>
  <c r="O136" i="86"/>
  <c r="L136" i="86"/>
  <c r="F136" i="86"/>
  <c r="B136" i="86"/>
  <c r="R135" i="86"/>
  <c r="O135" i="86"/>
  <c r="L135" i="86"/>
  <c r="I135" i="86"/>
  <c r="F135" i="86"/>
  <c r="B135" i="86"/>
  <c r="O134" i="86"/>
  <c r="I134" i="86"/>
  <c r="B134" i="86"/>
  <c r="R133" i="86"/>
  <c r="O133" i="86"/>
  <c r="F133" i="86"/>
  <c r="B133" i="86"/>
  <c r="B132" i="86"/>
  <c r="R131" i="86"/>
  <c r="O131" i="86"/>
  <c r="I131" i="86"/>
  <c r="B131" i="86"/>
  <c r="R130" i="86"/>
  <c r="O130" i="86"/>
  <c r="F130" i="86"/>
  <c r="B130" i="86"/>
  <c r="R129" i="86"/>
  <c r="O129" i="86"/>
  <c r="L129" i="86"/>
  <c r="I129" i="86"/>
  <c r="F129" i="86"/>
  <c r="B129" i="86"/>
  <c r="O128" i="86"/>
  <c r="L128" i="86"/>
  <c r="B128" i="86"/>
  <c r="R127" i="86"/>
  <c r="O127" i="86"/>
  <c r="I127" i="86"/>
  <c r="F127" i="86"/>
  <c r="B127" i="86"/>
  <c r="O126" i="86"/>
  <c r="I126" i="86"/>
  <c r="B126" i="86"/>
  <c r="R125" i="86"/>
  <c r="O125" i="86"/>
  <c r="F125" i="86"/>
  <c r="B125" i="86"/>
  <c r="B124" i="86"/>
  <c r="R123" i="86"/>
  <c r="O123" i="86"/>
  <c r="I123" i="86"/>
  <c r="F123" i="86"/>
  <c r="B123" i="86"/>
  <c r="R122" i="86"/>
  <c r="O122" i="86"/>
  <c r="I122" i="86"/>
  <c r="F122" i="86"/>
  <c r="B122" i="86"/>
  <c r="R121" i="86"/>
  <c r="O121" i="86"/>
  <c r="L121" i="86"/>
  <c r="F121" i="86"/>
  <c r="B121" i="86"/>
  <c r="R120" i="86"/>
  <c r="O120" i="86"/>
  <c r="L120" i="86"/>
  <c r="I120" i="86"/>
  <c r="F120" i="86"/>
  <c r="B120" i="86"/>
  <c r="R119" i="86"/>
  <c r="O119" i="86"/>
  <c r="L119" i="86"/>
  <c r="I119" i="86"/>
  <c r="F119" i="86"/>
  <c r="B119" i="86"/>
  <c r="R118" i="86"/>
  <c r="O118" i="86"/>
  <c r="I118" i="86"/>
  <c r="B118" i="86"/>
  <c r="R117" i="86"/>
  <c r="O117" i="86"/>
  <c r="F117" i="86"/>
  <c r="B117" i="86"/>
  <c r="B116" i="86"/>
  <c r="R115" i="86"/>
  <c r="O115" i="86"/>
  <c r="I115" i="86"/>
  <c r="B115" i="86"/>
  <c r="R114" i="86"/>
  <c r="O114" i="86"/>
  <c r="I114" i="86"/>
  <c r="F114" i="86"/>
  <c r="B114" i="86"/>
  <c r="R113" i="86"/>
  <c r="O113" i="86"/>
  <c r="L113" i="86"/>
  <c r="I113" i="86"/>
  <c r="F113" i="86"/>
  <c r="B113" i="86"/>
  <c r="R112" i="86"/>
  <c r="O112" i="86"/>
  <c r="I112" i="86"/>
  <c r="B112" i="86"/>
  <c r="R111" i="86"/>
  <c r="O111" i="86"/>
  <c r="L111" i="86"/>
  <c r="I111" i="86"/>
  <c r="F111" i="86"/>
  <c r="B111" i="86"/>
  <c r="R110" i="86"/>
  <c r="O110" i="86"/>
  <c r="L110" i="86"/>
  <c r="B110" i="86"/>
  <c r="R109" i="86"/>
  <c r="O109" i="86"/>
  <c r="F109" i="86"/>
  <c r="B109" i="86"/>
  <c r="B108" i="86"/>
  <c r="R107" i="86"/>
  <c r="O107" i="86"/>
  <c r="I107" i="86"/>
  <c r="B107" i="86"/>
  <c r="R106" i="86"/>
  <c r="O106" i="86"/>
  <c r="F106" i="86"/>
  <c r="B106" i="86"/>
  <c r="R105" i="86"/>
  <c r="O105" i="86"/>
  <c r="L105" i="86"/>
  <c r="I105" i="86"/>
  <c r="F105" i="86"/>
  <c r="B105" i="86"/>
  <c r="R104" i="86"/>
  <c r="O104" i="86"/>
  <c r="I104" i="86"/>
  <c r="F104" i="86"/>
  <c r="B104" i="86"/>
  <c r="R103" i="86"/>
  <c r="O103" i="86"/>
  <c r="L103" i="86"/>
  <c r="I103" i="86"/>
  <c r="F103" i="86"/>
  <c r="B103" i="86"/>
  <c r="R102" i="86"/>
  <c r="O102" i="86"/>
  <c r="I102" i="86"/>
  <c r="B102" i="86"/>
  <c r="R101" i="86"/>
  <c r="O101" i="86"/>
  <c r="I101" i="86"/>
  <c r="F101" i="86"/>
  <c r="B101" i="86"/>
  <c r="B100" i="86"/>
  <c r="R99" i="86"/>
  <c r="O99" i="86"/>
  <c r="I99" i="86"/>
  <c r="B99" i="86"/>
  <c r="R98" i="86"/>
  <c r="O98" i="86"/>
  <c r="I98" i="86"/>
  <c r="F98" i="86"/>
  <c r="B98" i="86"/>
  <c r="R97" i="86"/>
  <c r="O97" i="86"/>
  <c r="L97" i="86"/>
  <c r="I97" i="86"/>
  <c r="F97" i="86"/>
  <c r="B97" i="86"/>
  <c r="R96" i="86"/>
  <c r="O96" i="86"/>
  <c r="I96" i="86"/>
  <c r="B96" i="86"/>
  <c r="R95" i="86"/>
  <c r="O95" i="86"/>
  <c r="I95" i="86"/>
  <c r="F95" i="86"/>
  <c r="B95" i="86"/>
  <c r="R94" i="86"/>
  <c r="B94" i="86"/>
  <c r="R93" i="86"/>
  <c r="O93" i="86"/>
  <c r="F93" i="86"/>
  <c r="B93" i="86"/>
  <c r="B92" i="86"/>
  <c r="R91" i="86"/>
  <c r="I91" i="86"/>
  <c r="F91" i="86"/>
  <c r="B91" i="86"/>
  <c r="R90" i="86"/>
  <c r="O90" i="86"/>
  <c r="L90" i="86"/>
  <c r="I90" i="86"/>
  <c r="F90" i="86"/>
  <c r="B90" i="86"/>
  <c r="R89" i="86"/>
  <c r="O89" i="86"/>
  <c r="L89" i="86"/>
  <c r="I89" i="86"/>
  <c r="F89" i="86"/>
  <c r="B89" i="86"/>
  <c r="R88" i="86"/>
  <c r="O88" i="86"/>
  <c r="I88" i="86"/>
  <c r="F88" i="86"/>
  <c r="B88" i="86"/>
  <c r="R87" i="86"/>
  <c r="O87" i="86"/>
  <c r="L87" i="86"/>
  <c r="I87" i="86"/>
  <c r="B87" i="86"/>
  <c r="R86" i="86"/>
  <c r="I86" i="86"/>
  <c r="F86" i="86"/>
  <c r="B86" i="86"/>
  <c r="R85" i="86"/>
  <c r="O85" i="86"/>
  <c r="L85" i="86"/>
  <c r="I85" i="86"/>
  <c r="F85" i="86"/>
  <c r="B85" i="86"/>
  <c r="B84" i="86"/>
  <c r="R83" i="86"/>
  <c r="O83" i="86"/>
  <c r="L83" i="86"/>
  <c r="I83" i="86"/>
  <c r="B83" i="86"/>
  <c r="R82" i="86"/>
  <c r="L82" i="86"/>
  <c r="I82" i="86"/>
  <c r="F82" i="86"/>
  <c r="B82" i="86"/>
  <c r="R81" i="86"/>
  <c r="L81" i="86"/>
  <c r="F81" i="86"/>
  <c r="B81" i="86"/>
  <c r="R80" i="86"/>
  <c r="O80" i="86"/>
  <c r="L80" i="86"/>
  <c r="I80" i="86"/>
  <c r="B80" i="86"/>
  <c r="R79" i="86"/>
  <c r="O79" i="86"/>
  <c r="I79" i="86"/>
  <c r="B79" i="86"/>
  <c r="R78" i="86"/>
  <c r="O78" i="86"/>
  <c r="L78" i="86"/>
  <c r="I78" i="86"/>
  <c r="B78" i="86"/>
  <c r="R77" i="86"/>
  <c r="L77" i="86"/>
  <c r="I77" i="86"/>
  <c r="B77" i="86"/>
  <c r="B76" i="86"/>
  <c r="R75" i="86"/>
  <c r="O75" i="86"/>
  <c r="L75" i="86"/>
  <c r="I75" i="86"/>
  <c r="B75" i="86"/>
  <c r="R74" i="86"/>
  <c r="O74" i="86"/>
  <c r="L74" i="86"/>
  <c r="I74" i="86"/>
  <c r="B74" i="86"/>
  <c r="R73" i="86"/>
  <c r="O73" i="86"/>
  <c r="L73" i="86"/>
  <c r="F73" i="86"/>
  <c r="B73" i="86"/>
  <c r="R72" i="86"/>
  <c r="O72" i="86"/>
  <c r="L72" i="86"/>
  <c r="I72" i="86"/>
  <c r="F72" i="86"/>
  <c r="B72" i="86"/>
  <c r="R71" i="86"/>
  <c r="O71" i="86"/>
  <c r="L71" i="86"/>
  <c r="I71" i="86"/>
  <c r="B71" i="86"/>
  <c r="R70" i="86"/>
  <c r="O70" i="86"/>
  <c r="L70" i="86"/>
  <c r="I70" i="86"/>
  <c r="B70" i="86"/>
  <c r="R69" i="86"/>
  <c r="O69" i="86"/>
  <c r="L69" i="86"/>
  <c r="I69" i="86"/>
  <c r="F69" i="86"/>
  <c r="B69" i="86"/>
  <c r="B68" i="86"/>
  <c r="R67" i="86"/>
  <c r="O67" i="86"/>
  <c r="L67" i="86"/>
  <c r="I67" i="86"/>
  <c r="F67" i="86"/>
  <c r="B67" i="86"/>
  <c r="R66" i="86"/>
  <c r="O66" i="86"/>
  <c r="L66" i="86"/>
  <c r="I66" i="86"/>
  <c r="F66" i="86"/>
  <c r="B66" i="86"/>
  <c r="R65" i="86"/>
  <c r="O65" i="86"/>
  <c r="L65" i="86"/>
  <c r="I65" i="86"/>
  <c r="F65" i="86"/>
  <c r="B65" i="86"/>
  <c r="R64" i="86"/>
  <c r="O64" i="86"/>
  <c r="L64" i="86"/>
  <c r="I64" i="86"/>
  <c r="B64" i="86"/>
  <c r="R63" i="86"/>
  <c r="O63" i="86"/>
  <c r="L63" i="86"/>
  <c r="I63" i="86"/>
  <c r="F63" i="86"/>
  <c r="B63" i="86"/>
  <c r="R62" i="86"/>
  <c r="O62" i="86"/>
  <c r="L62" i="86"/>
  <c r="I62" i="86"/>
  <c r="F62" i="86"/>
  <c r="B62" i="86"/>
  <c r="R61" i="86"/>
  <c r="O61" i="86"/>
  <c r="L61" i="86"/>
  <c r="I61" i="86"/>
  <c r="F61" i="86"/>
  <c r="B61" i="86"/>
  <c r="B60" i="86"/>
  <c r="R59" i="86"/>
  <c r="O59" i="86"/>
  <c r="L59" i="86"/>
  <c r="I59" i="86"/>
  <c r="F59" i="86"/>
  <c r="B59" i="86"/>
  <c r="R58" i="86"/>
  <c r="O58" i="86"/>
  <c r="L58" i="86"/>
  <c r="I58" i="86"/>
  <c r="F58" i="86"/>
  <c r="B58" i="86"/>
  <c r="R57" i="86"/>
  <c r="O57" i="86"/>
  <c r="L57" i="86"/>
  <c r="I57" i="86"/>
  <c r="F57" i="86"/>
  <c r="B57" i="86"/>
  <c r="R56" i="86"/>
  <c r="O56" i="86"/>
  <c r="L56" i="86"/>
  <c r="I56" i="86"/>
  <c r="B56" i="86"/>
  <c r="R55" i="86"/>
  <c r="O55" i="86"/>
  <c r="L55" i="86"/>
  <c r="I55" i="86"/>
  <c r="B55" i="86"/>
  <c r="R54" i="86"/>
  <c r="O54" i="86"/>
  <c r="L54" i="86"/>
  <c r="I54" i="86"/>
  <c r="F54" i="86"/>
  <c r="B54" i="86"/>
  <c r="R53" i="86"/>
  <c r="O53" i="86"/>
  <c r="L53" i="86"/>
  <c r="I53" i="86"/>
  <c r="F53" i="86"/>
  <c r="B53" i="86"/>
  <c r="B52" i="86"/>
  <c r="R51" i="86"/>
  <c r="O51" i="86"/>
  <c r="L51" i="86"/>
  <c r="I51" i="86"/>
  <c r="B51" i="86"/>
  <c r="R50" i="86"/>
  <c r="O50" i="86"/>
  <c r="L50" i="86"/>
  <c r="I50" i="86"/>
  <c r="F50" i="86"/>
  <c r="B50" i="86"/>
  <c r="R49" i="86"/>
  <c r="O49" i="86"/>
  <c r="L49" i="86"/>
  <c r="I49" i="86"/>
  <c r="F49" i="86"/>
  <c r="B49" i="86"/>
  <c r="R48" i="86"/>
  <c r="O48" i="86"/>
  <c r="L48" i="86"/>
  <c r="I48" i="86"/>
  <c r="B48" i="86"/>
  <c r="R47" i="86"/>
  <c r="O47" i="86"/>
  <c r="L47" i="86"/>
  <c r="I47" i="86"/>
  <c r="B47" i="86"/>
  <c r="R46" i="86"/>
  <c r="O46" i="86"/>
  <c r="L46" i="86"/>
  <c r="I46" i="86"/>
  <c r="F46" i="86"/>
  <c r="B46" i="86"/>
  <c r="R45" i="86"/>
  <c r="O45" i="86"/>
  <c r="L45" i="86"/>
  <c r="I45" i="86"/>
  <c r="F45" i="86"/>
  <c r="B45" i="86"/>
  <c r="B44" i="86"/>
  <c r="R43" i="86"/>
  <c r="O43" i="86"/>
  <c r="L43" i="86"/>
  <c r="I43" i="86"/>
  <c r="B43" i="86"/>
  <c r="R42" i="86"/>
  <c r="O42" i="86"/>
  <c r="L42" i="86"/>
  <c r="I42" i="86"/>
  <c r="F42" i="86"/>
  <c r="B42" i="86"/>
  <c r="R41" i="86"/>
  <c r="O41" i="86"/>
  <c r="L41" i="86"/>
  <c r="I41" i="86"/>
  <c r="F41" i="86"/>
  <c r="B41" i="86"/>
  <c r="R40" i="86"/>
  <c r="O40" i="86"/>
  <c r="L40" i="86"/>
  <c r="I40" i="86"/>
  <c r="B40" i="86"/>
  <c r="R39" i="86"/>
  <c r="O39" i="86"/>
  <c r="L39" i="86"/>
  <c r="I39" i="86"/>
  <c r="B39" i="86"/>
  <c r="R38" i="86"/>
  <c r="O38" i="86"/>
  <c r="L38" i="86"/>
  <c r="I38" i="86"/>
  <c r="F38" i="86"/>
  <c r="B38" i="86"/>
  <c r="R37" i="86"/>
  <c r="O37" i="86"/>
  <c r="L37" i="86"/>
  <c r="I37" i="86"/>
  <c r="F37" i="86"/>
  <c r="B37" i="86"/>
  <c r="I36" i="86"/>
  <c r="B36" i="86"/>
  <c r="R35" i="86"/>
  <c r="O35" i="86"/>
  <c r="L35" i="86"/>
  <c r="I35" i="86"/>
  <c r="B35" i="86"/>
  <c r="R34" i="86"/>
  <c r="O34" i="86"/>
  <c r="L34" i="86"/>
  <c r="I34" i="86"/>
  <c r="F34" i="86"/>
  <c r="B34" i="86"/>
  <c r="R33" i="86"/>
  <c r="O33" i="86"/>
  <c r="L33" i="86"/>
  <c r="I33" i="86"/>
  <c r="F33" i="86"/>
  <c r="B33" i="86"/>
  <c r="R32" i="86"/>
  <c r="O32" i="86"/>
  <c r="L32" i="86"/>
  <c r="I32" i="86"/>
  <c r="B32" i="86"/>
  <c r="R31" i="86"/>
  <c r="O31" i="86"/>
  <c r="L31" i="86"/>
  <c r="I31" i="86"/>
  <c r="B31" i="86"/>
  <c r="R30" i="86"/>
  <c r="O30" i="86"/>
  <c r="L30" i="86"/>
  <c r="I30" i="86"/>
  <c r="F30" i="86"/>
  <c r="B30" i="86"/>
  <c r="R29" i="86"/>
  <c r="O29" i="86"/>
  <c r="L29" i="86"/>
  <c r="I29" i="86"/>
  <c r="F29" i="86"/>
  <c r="B29" i="86"/>
  <c r="B28" i="86"/>
  <c r="R27" i="86"/>
  <c r="O27" i="86"/>
  <c r="L27" i="86"/>
  <c r="I27" i="86"/>
  <c r="B27" i="86"/>
  <c r="R26" i="86"/>
  <c r="O26" i="86"/>
  <c r="L26" i="86"/>
  <c r="I26" i="86"/>
  <c r="F26" i="86"/>
  <c r="B26" i="86"/>
  <c r="R25" i="86"/>
  <c r="O25" i="86"/>
  <c r="L25" i="86"/>
  <c r="I25" i="86"/>
  <c r="F25" i="86"/>
  <c r="B25" i="86"/>
  <c r="R24" i="86"/>
  <c r="O24" i="86"/>
  <c r="L24" i="86"/>
  <c r="I24" i="86"/>
  <c r="B24" i="86"/>
  <c r="R23" i="86"/>
  <c r="O23" i="86"/>
  <c r="L23" i="86"/>
  <c r="I23" i="86"/>
  <c r="B23" i="86"/>
  <c r="R22" i="86"/>
  <c r="O22" i="86"/>
  <c r="L22" i="86"/>
  <c r="I22" i="86"/>
  <c r="F22" i="86"/>
  <c r="B22" i="86"/>
  <c r="R21" i="86"/>
  <c r="O21" i="86"/>
  <c r="L21" i="86"/>
  <c r="I21" i="86"/>
  <c r="F21" i="86"/>
  <c r="B21" i="86"/>
  <c r="B20" i="86"/>
  <c r="R19" i="86"/>
  <c r="O19" i="86"/>
  <c r="L19" i="86"/>
  <c r="I19" i="86"/>
  <c r="B19" i="86"/>
  <c r="R18" i="86"/>
  <c r="O18" i="86"/>
  <c r="L18" i="86"/>
  <c r="I18" i="86"/>
  <c r="F18" i="86"/>
  <c r="B18" i="86"/>
  <c r="R17" i="86"/>
  <c r="O17" i="86"/>
  <c r="L17" i="86"/>
  <c r="I17" i="86"/>
  <c r="F17" i="86"/>
  <c r="B17" i="86"/>
  <c r="R16" i="86"/>
  <c r="L16" i="86"/>
  <c r="I16" i="86"/>
  <c r="F16" i="86"/>
  <c r="B16" i="86"/>
  <c r="R15" i="86"/>
  <c r="L15" i="86"/>
  <c r="I15" i="86"/>
  <c r="F15" i="86"/>
  <c r="B15" i="86"/>
  <c r="R14" i="86"/>
  <c r="O14" i="86"/>
  <c r="L14" i="86"/>
  <c r="I14" i="86"/>
  <c r="F14" i="86"/>
  <c r="B14" i="86"/>
  <c r="R13" i="86"/>
  <c r="L13" i="86"/>
  <c r="I13" i="86"/>
  <c r="F13" i="86"/>
  <c r="B13" i="86"/>
  <c r="B12" i="86"/>
  <c r="R11" i="86"/>
  <c r="O11" i="86"/>
  <c r="L11" i="86"/>
  <c r="I11" i="86"/>
  <c r="B11" i="86"/>
  <c r="R10" i="86"/>
  <c r="L10" i="86"/>
  <c r="I10" i="86"/>
  <c r="F10" i="86"/>
  <c r="B10" i="86"/>
  <c r="R9" i="86"/>
  <c r="O9" i="86"/>
  <c r="L9" i="86"/>
  <c r="I9" i="86"/>
  <c r="F9" i="86"/>
  <c r="B9" i="86"/>
  <c r="R8" i="86"/>
  <c r="L8" i="86"/>
  <c r="I8" i="86"/>
  <c r="F8" i="86"/>
  <c r="B8" i="86"/>
  <c r="R7" i="86"/>
  <c r="O7" i="86"/>
  <c r="L7" i="86"/>
  <c r="I7" i="86"/>
  <c r="F7" i="86"/>
  <c r="B7" i="86"/>
  <c r="R6" i="86"/>
  <c r="O6" i="86"/>
  <c r="L6" i="86"/>
  <c r="I6" i="86"/>
  <c r="F6" i="86"/>
  <c r="B6" i="86"/>
  <c r="R5" i="86"/>
  <c r="O5" i="86"/>
  <c r="L5" i="86"/>
  <c r="I5" i="86"/>
  <c r="F5" i="86"/>
  <c r="B5" i="86"/>
  <c r="R4" i="86"/>
  <c r="O4" i="86"/>
  <c r="L4" i="86"/>
  <c r="I4" i="86"/>
  <c r="F4" i="86"/>
  <c r="B4" i="86"/>
  <c r="R156" i="87" l="1"/>
  <c r="R140" i="87"/>
  <c r="R132" i="87"/>
  <c r="R124" i="87"/>
  <c r="R116" i="87"/>
  <c r="R108" i="87"/>
  <c r="R84" i="87"/>
  <c r="R76" i="87"/>
  <c r="R68" i="87"/>
  <c r="R60" i="87"/>
  <c r="R44" i="87"/>
  <c r="R36" i="87"/>
  <c r="R28" i="87"/>
  <c r="R158" i="87"/>
  <c r="R12" i="87"/>
  <c r="O141" i="87"/>
  <c r="O156" i="87"/>
  <c r="O148" i="87"/>
  <c r="O140" i="87"/>
  <c r="O132" i="87"/>
  <c r="O124" i="87"/>
  <c r="O116" i="87"/>
  <c r="O108" i="87"/>
  <c r="O100" i="87"/>
  <c r="O92" i="87"/>
  <c r="O76" i="87"/>
  <c r="O68" i="87"/>
  <c r="O60" i="87"/>
  <c r="O52" i="87"/>
  <c r="O44" i="87"/>
  <c r="O28" i="87"/>
  <c r="O12" i="87"/>
  <c r="O82" i="87"/>
  <c r="O84" i="87"/>
  <c r="L132" i="87"/>
  <c r="L92" i="87"/>
  <c r="L44" i="87"/>
  <c r="L28" i="87"/>
  <c r="L20" i="87"/>
  <c r="L38" i="87"/>
  <c r="L108" i="87"/>
  <c r="L52" i="87"/>
  <c r="L62" i="87"/>
  <c r="L54" i="87"/>
  <c r="L76" i="87"/>
  <c r="L126" i="87"/>
  <c r="L36" i="87"/>
  <c r="I156" i="87"/>
  <c r="I140" i="87"/>
  <c r="I132" i="87"/>
  <c r="I124" i="87"/>
  <c r="I116" i="87"/>
  <c r="I108" i="87"/>
  <c r="I92" i="87"/>
  <c r="I84" i="87"/>
  <c r="I76" i="87"/>
  <c r="I68" i="87"/>
  <c r="I60" i="87"/>
  <c r="I52" i="87"/>
  <c r="I44" i="87"/>
  <c r="I36" i="87"/>
  <c r="I20" i="87"/>
  <c r="I12" i="87"/>
  <c r="I146" i="87"/>
  <c r="I106" i="87"/>
  <c r="I98" i="87"/>
  <c r="I94" i="87"/>
  <c r="F125" i="87"/>
  <c r="F146" i="87"/>
  <c r="F141" i="87"/>
  <c r="F149" i="87"/>
  <c r="F158" i="87"/>
  <c r="F94" i="87"/>
  <c r="F142" i="87"/>
  <c r="F150" i="87"/>
  <c r="F145" i="87"/>
  <c r="L82" i="87"/>
  <c r="L94" i="87"/>
  <c r="L99" i="87"/>
  <c r="L116" i="87"/>
  <c r="L118" i="87"/>
  <c r="L139" i="87"/>
  <c r="L141" i="87"/>
  <c r="L143" i="87"/>
  <c r="L145" i="87"/>
  <c r="L147" i="87"/>
  <c r="L149" i="87"/>
  <c r="L151" i="87"/>
  <c r="L153" i="87"/>
  <c r="L155" i="87"/>
  <c r="L157" i="87"/>
  <c r="L159" i="87"/>
  <c r="L161" i="87"/>
  <c r="L83" i="87"/>
  <c r="L95" i="87"/>
  <c r="L100" i="87"/>
  <c r="L102" i="87"/>
  <c r="L112" i="87"/>
  <c r="L119" i="87"/>
  <c r="L79" i="87"/>
  <c r="L81" i="87"/>
  <c r="L88" i="87"/>
  <c r="L105" i="87"/>
  <c r="L110" i="87"/>
  <c r="L117" i="87"/>
  <c r="L133" i="87"/>
  <c r="L140" i="87"/>
  <c r="L142" i="87"/>
  <c r="L144" i="87"/>
  <c r="L146" i="87"/>
  <c r="L148" i="87"/>
  <c r="L150" i="87"/>
  <c r="L152" i="87"/>
  <c r="L154" i="87"/>
  <c r="L156" i="87"/>
  <c r="L158" i="87"/>
  <c r="L160" i="87"/>
  <c r="L77" i="87"/>
  <c r="L84" i="87"/>
  <c r="L91" i="87"/>
  <c r="L96" i="87"/>
  <c r="L103" i="87"/>
  <c r="L120" i="87"/>
  <c r="R84" i="86"/>
  <c r="R76" i="86"/>
  <c r="R68" i="86"/>
  <c r="R60" i="86"/>
  <c r="R52" i="86"/>
  <c r="R36" i="86"/>
  <c r="R28" i="86"/>
  <c r="R20" i="86"/>
  <c r="R108" i="86"/>
  <c r="R124" i="86"/>
  <c r="R126" i="86"/>
  <c r="R128" i="86"/>
  <c r="R132" i="86"/>
  <c r="R134" i="86"/>
  <c r="R144" i="86"/>
  <c r="R116" i="86"/>
  <c r="R92" i="86"/>
  <c r="R100" i="86"/>
  <c r="R136" i="86"/>
  <c r="R148" i="86"/>
  <c r="R156" i="86"/>
  <c r="R140" i="86"/>
  <c r="R12" i="86"/>
  <c r="R158" i="86"/>
  <c r="O150" i="86"/>
  <c r="O156" i="86"/>
  <c r="O148" i="86"/>
  <c r="O140" i="86"/>
  <c r="O132" i="86"/>
  <c r="O124" i="86"/>
  <c r="O116" i="86"/>
  <c r="O108" i="86"/>
  <c r="O92" i="86"/>
  <c r="O84" i="86"/>
  <c r="O76" i="86"/>
  <c r="O68" i="86"/>
  <c r="O60" i="86"/>
  <c r="O52" i="86"/>
  <c r="O44" i="86"/>
  <c r="O36" i="86"/>
  <c r="O28" i="86"/>
  <c r="O20" i="86"/>
  <c r="O12" i="86"/>
  <c r="L148" i="86"/>
  <c r="L140" i="86"/>
  <c r="L132" i="86"/>
  <c r="L124" i="86"/>
  <c r="L116" i="86"/>
  <c r="L108" i="86"/>
  <c r="L100" i="86"/>
  <c r="L92" i="86"/>
  <c r="L84" i="86"/>
  <c r="L76" i="86"/>
  <c r="L12" i="86"/>
  <c r="L68" i="86"/>
  <c r="L36" i="86"/>
  <c r="L44" i="86"/>
  <c r="L52" i="86"/>
  <c r="L60" i="86"/>
  <c r="L20" i="86"/>
  <c r="I156" i="86"/>
  <c r="I132" i="86"/>
  <c r="I124" i="86"/>
  <c r="I116" i="86"/>
  <c r="I108" i="86"/>
  <c r="I92" i="86"/>
  <c r="I84" i="86"/>
  <c r="I76" i="86"/>
  <c r="I68" i="86"/>
  <c r="I60" i="86"/>
  <c r="I52" i="86"/>
  <c r="I44" i="86"/>
  <c r="I28" i="86"/>
  <c r="I20" i="86"/>
  <c r="I12" i="86"/>
  <c r="I148" i="86"/>
  <c r="F148" i="86"/>
  <c r="F140" i="86"/>
  <c r="F132" i="86"/>
  <c r="F124" i="86"/>
  <c r="F116" i="86"/>
  <c r="F108" i="86"/>
  <c r="F100" i="86"/>
  <c r="F92" i="86"/>
  <c r="F76" i="86"/>
  <c r="F158" i="86"/>
  <c r="F153" i="86"/>
  <c r="F161" i="86"/>
  <c r="F156" i="86"/>
  <c r="F78" i="86"/>
  <c r="F151" i="86"/>
  <c r="F159" i="86"/>
  <c r="F84" i="86"/>
  <c r="O8" i="86"/>
  <c r="O16" i="86"/>
  <c r="F77" i="86"/>
  <c r="L93" i="86"/>
  <c r="L101" i="86"/>
  <c r="O15" i="86"/>
  <c r="F20" i="86"/>
  <c r="F24" i="86"/>
  <c r="F28" i="86"/>
  <c r="F32" i="86"/>
  <c r="F36" i="86"/>
  <c r="F40" i="86"/>
  <c r="F44" i="86"/>
  <c r="F48" i="86"/>
  <c r="F52" i="86"/>
  <c r="F56" i="86"/>
  <c r="F60" i="86"/>
  <c r="F64" i="86"/>
  <c r="F68" i="86"/>
  <c r="F74" i="86"/>
  <c r="O81" i="86"/>
  <c r="O91" i="86"/>
  <c r="L98" i="86"/>
  <c r="L106" i="86"/>
  <c r="L114" i="86"/>
  <c r="L122" i="86"/>
  <c r="L130" i="86"/>
  <c r="O13" i="86"/>
  <c r="F19" i="86"/>
  <c r="F23" i="86"/>
  <c r="F27" i="86"/>
  <c r="F31" i="86"/>
  <c r="F35" i="86"/>
  <c r="F39" i="86"/>
  <c r="F43" i="86"/>
  <c r="F47" i="86"/>
  <c r="F51" i="86"/>
  <c r="F55" i="86"/>
  <c r="F70" i="86"/>
  <c r="O82" i="86"/>
  <c r="O10" i="86"/>
  <c r="F75" i="86"/>
  <c r="O77" i="86"/>
  <c r="O86" i="86"/>
  <c r="L88" i="86"/>
  <c r="O94" i="86"/>
  <c r="L96" i="86"/>
  <c r="L104" i="86"/>
  <c r="L112" i="86"/>
  <c r="L109" i="86"/>
  <c r="L117" i="86"/>
  <c r="L125" i="86"/>
  <c r="L133" i="86"/>
  <c r="L141" i="86"/>
  <c r="L149" i="86"/>
  <c r="L86" i="86"/>
  <c r="L94" i="86"/>
  <c r="L102" i="86"/>
  <c r="L118" i="86"/>
  <c r="L126" i="86"/>
  <c r="L134" i="86"/>
  <c r="L142" i="86"/>
  <c r="L150" i="86"/>
  <c r="L152" i="86"/>
  <c r="L154" i="86"/>
  <c r="L156" i="86"/>
  <c r="L158" i="86"/>
  <c r="L160" i="86"/>
  <c r="L91" i="86"/>
  <c r="L99" i="86"/>
  <c r="L107" i="86"/>
  <c r="L115" i="86"/>
  <c r="L123" i="86"/>
  <c r="L131" i="86"/>
  <c r="L139" i="86"/>
  <c r="L147" i="86"/>
  <c r="U5" i="85"/>
  <c r="U6" i="85"/>
  <c r="U7" i="85"/>
  <c r="U8" i="85"/>
  <c r="U9" i="85"/>
  <c r="U10" i="85"/>
  <c r="U11" i="85"/>
  <c r="U12" i="85"/>
  <c r="U13" i="85"/>
  <c r="U14" i="85"/>
  <c r="U15" i="85"/>
  <c r="U16" i="85"/>
  <c r="U17" i="85"/>
  <c r="U18" i="85"/>
  <c r="U19" i="85"/>
  <c r="U20" i="85"/>
  <c r="U21" i="85"/>
  <c r="U22" i="85"/>
  <c r="U23" i="85"/>
  <c r="U24" i="85"/>
  <c r="U25" i="85"/>
  <c r="U26" i="85"/>
  <c r="U27" i="85"/>
  <c r="U28" i="85"/>
  <c r="U29" i="85"/>
  <c r="U30" i="85"/>
  <c r="U31" i="85"/>
  <c r="U32" i="85"/>
  <c r="U33" i="85"/>
  <c r="U34" i="85"/>
  <c r="U35" i="85"/>
  <c r="U36" i="85"/>
  <c r="U37" i="85"/>
  <c r="U38" i="85"/>
  <c r="U39" i="85"/>
  <c r="U40" i="85"/>
  <c r="U41" i="85"/>
  <c r="U42" i="85"/>
  <c r="U43" i="85"/>
  <c r="U44" i="85"/>
  <c r="U45" i="85"/>
  <c r="U46" i="85"/>
  <c r="U47" i="85"/>
  <c r="U48" i="85"/>
  <c r="U49" i="85"/>
  <c r="U50" i="85"/>
  <c r="U51" i="85"/>
  <c r="U52" i="85"/>
  <c r="U53" i="85"/>
  <c r="U54" i="85"/>
  <c r="U55" i="85"/>
  <c r="U56" i="85"/>
  <c r="U57" i="85"/>
  <c r="U58" i="85"/>
  <c r="U59" i="85"/>
  <c r="U60" i="85"/>
  <c r="U61" i="85"/>
  <c r="U62" i="85"/>
  <c r="U63" i="85"/>
  <c r="U64" i="85"/>
  <c r="U65" i="85"/>
  <c r="U66" i="85"/>
  <c r="U67" i="85"/>
  <c r="U68" i="85"/>
  <c r="U69" i="85"/>
  <c r="U70" i="85"/>
  <c r="U71" i="85"/>
  <c r="U72" i="85"/>
  <c r="U73" i="85"/>
  <c r="U74" i="85"/>
  <c r="U75" i="85"/>
  <c r="U76" i="85"/>
  <c r="U77" i="85"/>
  <c r="U78" i="85"/>
  <c r="U79" i="85"/>
  <c r="U80" i="85"/>
  <c r="U81" i="85"/>
  <c r="U82" i="85"/>
  <c r="U83" i="85"/>
  <c r="U84" i="85"/>
  <c r="U85" i="85"/>
  <c r="U86" i="85"/>
  <c r="U87" i="85"/>
  <c r="U88" i="85"/>
  <c r="U89" i="85"/>
  <c r="U90" i="85"/>
  <c r="U91" i="85"/>
  <c r="U92" i="85"/>
  <c r="U93" i="85"/>
  <c r="U94" i="85"/>
  <c r="U95" i="85"/>
  <c r="U96" i="85"/>
  <c r="U97" i="85"/>
  <c r="U98" i="85"/>
  <c r="U99" i="85"/>
  <c r="U100" i="85"/>
  <c r="U101" i="85"/>
  <c r="U102" i="85"/>
  <c r="U103" i="85"/>
  <c r="U104" i="85"/>
  <c r="U105" i="85"/>
  <c r="U106" i="85"/>
  <c r="U107" i="85"/>
  <c r="U108" i="85"/>
  <c r="U109" i="85"/>
  <c r="U110" i="85"/>
  <c r="U111" i="85"/>
  <c r="U112" i="85"/>
  <c r="U113" i="85"/>
  <c r="U114" i="85"/>
  <c r="U115" i="85"/>
  <c r="U116" i="85"/>
  <c r="U117" i="85"/>
  <c r="U118" i="85"/>
  <c r="U119" i="85"/>
  <c r="U120" i="85"/>
  <c r="U121" i="85"/>
  <c r="U122" i="85"/>
  <c r="U123" i="85"/>
  <c r="U124" i="85"/>
  <c r="U125" i="85"/>
  <c r="U126" i="85"/>
  <c r="U127" i="85"/>
  <c r="U128" i="85"/>
  <c r="U129" i="85"/>
  <c r="U130" i="85"/>
  <c r="U131" i="85"/>
  <c r="U132" i="85"/>
  <c r="U133" i="85"/>
  <c r="U134" i="85"/>
  <c r="U135" i="85"/>
  <c r="U136" i="85"/>
  <c r="U137" i="85"/>
  <c r="U138" i="85"/>
  <c r="U139" i="85"/>
  <c r="U140" i="85"/>
  <c r="U141" i="85"/>
  <c r="U142" i="85"/>
  <c r="U143" i="85"/>
  <c r="U144" i="85"/>
  <c r="U145" i="85"/>
  <c r="U146" i="85"/>
  <c r="U147" i="85"/>
  <c r="U148" i="85"/>
  <c r="U149" i="85"/>
  <c r="U150" i="85"/>
  <c r="U151" i="85"/>
  <c r="U152" i="85"/>
  <c r="U153" i="85"/>
  <c r="U154" i="85"/>
  <c r="U155" i="85"/>
  <c r="U156" i="85"/>
  <c r="U157" i="85"/>
  <c r="U158" i="85"/>
  <c r="U159" i="85"/>
  <c r="U160" i="85"/>
  <c r="U161" i="85"/>
  <c r="T5" i="85"/>
  <c r="T6" i="85"/>
  <c r="T7" i="85"/>
  <c r="T8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23" i="85"/>
  <c r="T24" i="85"/>
  <c r="T25" i="85"/>
  <c r="T26" i="85"/>
  <c r="T27" i="85"/>
  <c r="T28" i="85"/>
  <c r="T29" i="85"/>
  <c r="T30" i="85"/>
  <c r="T31" i="85"/>
  <c r="T32" i="85"/>
  <c r="T33" i="85"/>
  <c r="T34" i="85"/>
  <c r="T35" i="85"/>
  <c r="T36" i="85"/>
  <c r="T37" i="85"/>
  <c r="T38" i="85"/>
  <c r="T39" i="85"/>
  <c r="T40" i="85"/>
  <c r="T41" i="85"/>
  <c r="T42" i="85"/>
  <c r="T43" i="85"/>
  <c r="T44" i="85"/>
  <c r="T45" i="85"/>
  <c r="T46" i="85"/>
  <c r="T47" i="85"/>
  <c r="T48" i="85"/>
  <c r="T49" i="85"/>
  <c r="T50" i="85"/>
  <c r="T51" i="85"/>
  <c r="T52" i="85"/>
  <c r="T53" i="85"/>
  <c r="T54" i="85"/>
  <c r="T55" i="85"/>
  <c r="T56" i="85"/>
  <c r="T57" i="85"/>
  <c r="T58" i="85"/>
  <c r="T59" i="85"/>
  <c r="T60" i="85"/>
  <c r="T61" i="85"/>
  <c r="T62" i="85"/>
  <c r="T63" i="85"/>
  <c r="T64" i="85"/>
  <c r="T65" i="85"/>
  <c r="T66" i="85"/>
  <c r="T67" i="85"/>
  <c r="T68" i="85"/>
  <c r="T69" i="85"/>
  <c r="T70" i="85"/>
  <c r="T71" i="85"/>
  <c r="T72" i="85"/>
  <c r="T73" i="85"/>
  <c r="T74" i="85"/>
  <c r="T75" i="85"/>
  <c r="T76" i="85"/>
  <c r="T77" i="85"/>
  <c r="T78" i="85"/>
  <c r="T79" i="85"/>
  <c r="T80" i="85"/>
  <c r="T81" i="85"/>
  <c r="T82" i="85"/>
  <c r="T83" i="85"/>
  <c r="T84" i="85"/>
  <c r="T85" i="85"/>
  <c r="T86" i="85"/>
  <c r="T87" i="85"/>
  <c r="T88" i="85"/>
  <c r="T89" i="85"/>
  <c r="T90" i="85"/>
  <c r="T91" i="85"/>
  <c r="T92" i="85"/>
  <c r="T93" i="85"/>
  <c r="T94" i="85"/>
  <c r="T95" i="85"/>
  <c r="T96" i="85"/>
  <c r="T97" i="85"/>
  <c r="T98" i="85"/>
  <c r="T99" i="85"/>
  <c r="T100" i="85"/>
  <c r="T101" i="85"/>
  <c r="T102" i="85"/>
  <c r="T103" i="85"/>
  <c r="T104" i="85"/>
  <c r="T105" i="85"/>
  <c r="T106" i="85"/>
  <c r="T107" i="85"/>
  <c r="T108" i="85"/>
  <c r="T109" i="85"/>
  <c r="T110" i="85"/>
  <c r="T111" i="85"/>
  <c r="T112" i="85"/>
  <c r="T113" i="85"/>
  <c r="T114" i="85"/>
  <c r="T115" i="85"/>
  <c r="T116" i="85"/>
  <c r="T117" i="85"/>
  <c r="T118" i="85"/>
  <c r="T119" i="85"/>
  <c r="T120" i="85"/>
  <c r="T121" i="85"/>
  <c r="T122" i="85"/>
  <c r="T123" i="85"/>
  <c r="T124" i="85"/>
  <c r="T125" i="85"/>
  <c r="T126" i="85"/>
  <c r="T127" i="85"/>
  <c r="T128" i="85"/>
  <c r="T129" i="85"/>
  <c r="T130" i="85"/>
  <c r="T131" i="85"/>
  <c r="T132" i="85"/>
  <c r="T133" i="85"/>
  <c r="T134" i="85"/>
  <c r="T135" i="85"/>
  <c r="T136" i="85"/>
  <c r="T137" i="85"/>
  <c r="T138" i="85"/>
  <c r="T139" i="85"/>
  <c r="T140" i="85"/>
  <c r="T141" i="85"/>
  <c r="T142" i="85"/>
  <c r="T143" i="85"/>
  <c r="T144" i="85"/>
  <c r="T145" i="85"/>
  <c r="T146" i="85"/>
  <c r="T147" i="85"/>
  <c r="T148" i="85"/>
  <c r="T149" i="85"/>
  <c r="T150" i="85"/>
  <c r="T151" i="85"/>
  <c r="T152" i="85"/>
  <c r="T153" i="85"/>
  <c r="T154" i="85"/>
  <c r="T155" i="85"/>
  <c r="T156" i="85"/>
  <c r="T157" i="85"/>
  <c r="T158" i="85"/>
  <c r="T159" i="85"/>
  <c r="T160" i="85"/>
  <c r="T161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23" i="85"/>
  <c r="R24" i="85"/>
  <c r="R25" i="85"/>
  <c r="R26" i="85"/>
  <c r="R27" i="85"/>
  <c r="R28" i="85"/>
  <c r="R29" i="85"/>
  <c r="R30" i="85"/>
  <c r="R31" i="85"/>
  <c r="R32" i="85"/>
  <c r="R33" i="85"/>
  <c r="R34" i="85"/>
  <c r="R35" i="85"/>
  <c r="R36" i="85"/>
  <c r="R37" i="85"/>
  <c r="R38" i="85"/>
  <c r="R39" i="85"/>
  <c r="R40" i="85"/>
  <c r="R41" i="85"/>
  <c r="R42" i="85"/>
  <c r="R43" i="85"/>
  <c r="R44" i="85"/>
  <c r="R45" i="85"/>
  <c r="R46" i="85"/>
  <c r="R47" i="85"/>
  <c r="R48" i="85"/>
  <c r="R49" i="85"/>
  <c r="R50" i="85"/>
  <c r="R51" i="85"/>
  <c r="R52" i="85"/>
  <c r="R53" i="85"/>
  <c r="R54" i="85"/>
  <c r="R55" i="85"/>
  <c r="R56" i="85"/>
  <c r="R57" i="85"/>
  <c r="R58" i="85"/>
  <c r="R59" i="85"/>
  <c r="R60" i="85"/>
  <c r="R61" i="85"/>
  <c r="R62" i="85"/>
  <c r="R63" i="85"/>
  <c r="R64" i="85"/>
  <c r="R65" i="85"/>
  <c r="R66" i="85"/>
  <c r="R67" i="85"/>
  <c r="R68" i="85"/>
  <c r="R69" i="85"/>
  <c r="R70" i="85"/>
  <c r="R71" i="85"/>
  <c r="R72" i="85"/>
  <c r="R73" i="85"/>
  <c r="R74" i="85"/>
  <c r="R75" i="85"/>
  <c r="R76" i="85"/>
  <c r="R77" i="85"/>
  <c r="R78" i="85"/>
  <c r="R79" i="85"/>
  <c r="R80" i="85"/>
  <c r="R81" i="85"/>
  <c r="R82" i="85"/>
  <c r="R83" i="85"/>
  <c r="R84" i="85"/>
  <c r="R85" i="85"/>
  <c r="R86" i="85"/>
  <c r="R87" i="85"/>
  <c r="R88" i="85"/>
  <c r="R89" i="85"/>
  <c r="R90" i="85"/>
  <c r="R91" i="85"/>
  <c r="R92" i="85"/>
  <c r="R93" i="85"/>
  <c r="R94" i="85"/>
  <c r="R95" i="85"/>
  <c r="R96" i="85"/>
  <c r="R97" i="85"/>
  <c r="R98" i="85"/>
  <c r="R99" i="85"/>
  <c r="R100" i="85"/>
  <c r="R101" i="85"/>
  <c r="R102" i="85"/>
  <c r="R103" i="85"/>
  <c r="R104" i="85"/>
  <c r="R105" i="85"/>
  <c r="R106" i="85"/>
  <c r="R107" i="85"/>
  <c r="R108" i="85"/>
  <c r="R109" i="85"/>
  <c r="R110" i="85"/>
  <c r="R111" i="85"/>
  <c r="R112" i="85"/>
  <c r="R113" i="85"/>
  <c r="R114" i="85"/>
  <c r="R115" i="85"/>
  <c r="R116" i="85"/>
  <c r="R117" i="85"/>
  <c r="R118" i="85"/>
  <c r="R119" i="85"/>
  <c r="R120" i="85"/>
  <c r="R121" i="85"/>
  <c r="R122" i="85"/>
  <c r="R123" i="85"/>
  <c r="R124" i="85"/>
  <c r="R125" i="85"/>
  <c r="R126" i="85"/>
  <c r="R127" i="85"/>
  <c r="R128" i="85"/>
  <c r="R129" i="85"/>
  <c r="R130" i="85"/>
  <c r="R131" i="85"/>
  <c r="R132" i="85"/>
  <c r="R133" i="85"/>
  <c r="R134" i="85"/>
  <c r="R135" i="85"/>
  <c r="R136" i="85"/>
  <c r="R137" i="85"/>
  <c r="R138" i="85"/>
  <c r="R139" i="85"/>
  <c r="R140" i="85"/>
  <c r="R141" i="85"/>
  <c r="R142" i="85"/>
  <c r="R143" i="85"/>
  <c r="R144" i="85"/>
  <c r="R145" i="85"/>
  <c r="R146" i="85"/>
  <c r="R147" i="85"/>
  <c r="R148" i="85"/>
  <c r="R149" i="85"/>
  <c r="R150" i="85"/>
  <c r="R151" i="85"/>
  <c r="R152" i="85"/>
  <c r="R153" i="85"/>
  <c r="R154" i="85"/>
  <c r="R155" i="85"/>
  <c r="R156" i="85"/>
  <c r="R157" i="85"/>
  <c r="R158" i="85"/>
  <c r="R159" i="85"/>
  <c r="R160" i="85"/>
  <c r="R161" i="85"/>
  <c r="Q5" i="85"/>
  <c r="Q6" i="85"/>
  <c r="Q7" i="85"/>
  <c r="Q8" i="85"/>
  <c r="Q9" i="85"/>
  <c r="Q10" i="85"/>
  <c r="Q11" i="85"/>
  <c r="Q12" i="85"/>
  <c r="Q13" i="85"/>
  <c r="Q14" i="85"/>
  <c r="Q15" i="85"/>
  <c r="Q16" i="85"/>
  <c r="Q17" i="85"/>
  <c r="Q18" i="85"/>
  <c r="Q19" i="85"/>
  <c r="Q20" i="85"/>
  <c r="Q21" i="85"/>
  <c r="Q22" i="85"/>
  <c r="Q23" i="85"/>
  <c r="Q24" i="85"/>
  <c r="Q25" i="85"/>
  <c r="Q26" i="85"/>
  <c r="Q27" i="85"/>
  <c r="Q28" i="85"/>
  <c r="Q29" i="85"/>
  <c r="Q30" i="85"/>
  <c r="Q31" i="85"/>
  <c r="Q32" i="85"/>
  <c r="Q33" i="85"/>
  <c r="Q34" i="85"/>
  <c r="Q35" i="85"/>
  <c r="Q36" i="85"/>
  <c r="Q37" i="85"/>
  <c r="Q38" i="85"/>
  <c r="Q39" i="85"/>
  <c r="Q40" i="85"/>
  <c r="Q41" i="85"/>
  <c r="Q42" i="85"/>
  <c r="Q43" i="85"/>
  <c r="Q44" i="85"/>
  <c r="Q45" i="85"/>
  <c r="Q46" i="85"/>
  <c r="Q47" i="85"/>
  <c r="Q48" i="85"/>
  <c r="Q49" i="85"/>
  <c r="Q50" i="85"/>
  <c r="Q51" i="85"/>
  <c r="Q52" i="85"/>
  <c r="Q53" i="85"/>
  <c r="Q54" i="85"/>
  <c r="Q55" i="85"/>
  <c r="Q56" i="85"/>
  <c r="Q57" i="85"/>
  <c r="Q58" i="85"/>
  <c r="Q59" i="85"/>
  <c r="Q60" i="85"/>
  <c r="Q61" i="85"/>
  <c r="Q62" i="85"/>
  <c r="Q63" i="85"/>
  <c r="Q64" i="85"/>
  <c r="Q65" i="85"/>
  <c r="Q66" i="85"/>
  <c r="Q67" i="85"/>
  <c r="Q68" i="85"/>
  <c r="Q69" i="85"/>
  <c r="Q70" i="85"/>
  <c r="Q71" i="85"/>
  <c r="Q72" i="85"/>
  <c r="Q73" i="85"/>
  <c r="Q74" i="85"/>
  <c r="Q75" i="85"/>
  <c r="Q76" i="85"/>
  <c r="Q77" i="85"/>
  <c r="Q78" i="85"/>
  <c r="Q79" i="85"/>
  <c r="Q80" i="85"/>
  <c r="Q81" i="85"/>
  <c r="Q82" i="85"/>
  <c r="Q83" i="85"/>
  <c r="Q84" i="85"/>
  <c r="Q85" i="85"/>
  <c r="Q86" i="85"/>
  <c r="Q87" i="85"/>
  <c r="Q88" i="85"/>
  <c r="Q89" i="85"/>
  <c r="Q90" i="85"/>
  <c r="Q91" i="85"/>
  <c r="Q92" i="85"/>
  <c r="Q93" i="85"/>
  <c r="Q94" i="85"/>
  <c r="Q95" i="85"/>
  <c r="Q96" i="85"/>
  <c r="Q97" i="85"/>
  <c r="Q98" i="85"/>
  <c r="Q99" i="85"/>
  <c r="Q100" i="85"/>
  <c r="Q101" i="85"/>
  <c r="Q102" i="85"/>
  <c r="Q103" i="85"/>
  <c r="Q104" i="85"/>
  <c r="Q105" i="85"/>
  <c r="Q106" i="85"/>
  <c r="Q107" i="85"/>
  <c r="Q108" i="85"/>
  <c r="Q109" i="85"/>
  <c r="Q110" i="85"/>
  <c r="Q111" i="85"/>
  <c r="Q112" i="85"/>
  <c r="Q113" i="85"/>
  <c r="Q114" i="85"/>
  <c r="Q115" i="85"/>
  <c r="Q116" i="85"/>
  <c r="Q117" i="85"/>
  <c r="Q118" i="85"/>
  <c r="Q119" i="85"/>
  <c r="Q120" i="85"/>
  <c r="Q121" i="85"/>
  <c r="Q122" i="85"/>
  <c r="Q123" i="85"/>
  <c r="Q124" i="85"/>
  <c r="Q125" i="85"/>
  <c r="Q126" i="85"/>
  <c r="Q127" i="85"/>
  <c r="Q128" i="85"/>
  <c r="Q129" i="85"/>
  <c r="Q130" i="85"/>
  <c r="Q131" i="85"/>
  <c r="Q132" i="85"/>
  <c r="Q133" i="85"/>
  <c r="Q134" i="85"/>
  <c r="Q135" i="85"/>
  <c r="Q136" i="85"/>
  <c r="Q137" i="85"/>
  <c r="Q138" i="85"/>
  <c r="Q139" i="85"/>
  <c r="Q140" i="85"/>
  <c r="Q141" i="85"/>
  <c r="Q142" i="85"/>
  <c r="Q143" i="85"/>
  <c r="Q144" i="85"/>
  <c r="Q145" i="85"/>
  <c r="Q146" i="85"/>
  <c r="Q147" i="85"/>
  <c r="Q148" i="85"/>
  <c r="Q149" i="85"/>
  <c r="Q150" i="85"/>
  <c r="Q151" i="85"/>
  <c r="Q152" i="85"/>
  <c r="Q153" i="85"/>
  <c r="Q154" i="85"/>
  <c r="Q155" i="85"/>
  <c r="Q156" i="85"/>
  <c r="Q157" i="85"/>
  <c r="Q158" i="85"/>
  <c r="Q159" i="85"/>
  <c r="Q160" i="85"/>
  <c r="Q161" i="85"/>
  <c r="P5" i="85"/>
  <c r="P6" i="85"/>
  <c r="P7" i="85"/>
  <c r="P8" i="85"/>
  <c r="P9" i="85"/>
  <c r="P10" i="85"/>
  <c r="P11" i="85"/>
  <c r="P12" i="85"/>
  <c r="P13" i="85"/>
  <c r="P14" i="85"/>
  <c r="P15" i="85"/>
  <c r="P16" i="85"/>
  <c r="P17" i="85"/>
  <c r="P18" i="85"/>
  <c r="P19" i="85"/>
  <c r="P20" i="85"/>
  <c r="P21" i="85"/>
  <c r="P22" i="85"/>
  <c r="P23" i="85"/>
  <c r="P24" i="85"/>
  <c r="P25" i="85"/>
  <c r="P26" i="85"/>
  <c r="P27" i="85"/>
  <c r="P28" i="85"/>
  <c r="P29" i="85"/>
  <c r="P30" i="85"/>
  <c r="P31" i="85"/>
  <c r="P32" i="85"/>
  <c r="P33" i="85"/>
  <c r="P34" i="85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84" i="85"/>
  <c r="P85" i="85"/>
  <c r="P86" i="85"/>
  <c r="P87" i="85"/>
  <c r="P88" i="85"/>
  <c r="P89" i="85"/>
  <c r="P90" i="85"/>
  <c r="P91" i="85"/>
  <c r="P92" i="85"/>
  <c r="P93" i="85"/>
  <c r="P94" i="85"/>
  <c r="P95" i="85"/>
  <c r="P96" i="85"/>
  <c r="P97" i="85"/>
  <c r="P98" i="85"/>
  <c r="P99" i="85"/>
  <c r="P100" i="85"/>
  <c r="P101" i="85"/>
  <c r="P102" i="85"/>
  <c r="P103" i="85"/>
  <c r="P104" i="85"/>
  <c r="P105" i="85"/>
  <c r="P106" i="85"/>
  <c r="P107" i="85"/>
  <c r="P108" i="85"/>
  <c r="P109" i="85"/>
  <c r="P110" i="85"/>
  <c r="P111" i="85"/>
  <c r="P112" i="85"/>
  <c r="P113" i="85"/>
  <c r="P114" i="85"/>
  <c r="P115" i="85"/>
  <c r="P116" i="85"/>
  <c r="P117" i="85"/>
  <c r="P118" i="85"/>
  <c r="P119" i="85"/>
  <c r="P120" i="85"/>
  <c r="P121" i="85"/>
  <c r="P122" i="85"/>
  <c r="P123" i="85"/>
  <c r="P124" i="85"/>
  <c r="P125" i="85"/>
  <c r="P126" i="85"/>
  <c r="P127" i="85"/>
  <c r="P128" i="85"/>
  <c r="P129" i="85"/>
  <c r="P130" i="85"/>
  <c r="P131" i="85"/>
  <c r="P132" i="85"/>
  <c r="P133" i="85"/>
  <c r="P134" i="85"/>
  <c r="P135" i="85"/>
  <c r="P136" i="85"/>
  <c r="P137" i="85"/>
  <c r="P138" i="85"/>
  <c r="P139" i="85"/>
  <c r="P140" i="85"/>
  <c r="P141" i="85"/>
  <c r="P142" i="85"/>
  <c r="P143" i="85"/>
  <c r="P144" i="85"/>
  <c r="P145" i="85"/>
  <c r="P146" i="85"/>
  <c r="P147" i="85"/>
  <c r="P148" i="85"/>
  <c r="P149" i="85"/>
  <c r="P150" i="85"/>
  <c r="P151" i="85"/>
  <c r="P152" i="85"/>
  <c r="P153" i="85"/>
  <c r="P154" i="85"/>
  <c r="P155" i="85"/>
  <c r="P156" i="85"/>
  <c r="P157" i="85"/>
  <c r="P158" i="85"/>
  <c r="P159" i="85"/>
  <c r="P160" i="85"/>
  <c r="P161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O102" i="85"/>
  <c r="O103" i="85"/>
  <c r="O104" i="85"/>
  <c r="O105" i="85"/>
  <c r="O106" i="85"/>
  <c r="O107" i="85"/>
  <c r="O108" i="85"/>
  <c r="O109" i="85"/>
  <c r="O110" i="85"/>
  <c r="O111" i="85"/>
  <c r="O112" i="85"/>
  <c r="O113" i="85"/>
  <c r="O114" i="85"/>
  <c r="O115" i="85"/>
  <c r="O116" i="85"/>
  <c r="O117" i="85"/>
  <c r="O118" i="85"/>
  <c r="O119" i="85"/>
  <c r="O120" i="85"/>
  <c r="O121" i="85"/>
  <c r="O122" i="85"/>
  <c r="O123" i="85"/>
  <c r="O124" i="85"/>
  <c r="O125" i="85"/>
  <c r="O126" i="85"/>
  <c r="O127" i="85"/>
  <c r="O128" i="85"/>
  <c r="O129" i="85"/>
  <c r="O130" i="85"/>
  <c r="O131" i="85"/>
  <c r="O132" i="85"/>
  <c r="O133" i="85"/>
  <c r="O134" i="85"/>
  <c r="O135" i="85"/>
  <c r="O136" i="85"/>
  <c r="O137" i="85"/>
  <c r="O138" i="85"/>
  <c r="O139" i="85"/>
  <c r="O140" i="85"/>
  <c r="O141" i="85"/>
  <c r="O142" i="85"/>
  <c r="O143" i="85"/>
  <c r="O144" i="85"/>
  <c r="O145" i="85"/>
  <c r="O146" i="85"/>
  <c r="O147" i="85"/>
  <c r="O148" i="85"/>
  <c r="O149" i="85"/>
  <c r="O150" i="85"/>
  <c r="O151" i="85"/>
  <c r="O152" i="85"/>
  <c r="O153" i="85"/>
  <c r="O154" i="85"/>
  <c r="O155" i="85"/>
  <c r="O156" i="85"/>
  <c r="O157" i="85"/>
  <c r="O158" i="85"/>
  <c r="O159" i="85"/>
  <c r="O160" i="85"/>
  <c r="O161" i="85"/>
  <c r="Q4" i="85"/>
  <c r="P4" i="85"/>
  <c r="O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L102" i="85"/>
  <c r="L103" i="85"/>
  <c r="L104" i="85"/>
  <c r="L105" i="85"/>
  <c r="L106" i="85"/>
  <c r="L107" i="85"/>
  <c r="L108" i="85"/>
  <c r="L109" i="85"/>
  <c r="L110" i="85"/>
  <c r="L111" i="85"/>
  <c r="L112" i="85"/>
  <c r="L113" i="85"/>
  <c r="L114" i="85"/>
  <c r="L115" i="85"/>
  <c r="L116" i="85"/>
  <c r="L117" i="85"/>
  <c r="L118" i="85"/>
  <c r="L119" i="85"/>
  <c r="L120" i="85"/>
  <c r="L121" i="85"/>
  <c r="L122" i="85"/>
  <c r="L123" i="85"/>
  <c r="L124" i="85"/>
  <c r="L125" i="85"/>
  <c r="L126" i="85"/>
  <c r="L127" i="85"/>
  <c r="L128" i="85"/>
  <c r="L129" i="85"/>
  <c r="L130" i="85"/>
  <c r="L131" i="85"/>
  <c r="L132" i="85"/>
  <c r="L133" i="85"/>
  <c r="L134" i="85"/>
  <c r="L135" i="85"/>
  <c r="L136" i="85"/>
  <c r="L137" i="85"/>
  <c r="L138" i="85"/>
  <c r="L139" i="85"/>
  <c r="L140" i="85"/>
  <c r="L141" i="85"/>
  <c r="L142" i="85"/>
  <c r="L143" i="85"/>
  <c r="L144" i="85"/>
  <c r="L145" i="85"/>
  <c r="L146" i="85"/>
  <c r="L147" i="85"/>
  <c r="L148" i="85"/>
  <c r="L149" i="85"/>
  <c r="L150" i="85"/>
  <c r="L151" i="85"/>
  <c r="L152" i="85"/>
  <c r="L153" i="85"/>
  <c r="L154" i="85"/>
  <c r="L155" i="85"/>
  <c r="L156" i="85"/>
  <c r="L157" i="85"/>
  <c r="L158" i="85"/>
  <c r="L159" i="85"/>
  <c r="L160" i="85"/>
  <c r="L161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K102" i="85"/>
  <c r="K103" i="85"/>
  <c r="K104" i="85"/>
  <c r="K105" i="85"/>
  <c r="K106" i="85"/>
  <c r="K107" i="85"/>
  <c r="K108" i="85"/>
  <c r="K109" i="85"/>
  <c r="K110" i="85"/>
  <c r="K111" i="85"/>
  <c r="K112" i="85"/>
  <c r="K113" i="85"/>
  <c r="K114" i="85"/>
  <c r="K115" i="85"/>
  <c r="K116" i="85"/>
  <c r="K117" i="85"/>
  <c r="K118" i="85"/>
  <c r="K119" i="85"/>
  <c r="K120" i="85"/>
  <c r="K121" i="85"/>
  <c r="K122" i="85"/>
  <c r="K123" i="85"/>
  <c r="K124" i="85"/>
  <c r="K125" i="85"/>
  <c r="K126" i="85"/>
  <c r="K127" i="85"/>
  <c r="K128" i="85"/>
  <c r="K129" i="85"/>
  <c r="K130" i="85"/>
  <c r="K131" i="85"/>
  <c r="K132" i="85"/>
  <c r="K133" i="85"/>
  <c r="K134" i="85"/>
  <c r="K135" i="85"/>
  <c r="K136" i="85"/>
  <c r="K137" i="85"/>
  <c r="K138" i="85"/>
  <c r="K139" i="85"/>
  <c r="K140" i="85"/>
  <c r="K141" i="85"/>
  <c r="K142" i="85"/>
  <c r="K143" i="85"/>
  <c r="K144" i="85"/>
  <c r="K145" i="85"/>
  <c r="K146" i="85"/>
  <c r="K147" i="85"/>
  <c r="K148" i="85"/>
  <c r="K149" i="85"/>
  <c r="K150" i="85"/>
  <c r="K151" i="85"/>
  <c r="K152" i="85"/>
  <c r="K153" i="85"/>
  <c r="K154" i="85"/>
  <c r="K155" i="85"/>
  <c r="K156" i="85"/>
  <c r="K157" i="85"/>
  <c r="K158" i="85"/>
  <c r="K159" i="85"/>
  <c r="K160" i="85"/>
  <c r="K161" i="85"/>
  <c r="G58" i="34"/>
  <c r="S6" i="85" l="1"/>
  <c r="S26" i="85"/>
  <c r="U4" i="85"/>
  <c r="T4" i="85"/>
  <c r="R4" i="85"/>
  <c r="M5" i="85"/>
  <c r="N5" i="85" s="1"/>
  <c r="M6" i="85"/>
  <c r="N6" i="85" s="1"/>
  <c r="M7" i="85"/>
  <c r="M8" i="85"/>
  <c r="M9" i="85"/>
  <c r="N9" i="85" s="1"/>
  <c r="M10" i="85"/>
  <c r="M11" i="85"/>
  <c r="M12" i="85"/>
  <c r="N12" i="85" s="1"/>
  <c r="M13" i="85"/>
  <c r="N13" i="85" s="1"/>
  <c r="M14" i="85"/>
  <c r="N14" i="85" s="1"/>
  <c r="M15" i="85"/>
  <c r="M16" i="85"/>
  <c r="M17" i="85"/>
  <c r="M18" i="85"/>
  <c r="M19" i="85"/>
  <c r="M20" i="85"/>
  <c r="N20" i="85" s="1"/>
  <c r="M21" i="85"/>
  <c r="N21" i="85" s="1"/>
  <c r="M22" i="85"/>
  <c r="N22" i="85" s="1"/>
  <c r="M23" i="85"/>
  <c r="M24" i="85"/>
  <c r="M25" i="85"/>
  <c r="M26" i="85"/>
  <c r="M27" i="85"/>
  <c r="M28" i="85"/>
  <c r="N28" i="85" s="1"/>
  <c r="M29" i="85"/>
  <c r="N29" i="85" s="1"/>
  <c r="M30" i="85"/>
  <c r="N30" i="85" s="1"/>
  <c r="M31" i="85"/>
  <c r="M32" i="85"/>
  <c r="M33" i="85"/>
  <c r="N33" i="85" s="1"/>
  <c r="M34" i="85"/>
  <c r="M35" i="85"/>
  <c r="M36" i="85"/>
  <c r="N36" i="85" s="1"/>
  <c r="M37" i="85"/>
  <c r="N37" i="85" s="1"/>
  <c r="M38" i="85"/>
  <c r="N38" i="85" s="1"/>
  <c r="M39" i="85"/>
  <c r="M40" i="85"/>
  <c r="M41" i="85"/>
  <c r="N41" i="85" s="1"/>
  <c r="M42" i="85"/>
  <c r="M43" i="85"/>
  <c r="M44" i="85"/>
  <c r="N44" i="85" s="1"/>
  <c r="M45" i="85"/>
  <c r="N45" i="85" s="1"/>
  <c r="M46" i="85"/>
  <c r="M47" i="85"/>
  <c r="M48" i="85"/>
  <c r="M49" i="85"/>
  <c r="M50" i="85"/>
  <c r="M51" i="85"/>
  <c r="M52" i="85"/>
  <c r="N52" i="85" s="1"/>
  <c r="M53" i="85"/>
  <c r="N53" i="85" s="1"/>
  <c r="M54" i="85"/>
  <c r="N54" i="85" s="1"/>
  <c r="M55" i="85"/>
  <c r="M56" i="85"/>
  <c r="M57" i="85"/>
  <c r="N57" i="85" s="1"/>
  <c r="M58" i="85"/>
  <c r="M59" i="85"/>
  <c r="M60" i="85"/>
  <c r="N60" i="85" s="1"/>
  <c r="M61" i="85"/>
  <c r="N61" i="85" s="1"/>
  <c r="M62" i="85"/>
  <c r="N62" i="85" s="1"/>
  <c r="M63" i="85"/>
  <c r="M64" i="85"/>
  <c r="M65" i="85"/>
  <c r="N65" i="85" s="1"/>
  <c r="M66" i="85"/>
  <c r="M67" i="85"/>
  <c r="M68" i="85"/>
  <c r="N68" i="85" s="1"/>
  <c r="M69" i="85"/>
  <c r="N69" i="85" s="1"/>
  <c r="M70" i="85"/>
  <c r="N70" i="85" s="1"/>
  <c r="M71" i="85"/>
  <c r="M72" i="85"/>
  <c r="M73" i="85"/>
  <c r="N73" i="85" s="1"/>
  <c r="M74" i="85"/>
  <c r="M75" i="85"/>
  <c r="M76" i="85"/>
  <c r="N76" i="85" s="1"/>
  <c r="M77" i="85"/>
  <c r="N77" i="85" s="1"/>
  <c r="M78" i="85"/>
  <c r="N78" i="85" s="1"/>
  <c r="M79" i="85"/>
  <c r="M80" i="85"/>
  <c r="M81" i="85"/>
  <c r="M82" i="85"/>
  <c r="M83" i="85"/>
  <c r="M84" i="85"/>
  <c r="N84" i="85" s="1"/>
  <c r="M85" i="85"/>
  <c r="N85" i="85" s="1"/>
  <c r="M86" i="85"/>
  <c r="N86" i="85" s="1"/>
  <c r="M87" i="85"/>
  <c r="M88" i="85"/>
  <c r="M89" i="85"/>
  <c r="N89" i="85" s="1"/>
  <c r="M90" i="85"/>
  <c r="M91" i="85"/>
  <c r="M92" i="85"/>
  <c r="N92" i="85" s="1"/>
  <c r="M93" i="85"/>
  <c r="N93" i="85" s="1"/>
  <c r="M94" i="85"/>
  <c r="N94" i="85" s="1"/>
  <c r="M95" i="85"/>
  <c r="M96" i="85"/>
  <c r="M97" i="85"/>
  <c r="N97" i="85" s="1"/>
  <c r="M98" i="85"/>
  <c r="M99" i="85"/>
  <c r="M100" i="85"/>
  <c r="N100" i="85" s="1"/>
  <c r="M101" i="85"/>
  <c r="N101" i="85" s="1"/>
  <c r="M102" i="85"/>
  <c r="N102" i="85" s="1"/>
  <c r="M103" i="85"/>
  <c r="M104" i="85"/>
  <c r="M105" i="85"/>
  <c r="N105" i="85" s="1"/>
  <c r="M106" i="85"/>
  <c r="M107" i="85"/>
  <c r="M108" i="85"/>
  <c r="N108" i="85" s="1"/>
  <c r="M109" i="85"/>
  <c r="N109" i="85" s="1"/>
  <c r="M110" i="85"/>
  <c r="N110" i="85" s="1"/>
  <c r="M111" i="85"/>
  <c r="M112" i="85"/>
  <c r="M113" i="85"/>
  <c r="M114" i="85"/>
  <c r="M115" i="85"/>
  <c r="M116" i="85"/>
  <c r="N116" i="85" s="1"/>
  <c r="M117" i="85"/>
  <c r="N117" i="85" s="1"/>
  <c r="M118" i="85"/>
  <c r="N118" i="85" s="1"/>
  <c r="M119" i="85"/>
  <c r="M120" i="85"/>
  <c r="M121" i="85"/>
  <c r="M122" i="85"/>
  <c r="M123" i="85"/>
  <c r="M124" i="85"/>
  <c r="N124" i="85" s="1"/>
  <c r="M125" i="85"/>
  <c r="N125" i="85" s="1"/>
  <c r="M126" i="85"/>
  <c r="N126" i="85" s="1"/>
  <c r="M127" i="85"/>
  <c r="M128" i="85"/>
  <c r="M129" i="85"/>
  <c r="N129" i="85" s="1"/>
  <c r="M130" i="85"/>
  <c r="M131" i="85"/>
  <c r="M132" i="85"/>
  <c r="N132" i="85" s="1"/>
  <c r="M133" i="85"/>
  <c r="N133" i="85" s="1"/>
  <c r="M134" i="85"/>
  <c r="N134" i="85" s="1"/>
  <c r="M135" i="85"/>
  <c r="M136" i="85"/>
  <c r="M137" i="85"/>
  <c r="N137" i="85" s="1"/>
  <c r="M138" i="85"/>
  <c r="M139" i="85"/>
  <c r="M140" i="85"/>
  <c r="N140" i="85" s="1"/>
  <c r="M141" i="85"/>
  <c r="N141" i="85" s="1"/>
  <c r="M142" i="85"/>
  <c r="N142" i="85" s="1"/>
  <c r="M143" i="85"/>
  <c r="M144" i="85"/>
  <c r="M145" i="85"/>
  <c r="N145" i="85" s="1"/>
  <c r="M146" i="85"/>
  <c r="M147" i="85"/>
  <c r="M148" i="85"/>
  <c r="N148" i="85" s="1"/>
  <c r="M149" i="85"/>
  <c r="N149" i="85" s="1"/>
  <c r="M150" i="85"/>
  <c r="N150" i="85" s="1"/>
  <c r="M151" i="85"/>
  <c r="M152" i="85"/>
  <c r="M153" i="85"/>
  <c r="M154" i="85"/>
  <c r="M155" i="85"/>
  <c r="M156" i="85"/>
  <c r="N156" i="85" s="1"/>
  <c r="M157" i="85"/>
  <c r="N157" i="85" s="1"/>
  <c r="M158" i="85"/>
  <c r="N158" i="85" s="1"/>
  <c r="M159" i="85"/>
  <c r="M160" i="85"/>
  <c r="M161" i="85"/>
  <c r="N161" i="85" s="1"/>
  <c r="M4" i="85"/>
  <c r="N17" i="85"/>
  <c r="N25" i="85"/>
  <c r="N46" i="85"/>
  <c r="N49" i="85"/>
  <c r="N81" i="85"/>
  <c r="N113" i="85"/>
  <c r="N121" i="85"/>
  <c r="N153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J102" i="85"/>
  <c r="J103" i="85"/>
  <c r="J104" i="85"/>
  <c r="J105" i="85"/>
  <c r="J106" i="85"/>
  <c r="J107" i="85"/>
  <c r="J108" i="85"/>
  <c r="J109" i="85"/>
  <c r="J110" i="85"/>
  <c r="J111" i="85"/>
  <c r="J112" i="85"/>
  <c r="J113" i="85"/>
  <c r="J114" i="85"/>
  <c r="J115" i="85"/>
  <c r="J116" i="85"/>
  <c r="J117" i="85"/>
  <c r="J118" i="85"/>
  <c r="J119" i="85"/>
  <c r="J120" i="85"/>
  <c r="J121" i="85"/>
  <c r="J122" i="85"/>
  <c r="J123" i="85"/>
  <c r="J124" i="85"/>
  <c r="J125" i="85"/>
  <c r="J126" i="85"/>
  <c r="J127" i="85"/>
  <c r="J128" i="85"/>
  <c r="J129" i="85"/>
  <c r="J130" i="85"/>
  <c r="J131" i="85"/>
  <c r="J132" i="85"/>
  <c r="J133" i="85"/>
  <c r="J134" i="85"/>
  <c r="J135" i="85"/>
  <c r="J136" i="85"/>
  <c r="J137" i="85"/>
  <c r="J138" i="85"/>
  <c r="J139" i="85"/>
  <c r="J140" i="85"/>
  <c r="J141" i="85"/>
  <c r="J142" i="85"/>
  <c r="J143" i="85"/>
  <c r="J144" i="85"/>
  <c r="J145" i="85"/>
  <c r="J146" i="85"/>
  <c r="J147" i="85"/>
  <c r="J148" i="85"/>
  <c r="J149" i="85"/>
  <c r="J150" i="85"/>
  <c r="J151" i="85"/>
  <c r="J152" i="85"/>
  <c r="J153" i="85"/>
  <c r="J154" i="85"/>
  <c r="J155" i="85"/>
  <c r="J156" i="85"/>
  <c r="J157" i="85"/>
  <c r="J158" i="85"/>
  <c r="J159" i="85"/>
  <c r="J160" i="85"/>
  <c r="J161" i="85"/>
  <c r="L4" i="85"/>
  <c r="K4" i="85"/>
  <c r="J4" i="85"/>
  <c r="H5" i="85"/>
  <c r="H6" i="85"/>
  <c r="H7" i="85"/>
  <c r="H8" i="85"/>
  <c r="H9" i="85"/>
  <c r="H10" i="85"/>
  <c r="H11" i="85"/>
  <c r="H12" i="85"/>
  <c r="H13" i="85"/>
  <c r="H14" i="85"/>
  <c r="H15" i="85"/>
  <c r="H16" i="85"/>
  <c r="H17" i="85"/>
  <c r="H18" i="85"/>
  <c r="H19" i="85"/>
  <c r="H20" i="85"/>
  <c r="H21" i="85"/>
  <c r="H22" i="85"/>
  <c r="H23" i="85"/>
  <c r="H24" i="85"/>
  <c r="H25" i="85"/>
  <c r="H26" i="85"/>
  <c r="H27" i="85"/>
  <c r="H28" i="85"/>
  <c r="H29" i="85"/>
  <c r="H30" i="85"/>
  <c r="H31" i="85"/>
  <c r="H32" i="85"/>
  <c r="H33" i="85"/>
  <c r="H34" i="85"/>
  <c r="H35" i="85"/>
  <c r="H36" i="85"/>
  <c r="H37" i="85"/>
  <c r="H38" i="85"/>
  <c r="H39" i="85"/>
  <c r="H40" i="85"/>
  <c r="H41" i="85"/>
  <c r="H42" i="85"/>
  <c r="H43" i="85"/>
  <c r="H44" i="85"/>
  <c r="H45" i="85"/>
  <c r="H46" i="85"/>
  <c r="H47" i="85"/>
  <c r="H48" i="85"/>
  <c r="H49" i="85"/>
  <c r="H50" i="85"/>
  <c r="H51" i="85"/>
  <c r="H52" i="85"/>
  <c r="H53" i="85"/>
  <c r="H54" i="85"/>
  <c r="H55" i="85"/>
  <c r="H56" i="85"/>
  <c r="H57" i="85"/>
  <c r="H58" i="85"/>
  <c r="H59" i="85"/>
  <c r="H60" i="85"/>
  <c r="H61" i="85"/>
  <c r="H62" i="85"/>
  <c r="H63" i="85"/>
  <c r="H64" i="85"/>
  <c r="H65" i="85"/>
  <c r="H66" i="85"/>
  <c r="H67" i="85"/>
  <c r="H68" i="85"/>
  <c r="H69" i="85"/>
  <c r="H70" i="85"/>
  <c r="H71" i="85"/>
  <c r="H72" i="85"/>
  <c r="H73" i="85"/>
  <c r="H74" i="85"/>
  <c r="H75" i="85"/>
  <c r="H76" i="85"/>
  <c r="H77" i="85"/>
  <c r="H78" i="85"/>
  <c r="H79" i="85"/>
  <c r="H80" i="85"/>
  <c r="H81" i="85"/>
  <c r="H82" i="85"/>
  <c r="H83" i="85"/>
  <c r="H84" i="85"/>
  <c r="H85" i="85"/>
  <c r="H86" i="85"/>
  <c r="H87" i="85"/>
  <c r="H88" i="85"/>
  <c r="H89" i="85"/>
  <c r="H90" i="85"/>
  <c r="H91" i="85"/>
  <c r="H92" i="85"/>
  <c r="H93" i="85"/>
  <c r="H94" i="85"/>
  <c r="H95" i="85"/>
  <c r="H96" i="85"/>
  <c r="H97" i="85"/>
  <c r="H98" i="85"/>
  <c r="H99" i="85"/>
  <c r="H100" i="85"/>
  <c r="H101" i="85"/>
  <c r="H102" i="85"/>
  <c r="H103" i="85"/>
  <c r="H104" i="85"/>
  <c r="H105" i="85"/>
  <c r="H106" i="85"/>
  <c r="H107" i="85"/>
  <c r="H108" i="85"/>
  <c r="H109" i="85"/>
  <c r="H110" i="85"/>
  <c r="H111" i="85"/>
  <c r="H112" i="85"/>
  <c r="H113" i="85"/>
  <c r="H114" i="85"/>
  <c r="H115" i="85"/>
  <c r="H116" i="85"/>
  <c r="H117" i="85"/>
  <c r="H118" i="85"/>
  <c r="H119" i="85"/>
  <c r="H120" i="85"/>
  <c r="H121" i="85"/>
  <c r="H122" i="85"/>
  <c r="H123" i="85"/>
  <c r="H124" i="85"/>
  <c r="H125" i="85"/>
  <c r="H126" i="85"/>
  <c r="H127" i="85"/>
  <c r="H128" i="85"/>
  <c r="H129" i="85"/>
  <c r="H130" i="85"/>
  <c r="H131" i="85"/>
  <c r="H132" i="85"/>
  <c r="H133" i="85"/>
  <c r="H134" i="85"/>
  <c r="H135" i="85"/>
  <c r="H136" i="85"/>
  <c r="H137" i="85"/>
  <c r="H138" i="85"/>
  <c r="H139" i="85"/>
  <c r="H140" i="85"/>
  <c r="H141" i="85"/>
  <c r="H142" i="85"/>
  <c r="H143" i="85"/>
  <c r="H144" i="85"/>
  <c r="H145" i="85"/>
  <c r="H146" i="85"/>
  <c r="H147" i="85"/>
  <c r="H148" i="85"/>
  <c r="H149" i="85"/>
  <c r="H150" i="85"/>
  <c r="H151" i="85"/>
  <c r="H152" i="85"/>
  <c r="H153" i="85"/>
  <c r="H154" i="85"/>
  <c r="H155" i="85"/>
  <c r="H156" i="85"/>
  <c r="H157" i="85"/>
  <c r="H158" i="85"/>
  <c r="H159" i="85"/>
  <c r="H160" i="85"/>
  <c r="H161" i="85"/>
  <c r="H4" i="85"/>
  <c r="G5" i="85"/>
  <c r="G6" i="85"/>
  <c r="G7" i="85"/>
  <c r="G8" i="85"/>
  <c r="I8" i="85" s="1"/>
  <c r="G9" i="85"/>
  <c r="I9" i="85" s="1"/>
  <c r="G10" i="85"/>
  <c r="G11" i="85"/>
  <c r="I11" i="85" s="1"/>
  <c r="G12" i="85"/>
  <c r="G13" i="85"/>
  <c r="G14" i="85"/>
  <c r="G15" i="85"/>
  <c r="G16" i="85"/>
  <c r="I16" i="85" s="1"/>
  <c r="G17" i="85"/>
  <c r="I17" i="85" s="1"/>
  <c r="G18" i="85"/>
  <c r="G19" i="85"/>
  <c r="G20" i="85"/>
  <c r="G21" i="85"/>
  <c r="G22" i="85"/>
  <c r="G23" i="85"/>
  <c r="G24" i="85"/>
  <c r="I24" i="85" s="1"/>
  <c r="G25" i="85"/>
  <c r="I25" i="85" s="1"/>
  <c r="G26" i="85"/>
  <c r="G27" i="85"/>
  <c r="G28" i="85"/>
  <c r="G29" i="85"/>
  <c r="G30" i="85"/>
  <c r="G31" i="85"/>
  <c r="G32" i="85"/>
  <c r="I32" i="85" s="1"/>
  <c r="G33" i="85"/>
  <c r="I33" i="85" s="1"/>
  <c r="G34" i="85"/>
  <c r="G35" i="85"/>
  <c r="G36" i="85"/>
  <c r="G37" i="85"/>
  <c r="G38" i="85"/>
  <c r="G39" i="85"/>
  <c r="G40" i="85"/>
  <c r="I40" i="85" s="1"/>
  <c r="G41" i="85"/>
  <c r="I41" i="85" s="1"/>
  <c r="G42" i="85"/>
  <c r="G43" i="85"/>
  <c r="G44" i="85"/>
  <c r="G45" i="85"/>
  <c r="G46" i="85"/>
  <c r="G47" i="85"/>
  <c r="G48" i="85"/>
  <c r="I48" i="85" s="1"/>
  <c r="G49" i="85"/>
  <c r="I49" i="85" s="1"/>
  <c r="G50" i="85"/>
  <c r="G51" i="85"/>
  <c r="G52" i="85"/>
  <c r="G53" i="85"/>
  <c r="G54" i="85"/>
  <c r="G55" i="85"/>
  <c r="G56" i="85"/>
  <c r="I56" i="85" s="1"/>
  <c r="G57" i="85"/>
  <c r="I57" i="85" s="1"/>
  <c r="G58" i="85"/>
  <c r="G59" i="85"/>
  <c r="G60" i="85"/>
  <c r="G61" i="85"/>
  <c r="G62" i="85"/>
  <c r="G63" i="85"/>
  <c r="G64" i="85"/>
  <c r="I64" i="85" s="1"/>
  <c r="G65" i="85"/>
  <c r="I65" i="85" s="1"/>
  <c r="G66" i="85"/>
  <c r="G67" i="85"/>
  <c r="G68" i="85"/>
  <c r="G69" i="85"/>
  <c r="G70" i="85"/>
  <c r="G71" i="85"/>
  <c r="G72" i="85"/>
  <c r="I72" i="85" s="1"/>
  <c r="G73" i="85"/>
  <c r="I73" i="85" s="1"/>
  <c r="G74" i="85"/>
  <c r="G75" i="85"/>
  <c r="I75" i="85" s="1"/>
  <c r="G76" i="85"/>
  <c r="G77" i="85"/>
  <c r="G78" i="85"/>
  <c r="G79" i="85"/>
  <c r="G80" i="85"/>
  <c r="I80" i="85" s="1"/>
  <c r="G81" i="85"/>
  <c r="I81" i="85" s="1"/>
  <c r="G82" i="85"/>
  <c r="G83" i="85"/>
  <c r="G84" i="85"/>
  <c r="G85" i="85"/>
  <c r="G86" i="85"/>
  <c r="G87" i="85"/>
  <c r="G88" i="85"/>
  <c r="I88" i="85" s="1"/>
  <c r="G89" i="85"/>
  <c r="I89" i="85" s="1"/>
  <c r="G90" i="85"/>
  <c r="G91" i="85"/>
  <c r="G92" i="85"/>
  <c r="G93" i="85"/>
  <c r="G94" i="85"/>
  <c r="G95" i="85"/>
  <c r="G96" i="85"/>
  <c r="I96" i="85" s="1"/>
  <c r="G97" i="85"/>
  <c r="I97" i="85" s="1"/>
  <c r="G98" i="85"/>
  <c r="G99" i="85"/>
  <c r="G100" i="85"/>
  <c r="G101" i="85"/>
  <c r="G102" i="85"/>
  <c r="G103" i="85"/>
  <c r="G104" i="85"/>
  <c r="I104" i="85" s="1"/>
  <c r="G105" i="85"/>
  <c r="I105" i="85" s="1"/>
  <c r="G106" i="85"/>
  <c r="G107" i="85"/>
  <c r="G108" i="85"/>
  <c r="G109" i="85"/>
  <c r="G110" i="85"/>
  <c r="G111" i="85"/>
  <c r="G112" i="85"/>
  <c r="I112" i="85" s="1"/>
  <c r="G113" i="85"/>
  <c r="I113" i="85" s="1"/>
  <c r="G114" i="85"/>
  <c r="G115" i="85"/>
  <c r="G116" i="85"/>
  <c r="G117" i="85"/>
  <c r="G118" i="85"/>
  <c r="G119" i="85"/>
  <c r="G120" i="85"/>
  <c r="I120" i="85" s="1"/>
  <c r="G121" i="85"/>
  <c r="I121" i="85" s="1"/>
  <c r="G122" i="85"/>
  <c r="G123" i="85"/>
  <c r="G124" i="85"/>
  <c r="G125" i="85"/>
  <c r="G126" i="85"/>
  <c r="G127" i="85"/>
  <c r="G128" i="85"/>
  <c r="I128" i="85" s="1"/>
  <c r="G129" i="85"/>
  <c r="I129" i="85" s="1"/>
  <c r="G130" i="85"/>
  <c r="G131" i="85"/>
  <c r="G132" i="85"/>
  <c r="G133" i="85"/>
  <c r="G134" i="85"/>
  <c r="G135" i="85"/>
  <c r="G136" i="85"/>
  <c r="I136" i="85" s="1"/>
  <c r="G137" i="85"/>
  <c r="I137" i="85" s="1"/>
  <c r="G138" i="85"/>
  <c r="G139" i="85"/>
  <c r="G140" i="85"/>
  <c r="G141" i="85"/>
  <c r="G142" i="85"/>
  <c r="G143" i="85"/>
  <c r="G144" i="85"/>
  <c r="I144" i="85" s="1"/>
  <c r="G145" i="85"/>
  <c r="I145" i="85" s="1"/>
  <c r="G146" i="85"/>
  <c r="G147" i="85"/>
  <c r="G148" i="85"/>
  <c r="G149" i="85"/>
  <c r="G150" i="85"/>
  <c r="G151" i="85"/>
  <c r="G152" i="85"/>
  <c r="I152" i="85" s="1"/>
  <c r="G153" i="85"/>
  <c r="I153" i="85" s="1"/>
  <c r="G154" i="85"/>
  <c r="G155" i="85"/>
  <c r="G156" i="85"/>
  <c r="G157" i="85"/>
  <c r="G158" i="85"/>
  <c r="G159" i="85"/>
  <c r="G160" i="85"/>
  <c r="I160" i="85" s="1"/>
  <c r="G161" i="85"/>
  <c r="I161" i="85" s="1"/>
  <c r="G4" i="85"/>
  <c r="F113" i="85"/>
  <c r="F120" i="85"/>
  <c r="F136" i="85"/>
  <c r="E5" i="85"/>
  <c r="E6" i="85"/>
  <c r="E7" i="85"/>
  <c r="E8" i="85"/>
  <c r="E9" i="85"/>
  <c r="E10" i="85"/>
  <c r="E11" i="85"/>
  <c r="E12" i="85"/>
  <c r="E13" i="85"/>
  <c r="E14" i="85"/>
  <c r="E15" i="85"/>
  <c r="E16" i="85"/>
  <c r="E17" i="85"/>
  <c r="E18" i="85"/>
  <c r="E19" i="85"/>
  <c r="E20" i="85"/>
  <c r="E21" i="85"/>
  <c r="E22" i="85"/>
  <c r="E23" i="85"/>
  <c r="E24" i="85"/>
  <c r="E25" i="85"/>
  <c r="E26" i="85"/>
  <c r="E27" i="85"/>
  <c r="E28" i="85"/>
  <c r="E29" i="85"/>
  <c r="E30" i="85"/>
  <c r="E31" i="85"/>
  <c r="E32" i="85"/>
  <c r="E33" i="85"/>
  <c r="E34" i="85"/>
  <c r="E35" i="85"/>
  <c r="E36" i="85"/>
  <c r="E37" i="85"/>
  <c r="E38" i="85"/>
  <c r="E39" i="85"/>
  <c r="E40" i="85"/>
  <c r="E41" i="85"/>
  <c r="E42" i="85"/>
  <c r="E43" i="85"/>
  <c r="E44" i="85"/>
  <c r="E45" i="85"/>
  <c r="E46" i="85"/>
  <c r="E47" i="85"/>
  <c r="E48" i="85"/>
  <c r="E49" i="85"/>
  <c r="E50" i="85"/>
  <c r="E51" i="85"/>
  <c r="E52" i="85"/>
  <c r="E53" i="85"/>
  <c r="E54" i="85"/>
  <c r="E55" i="85"/>
  <c r="E56" i="85"/>
  <c r="E57" i="85"/>
  <c r="E58" i="85"/>
  <c r="E59" i="85"/>
  <c r="E60" i="85"/>
  <c r="E61" i="85"/>
  <c r="E62" i="85"/>
  <c r="E63" i="85"/>
  <c r="E64" i="85"/>
  <c r="E65" i="85"/>
  <c r="E66" i="85"/>
  <c r="E67" i="85"/>
  <c r="E68" i="85"/>
  <c r="E69" i="85"/>
  <c r="E70" i="85"/>
  <c r="E71" i="85"/>
  <c r="E72" i="85"/>
  <c r="E73" i="85"/>
  <c r="E74" i="85"/>
  <c r="E75" i="85"/>
  <c r="E76" i="85"/>
  <c r="E77" i="85"/>
  <c r="E78" i="85"/>
  <c r="E79" i="85"/>
  <c r="E80" i="85"/>
  <c r="E4" i="85"/>
  <c r="D5" i="85"/>
  <c r="D6" i="85"/>
  <c r="D7" i="85"/>
  <c r="D8" i="85"/>
  <c r="D9" i="85"/>
  <c r="D10" i="85"/>
  <c r="D11" i="85"/>
  <c r="D12" i="85"/>
  <c r="D13" i="85"/>
  <c r="D14" i="85"/>
  <c r="F14" i="85" s="1"/>
  <c r="D15" i="85"/>
  <c r="D16" i="85"/>
  <c r="D17" i="85"/>
  <c r="D18" i="85"/>
  <c r="D19" i="85"/>
  <c r="D20" i="85"/>
  <c r="D21" i="85"/>
  <c r="D22" i="85"/>
  <c r="D23" i="85"/>
  <c r="D24" i="85"/>
  <c r="D25" i="85"/>
  <c r="D26" i="85"/>
  <c r="D27" i="85"/>
  <c r="D28" i="85"/>
  <c r="D29" i="85"/>
  <c r="D30" i="85"/>
  <c r="D31" i="85"/>
  <c r="D32" i="85"/>
  <c r="D33" i="85"/>
  <c r="D34" i="85"/>
  <c r="D35" i="85"/>
  <c r="D36" i="85"/>
  <c r="D37" i="85"/>
  <c r="D38" i="85"/>
  <c r="D39" i="85"/>
  <c r="D40" i="85"/>
  <c r="D41" i="85"/>
  <c r="F41" i="85" s="1"/>
  <c r="D42" i="85"/>
  <c r="D43" i="85"/>
  <c r="D44" i="85"/>
  <c r="D45" i="85"/>
  <c r="D46" i="85"/>
  <c r="D47" i="85"/>
  <c r="D48" i="85"/>
  <c r="D49" i="85"/>
  <c r="D50" i="85"/>
  <c r="D51" i="85"/>
  <c r="D52" i="85"/>
  <c r="D53" i="85"/>
  <c r="D54" i="85"/>
  <c r="D55" i="85"/>
  <c r="D56" i="85"/>
  <c r="D57" i="85"/>
  <c r="D58" i="85"/>
  <c r="D59" i="85"/>
  <c r="D60" i="85"/>
  <c r="D61" i="85"/>
  <c r="D62" i="85"/>
  <c r="D63" i="85"/>
  <c r="D64" i="85"/>
  <c r="D65" i="85"/>
  <c r="D66" i="85"/>
  <c r="D67" i="85"/>
  <c r="D68" i="85"/>
  <c r="D69" i="85"/>
  <c r="D70" i="85"/>
  <c r="D71" i="85"/>
  <c r="D72" i="85"/>
  <c r="D73" i="85"/>
  <c r="D74" i="85"/>
  <c r="D75" i="85"/>
  <c r="D76" i="85"/>
  <c r="D77" i="85"/>
  <c r="D78" i="85"/>
  <c r="F78" i="85" s="1"/>
  <c r="D79" i="85"/>
  <c r="D80" i="85"/>
  <c r="D81" i="85"/>
  <c r="F81" i="85" s="1"/>
  <c r="D82" i="85"/>
  <c r="F82" i="85" s="1"/>
  <c r="D83" i="85"/>
  <c r="F83" i="85" s="1"/>
  <c r="D84" i="85"/>
  <c r="F84" i="85" s="1"/>
  <c r="D85" i="85"/>
  <c r="F85" i="85" s="1"/>
  <c r="D86" i="85"/>
  <c r="F86" i="85" s="1"/>
  <c r="D87" i="85"/>
  <c r="F87" i="85" s="1"/>
  <c r="D88" i="85"/>
  <c r="F88" i="85" s="1"/>
  <c r="D89" i="85"/>
  <c r="F89" i="85" s="1"/>
  <c r="D90" i="85"/>
  <c r="F90" i="85" s="1"/>
  <c r="D91" i="85"/>
  <c r="F91" i="85" s="1"/>
  <c r="D92" i="85"/>
  <c r="F92" i="85" s="1"/>
  <c r="D93" i="85"/>
  <c r="F93" i="85" s="1"/>
  <c r="D94" i="85"/>
  <c r="F94" i="85" s="1"/>
  <c r="D95" i="85"/>
  <c r="F95" i="85" s="1"/>
  <c r="D96" i="85"/>
  <c r="F96" i="85" s="1"/>
  <c r="D97" i="85"/>
  <c r="F97" i="85" s="1"/>
  <c r="D98" i="85"/>
  <c r="F98" i="85" s="1"/>
  <c r="D99" i="85"/>
  <c r="F99" i="85" s="1"/>
  <c r="D100" i="85"/>
  <c r="F100" i="85" s="1"/>
  <c r="D101" i="85"/>
  <c r="F101" i="85" s="1"/>
  <c r="D102" i="85"/>
  <c r="F102" i="85" s="1"/>
  <c r="D103" i="85"/>
  <c r="F103" i="85" s="1"/>
  <c r="D104" i="85"/>
  <c r="F104" i="85" s="1"/>
  <c r="D105" i="85"/>
  <c r="F105" i="85" s="1"/>
  <c r="D106" i="85"/>
  <c r="F106" i="85" s="1"/>
  <c r="D107" i="85"/>
  <c r="F107" i="85" s="1"/>
  <c r="D108" i="85"/>
  <c r="F108" i="85" s="1"/>
  <c r="D109" i="85"/>
  <c r="F109" i="85" s="1"/>
  <c r="D110" i="85"/>
  <c r="F110" i="85" s="1"/>
  <c r="D111" i="85"/>
  <c r="F111" i="85" s="1"/>
  <c r="D112" i="85"/>
  <c r="F112" i="85" s="1"/>
  <c r="D113" i="85"/>
  <c r="D114" i="85"/>
  <c r="F114" i="85" s="1"/>
  <c r="D115" i="85"/>
  <c r="F115" i="85" s="1"/>
  <c r="D116" i="85"/>
  <c r="F116" i="85" s="1"/>
  <c r="D117" i="85"/>
  <c r="F117" i="85" s="1"/>
  <c r="D118" i="85"/>
  <c r="F118" i="85" s="1"/>
  <c r="D119" i="85"/>
  <c r="F119" i="85" s="1"/>
  <c r="D120" i="85"/>
  <c r="D121" i="85"/>
  <c r="F121" i="85" s="1"/>
  <c r="D122" i="85"/>
  <c r="F122" i="85" s="1"/>
  <c r="D123" i="85"/>
  <c r="F123" i="85" s="1"/>
  <c r="D124" i="85"/>
  <c r="F124" i="85" s="1"/>
  <c r="D125" i="85"/>
  <c r="F125" i="85" s="1"/>
  <c r="D126" i="85"/>
  <c r="F126" i="85" s="1"/>
  <c r="D127" i="85"/>
  <c r="F127" i="85" s="1"/>
  <c r="D128" i="85"/>
  <c r="F128" i="85" s="1"/>
  <c r="D129" i="85"/>
  <c r="F129" i="85" s="1"/>
  <c r="D130" i="85"/>
  <c r="F130" i="85" s="1"/>
  <c r="D131" i="85"/>
  <c r="F131" i="85" s="1"/>
  <c r="D132" i="85"/>
  <c r="F132" i="85" s="1"/>
  <c r="D133" i="85"/>
  <c r="F133" i="85" s="1"/>
  <c r="D134" i="85"/>
  <c r="F134" i="85" s="1"/>
  <c r="D135" i="85"/>
  <c r="F135" i="85" s="1"/>
  <c r="D136" i="85"/>
  <c r="D137" i="85"/>
  <c r="F137" i="85" s="1"/>
  <c r="D138" i="85"/>
  <c r="F138" i="85" s="1"/>
  <c r="D139" i="85"/>
  <c r="F139" i="85" s="1"/>
  <c r="D140" i="85"/>
  <c r="F140" i="85" s="1"/>
  <c r="D141" i="85"/>
  <c r="F141" i="85" s="1"/>
  <c r="D142" i="85"/>
  <c r="F142" i="85" s="1"/>
  <c r="D143" i="85"/>
  <c r="F143" i="85" s="1"/>
  <c r="D144" i="85"/>
  <c r="F144" i="85" s="1"/>
  <c r="D145" i="85"/>
  <c r="F145" i="85" s="1"/>
  <c r="D146" i="85"/>
  <c r="F146" i="85" s="1"/>
  <c r="D147" i="85"/>
  <c r="F147" i="85" s="1"/>
  <c r="D148" i="85"/>
  <c r="F148" i="85" s="1"/>
  <c r="D149" i="85"/>
  <c r="F149" i="85" s="1"/>
  <c r="D150" i="85"/>
  <c r="F150" i="85" s="1"/>
  <c r="D151" i="85"/>
  <c r="F151" i="85" s="1"/>
  <c r="D152" i="85"/>
  <c r="F152" i="85" s="1"/>
  <c r="D153" i="85"/>
  <c r="F153" i="85" s="1"/>
  <c r="D154" i="85"/>
  <c r="F154" i="85" s="1"/>
  <c r="D155" i="85"/>
  <c r="F155" i="85" s="1"/>
  <c r="D156" i="85"/>
  <c r="F156" i="85" s="1"/>
  <c r="D157" i="85"/>
  <c r="F157" i="85" s="1"/>
  <c r="D158" i="85"/>
  <c r="F158" i="85" s="1"/>
  <c r="D159" i="85"/>
  <c r="F159" i="85" s="1"/>
  <c r="D160" i="85"/>
  <c r="F160" i="85" s="1"/>
  <c r="D161" i="85"/>
  <c r="F161" i="85" s="1"/>
  <c r="D4" i="85"/>
  <c r="D3" i="85"/>
  <c r="T3" i="85"/>
  <c r="Q3" i="85"/>
  <c r="P3" i="85"/>
  <c r="O3" i="85"/>
  <c r="L3" i="85"/>
  <c r="K3" i="85"/>
  <c r="J3" i="85"/>
  <c r="G3" i="85"/>
  <c r="B161" i="85"/>
  <c r="B160" i="85"/>
  <c r="B159" i="85"/>
  <c r="B158" i="85"/>
  <c r="V157" i="85"/>
  <c r="B157" i="85"/>
  <c r="B156" i="85"/>
  <c r="B155" i="85"/>
  <c r="B154" i="85"/>
  <c r="B153" i="85"/>
  <c r="B152" i="85"/>
  <c r="B151" i="85"/>
  <c r="B150" i="85"/>
  <c r="V149" i="85"/>
  <c r="B149" i="85"/>
  <c r="B148" i="85"/>
  <c r="B147" i="85"/>
  <c r="B146" i="85"/>
  <c r="B145" i="85"/>
  <c r="B144" i="85"/>
  <c r="B143" i="85"/>
  <c r="B142" i="85"/>
  <c r="B141" i="85"/>
  <c r="B140" i="85"/>
  <c r="B139" i="85"/>
  <c r="B138" i="85"/>
  <c r="B137" i="85"/>
  <c r="B136" i="85"/>
  <c r="B135" i="85"/>
  <c r="B134" i="85"/>
  <c r="B133" i="85"/>
  <c r="B132" i="85"/>
  <c r="B131" i="85"/>
  <c r="B130" i="85"/>
  <c r="B129" i="85"/>
  <c r="B128" i="85"/>
  <c r="V127" i="85"/>
  <c r="B127" i="85"/>
  <c r="B126" i="85"/>
  <c r="B125" i="85"/>
  <c r="B124" i="85"/>
  <c r="B123" i="85"/>
  <c r="B122" i="85"/>
  <c r="B121" i="85"/>
  <c r="B120" i="85"/>
  <c r="B119" i="85"/>
  <c r="B118" i="85"/>
  <c r="B117" i="85"/>
  <c r="B116" i="85"/>
  <c r="B115" i="85"/>
  <c r="B114" i="85"/>
  <c r="B113" i="85"/>
  <c r="B112" i="85"/>
  <c r="B111" i="85"/>
  <c r="B110" i="85"/>
  <c r="B109" i="85"/>
  <c r="B108" i="85"/>
  <c r="B107" i="85"/>
  <c r="B106" i="85"/>
  <c r="B105" i="85"/>
  <c r="B104" i="85"/>
  <c r="B103" i="85"/>
  <c r="B102" i="85"/>
  <c r="B101" i="85"/>
  <c r="B100" i="85"/>
  <c r="B99" i="85"/>
  <c r="B98" i="85"/>
  <c r="B97" i="85"/>
  <c r="B96" i="85"/>
  <c r="B95" i="85"/>
  <c r="B94" i="85"/>
  <c r="B93" i="85"/>
  <c r="B92" i="85"/>
  <c r="B91" i="85"/>
  <c r="B90" i="85"/>
  <c r="B89" i="85"/>
  <c r="B88" i="85"/>
  <c r="B87" i="85"/>
  <c r="B86" i="85"/>
  <c r="B85" i="85"/>
  <c r="B84" i="85"/>
  <c r="B83" i="85"/>
  <c r="B82" i="85"/>
  <c r="B81" i="85"/>
  <c r="B80" i="85"/>
  <c r="B79" i="85"/>
  <c r="B78" i="85"/>
  <c r="V77" i="85"/>
  <c r="B77" i="85"/>
  <c r="B76" i="85"/>
  <c r="B75" i="85"/>
  <c r="B74" i="85"/>
  <c r="B73" i="85"/>
  <c r="B72" i="85"/>
  <c r="B71" i="85"/>
  <c r="B70" i="85"/>
  <c r="B69" i="85"/>
  <c r="B68" i="85"/>
  <c r="B67" i="85"/>
  <c r="B66" i="85"/>
  <c r="B65" i="85"/>
  <c r="B64" i="85"/>
  <c r="B63" i="85"/>
  <c r="B62" i="85"/>
  <c r="B61" i="85"/>
  <c r="B60" i="85"/>
  <c r="B59" i="85"/>
  <c r="B58" i="85"/>
  <c r="B57" i="85"/>
  <c r="B56" i="85"/>
  <c r="B55" i="85"/>
  <c r="B54" i="85"/>
  <c r="B53" i="85"/>
  <c r="B52" i="85"/>
  <c r="B51" i="85"/>
  <c r="B50" i="85"/>
  <c r="B49" i="85"/>
  <c r="B48" i="85"/>
  <c r="B47" i="85"/>
  <c r="B46" i="85"/>
  <c r="B45" i="85"/>
  <c r="B44" i="85"/>
  <c r="B43" i="85"/>
  <c r="B42" i="85"/>
  <c r="B41" i="85"/>
  <c r="B40" i="85"/>
  <c r="B39" i="85"/>
  <c r="S38" i="85"/>
  <c r="B38" i="85"/>
  <c r="B37" i="85"/>
  <c r="B36" i="85"/>
  <c r="B35" i="85"/>
  <c r="B34" i="85"/>
  <c r="B33" i="85"/>
  <c r="B32" i="85"/>
  <c r="B31" i="85"/>
  <c r="B30" i="85"/>
  <c r="B29" i="85"/>
  <c r="B28" i="85"/>
  <c r="B27" i="85"/>
  <c r="B26" i="85"/>
  <c r="B25" i="85"/>
  <c r="B24" i="85"/>
  <c r="B23" i="85"/>
  <c r="B22" i="85"/>
  <c r="B21" i="85"/>
  <c r="B20" i="85"/>
  <c r="B19" i="85"/>
  <c r="B18" i="85"/>
  <c r="B17" i="85"/>
  <c r="B16" i="85"/>
  <c r="B15" i="85"/>
  <c r="B14" i="85"/>
  <c r="B13" i="85"/>
  <c r="B12" i="85"/>
  <c r="B11" i="85"/>
  <c r="B10" i="85"/>
  <c r="B9" i="85"/>
  <c r="B8" i="85"/>
  <c r="B7" i="85"/>
  <c r="B6" i="85"/>
  <c r="B5" i="85"/>
  <c r="B4" i="85"/>
  <c r="Q5" i="84"/>
  <c r="Q6" i="84"/>
  <c r="Q7" i="84"/>
  <c r="Q8" i="84"/>
  <c r="Q9" i="84"/>
  <c r="Q10" i="84"/>
  <c r="Q11" i="84"/>
  <c r="Q12" i="84"/>
  <c r="Q13" i="84"/>
  <c r="Q14" i="84"/>
  <c r="Q15" i="84"/>
  <c r="Q16" i="84"/>
  <c r="Q17" i="84"/>
  <c r="Q18" i="84"/>
  <c r="Q19" i="84"/>
  <c r="Q20" i="84"/>
  <c r="Q21" i="84"/>
  <c r="Q22" i="84"/>
  <c r="Q23" i="84"/>
  <c r="Q24" i="84"/>
  <c r="Q25" i="84"/>
  <c r="Q26" i="84"/>
  <c r="Q27" i="84"/>
  <c r="R27" i="84" s="1"/>
  <c r="Q28" i="84"/>
  <c r="Q29" i="84"/>
  <c r="Q30" i="84"/>
  <c r="Q31" i="84"/>
  <c r="Q32" i="84"/>
  <c r="Q33" i="84"/>
  <c r="Q34" i="84"/>
  <c r="Q35" i="84"/>
  <c r="Q36" i="84"/>
  <c r="Q37" i="84"/>
  <c r="Q38" i="84"/>
  <c r="Q39" i="84"/>
  <c r="Q40" i="84"/>
  <c r="Q41" i="84"/>
  <c r="Q42" i="84"/>
  <c r="Q43" i="84"/>
  <c r="Q44" i="84"/>
  <c r="Q45" i="84"/>
  <c r="Q46" i="84"/>
  <c r="Q47" i="84"/>
  <c r="Q48" i="84"/>
  <c r="Q49" i="84"/>
  <c r="Q50" i="84"/>
  <c r="Q51" i="84"/>
  <c r="Q52" i="84"/>
  <c r="Q53" i="84"/>
  <c r="Q54" i="84"/>
  <c r="Q55" i="84"/>
  <c r="Q56" i="84"/>
  <c r="Q57" i="84"/>
  <c r="Q58" i="84"/>
  <c r="Q59" i="84"/>
  <c r="Q60" i="84"/>
  <c r="Q61" i="84"/>
  <c r="Q62" i="84"/>
  <c r="Q63" i="84"/>
  <c r="Q64" i="84"/>
  <c r="Q65" i="84"/>
  <c r="Q66" i="84"/>
  <c r="Q67" i="84"/>
  <c r="Q68" i="84"/>
  <c r="Q69" i="84"/>
  <c r="Q70" i="84"/>
  <c r="Q71" i="84"/>
  <c r="Q72" i="84"/>
  <c r="Q73" i="84"/>
  <c r="Q74" i="84"/>
  <c r="Q75" i="84"/>
  <c r="Q76" i="84"/>
  <c r="Q77" i="84"/>
  <c r="Q78" i="84"/>
  <c r="Q79" i="84"/>
  <c r="Q80" i="84"/>
  <c r="Q81" i="84"/>
  <c r="Q82" i="84"/>
  <c r="Q83" i="84"/>
  <c r="Q84" i="84"/>
  <c r="Q85" i="84"/>
  <c r="Q86" i="84"/>
  <c r="Q87" i="84"/>
  <c r="Q88" i="84"/>
  <c r="Q89" i="84"/>
  <c r="Q90" i="84"/>
  <c r="Q91" i="84"/>
  <c r="R91" i="84" s="1"/>
  <c r="Q92" i="84"/>
  <c r="Q93" i="84"/>
  <c r="Q94" i="84"/>
  <c r="Q95" i="84"/>
  <c r="Q96" i="84"/>
  <c r="Q97" i="84"/>
  <c r="Q98" i="84"/>
  <c r="Q99" i="84"/>
  <c r="Q100" i="84"/>
  <c r="Q101" i="84"/>
  <c r="Q102" i="84"/>
  <c r="Q103" i="84"/>
  <c r="Q104" i="84"/>
  <c r="Q105" i="84"/>
  <c r="Q106" i="84"/>
  <c r="Q107" i="84"/>
  <c r="Q108" i="84"/>
  <c r="Q109" i="84"/>
  <c r="Q110" i="84"/>
  <c r="Q111" i="84"/>
  <c r="Q112" i="84"/>
  <c r="Q113" i="84"/>
  <c r="Q114" i="84"/>
  <c r="Q115" i="84"/>
  <c r="Q116" i="84"/>
  <c r="Q117" i="84"/>
  <c r="Q118" i="84"/>
  <c r="Q119" i="84"/>
  <c r="Q120" i="84"/>
  <c r="Q121" i="84"/>
  <c r="Q122" i="84"/>
  <c r="Q123" i="84"/>
  <c r="Q124" i="84"/>
  <c r="Q125" i="84"/>
  <c r="Q126" i="84"/>
  <c r="Q127" i="84"/>
  <c r="Q128" i="84"/>
  <c r="Q129" i="84"/>
  <c r="Q130" i="84"/>
  <c r="R130" i="84" s="1"/>
  <c r="Q131" i="84"/>
  <c r="Q132" i="84"/>
  <c r="Q133" i="84"/>
  <c r="Q134" i="84"/>
  <c r="Q135" i="84"/>
  <c r="Q136" i="84"/>
  <c r="Q137" i="84"/>
  <c r="Q138" i="84"/>
  <c r="Q139" i="84"/>
  <c r="Q140" i="84"/>
  <c r="Q141" i="84"/>
  <c r="Q142" i="84"/>
  <c r="Q143" i="84"/>
  <c r="Q144" i="84"/>
  <c r="Q145" i="84"/>
  <c r="Q146" i="84"/>
  <c r="Q147" i="84"/>
  <c r="Q148" i="84"/>
  <c r="Q149" i="84"/>
  <c r="Q150" i="84"/>
  <c r="Q151" i="84"/>
  <c r="Q152" i="84"/>
  <c r="Q153" i="84"/>
  <c r="Q154" i="84"/>
  <c r="Q155" i="84"/>
  <c r="R155" i="84" s="1"/>
  <c r="Q156" i="84"/>
  <c r="Q157" i="84"/>
  <c r="Q158" i="84"/>
  <c r="Q159" i="84"/>
  <c r="Q160" i="84"/>
  <c r="Q161" i="84"/>
  <c r="P5" i="84"/>
  <c r="P6" i="84"/>
  <c r="R6" i="84" s="1"/>
  <c r="P7" i="84"/>
  <c r="P8" i="84"/>
  <c r="P9" i="84"/>
  <c r="P10" i="84"/>
  <c r="P11" i="84"/>
  <c r="P12" i="84"/>
  <c r="P13" i="84"/>
  <c r="P14" i="84"/>
  <c r="R14" i="84" s="1"/>
  <c r="P15" i="84"/>
  <c r="P16" i="84"/>
  <c r="P17" i="84"/>
  <c r="P18" i="84"/>
  <c r="P19" i="84"/>
  <c r="P20" i="84"/>
  <c r="P21" i="84"/>
  <c r="P22" i="84"/>
  <c r="R22" i="84" s="1"/>
  <c r="P23" i="84"/>
  <c r="P24" i="84"/>
  <c r="P25" i="84"/>
  <c r="P26" i="84"/>
  <c r="P27" i="84"/>
  <c r="P28" i="84"/>
  <c r="P29" i="84"/>
  <c r="R29" i="84" s="1"/>
  <c r="P30" i="84"/>
  <c r="R30" i="84" s="1"/>
  <c r="P31" i="84"/>
  <c r="P32" i="84"/>
  <c r="P33" i="84"/>
  <c r="P34" i="84"/>
  <c r="P35" i="84"/>
  <c r="P36" i="84"/>
  <c r="P37" i="84"/>
  <c r="P38" i="84"/>
  <c r="R38" i="84" s="1"/>
  <c r="P39" i="84"/>
  <c r="P40" i="84"/>
  <c r="P41" i="84"/>
  <c r="P42" i="84"/>
  <c r="P43" i="84"/>
  <c r="P44" i="84"/>
  <c r="P45" i="84"/>
  <c r="P46" i="84"/>
  <c r="R46" i="84" s="1"/>
  <c r="P47" i="84"/>
  <c r="P48" i="84"/>
  <c r="P49" i="84"/>
  <c r="P50" i="84"/>
  <c r="P51" i="84"/>
  <c r="P52" i="84"/>
  <c r="P53" i="84"/>
  <c r="P54" i="84"/>
  <c r="R54" i="84" s="1"/>
  <c r="P55" i="84"/>
  <c r="P56" i="84"/>
  <c r="P57" i="84"/>
  <c r="P58" i="84"/>
  <c r="P59" i="84"/>
  <c r="P60" i="84"/>
  <c r="P61" i="84"/>
  <c r="P62" i="84"/>
  <c r="R62" i="84" s="1"/>
  <c r="P63" i="84"/>
  <c r="P64" i="84"/>
  <c r="P65" i="84"/>
  <c r="P66" i="84"/>
  <c r="P67" i="84"/>
  <c r="P68" i="84"/>
  <c r="P69" i="84"/>
  <c r="P70" i="84"/>
  <c r="R70" i="84" s="1"/>
  <c r="P71" i="84"/>
  <c r="P72" i="84"/>
  <c r="P73" i="84"/>
  <c r="P74" i="84"/>
  <c r="P75" i="84"/>
  <c r="P76" i="84"/>
  <c r="P77" i="84"/>
  <c r="P78" i="84"/>
  <c r="R78" i="84" s="1"/>
  <c r="P79" i="84"/>
  <c r="R79" i="84" s="1"/>
  <c r="P80" i="84"/>
  <c r="P81" i="84"/>
  <c r="P82" i="84"/>
  <c r="P83" i="84"/>
  <c r="P84" i="84"/>
  <c r="P85" i="84"/>
  <c r="R85" i="84" s="1"/>
  <c r="P86" i="84"/>
  <c r="R86" i="84" s="1"/>
  <c r="P87" i="84"/>
  <c r="P88" i="84"/>
  <c r="P89" i="84"/>
  <c r="P90" i="84"/>
  <c r="P91" i="84"/>
  <c r="P92" i="84"/>
  <c r="P93" i="84"/>
  <c r="P94" i="84"/>
  <c r="R94" i="84" s="1"/>
  <c r="P95" i="84"/>
  <c r="P96" i="84"/>
  <c r="P97" i="84"/>
  <c r="P98" i="84"/>
  <c r="P99" i="84"/>
  <c r="P100" i="84"/>
  <c r="P101" i="84"/>
  <c r="P102" i="84"/>
  <c r="R102" i="84" s="1"/>
  <c r="P103" i="84"/>
  <c r="R103" i="84" s="1"/>
  <c r="P104" i="84"/>
  <c r="P105" i="84"/>
  <c r="P106" i="84"/>
  <c r="P107" i="84"/>
  <c r="P108" i="84"/>
  <c r="P109" i="84"/>
  <c r="P110" i="84"/>
  <c r="R110" i="84" s="1"/>
  <c r="P111" i="84"/>
  <c r="R111" i="84" s="1"/>
  <c r="P112" i="84"/>
  <c r="P113" i="84"/>
  <c r="P114" i="84"/>
  <c r="P115" i="84"/>
  <c r="P116" i="84"/>
  <c r="P117" i="84"/>
  <c r="R117" i="84" s="1"/>
  <c r="P118" i="84"/>
  <c r="R118" i="84" s="1"/>
  <c r="P119" i="84"/>
  <c r="R119" i="84" s="1"/>
  <c r="P120" i="84"/>
  <c r="P121" i="84"/>
  <c r="P122" i="84"/>
  <c r="P123" i="84"/>
  <c r="P124" i="84"/>
  <c r="P125" i="84"/>
  <c r="P126" i="84"/>
  <c r="R126" i="84" s="1"/>
  <c r="P127" i="84"/>
  <c r="P128" i="84"/>
  <c r="P129" i="84"/>
  <c r="P130" i="84"/>
  <c r="P131" i="84"/>
  <c r="P132" i="84"/>
  <c r="P133" i="84"/>
  <c r="R133" i="84" s="1"/>
  <c r="P134" i="84"/>
  <c r="R134" i="84" s="1"/>
  <c r="P135" i="84"/>
  <c r="R135" i="84" s="1"/>
  <c r="P136" i="84"/>
  <c r="P137" i="84"/>
  <c r="P138" i="84"/>
  <c r="P139" i="84"/>
  <c r="P140" i="84"/>
  <c r="P141" i="84"/>
  <c r="R141" i="84" s="1"/>
  <c r="P142" i="84"/>
  <c r="R142" i="84" s="1"/>
  <c r="P143" i="84"/>
  <c r="R143" i="84" s="1"/>
  <c r="P144" i="84"/>
  <c r="P145" i="84"/>
  <c r="P146" i="84"/>
  <c r="P147" i="84"/>
  <c r="P148" i="84"/>
  <c r="P149" i="84"/>
  <c r="P150" i="84"/>
  <c r="R150" i="84" s="1"/>
  <c r="P151" i="84"/>
  <c r="R151" i="84" s="1"/>
  <c r="P152" i="84"/>
  <c r="P153" i="84"/>
  <c r="P154" i="84"/>
  <c r="P155" i="84"/>
  <c r="P156" i="84"/>
  <c r="P157" i="84"/>
  <c r="R157" i="84" s="1"/>
  <c r="P158" i="84"/>
  <c r="R158" i="84" s="1"/>
  <c r="P159" i="84"/>
  <c r="R159" i="84" s="1"/>
  <c r="P160" i="84"/>
  <c r="P161" i="84"/>
  <c r="R161" i="84" s="1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O32" i="84" s="1"/>
  <c r="N33" i="84"/>
  <c r="O33" i="84" s="1"/>
  <c r="N34" i="84"/>
  <c r="N35" i="84"/>
  <c r="N36" i="84"/>
  <c r="N37" i="84"/>
  <c r="N38" i="84"/>
  <c r="N39" i="84"/>
  <c r="N40" i="84"/>
  <c r="O40" i="84" s="1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O65" i="84" s="1"/>
  <c r="N66" i="84"/>
  <c r="N67" i="84"/>
  <c r="N68" i="84"/>
  <c r="N69" i="84"/>
  <c r="N70" i="84"/>
  <c r="N71" i="84"/>
  <c r="N72" i="84"/>
  <c r="O72" i="84" s="1"/>
  <c r="N73" i="84"/>
  <c r="N74" i="84"/>
  <c r="O74" i="84" s="1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O90" i="84" s="1"/>
  <c r="N91" i="84"/>
  <c r="N92" i="84"/>
  <c r="N93" i="84"/>
  <c r="N94" i="84"/>
  <c r="N95" i="84"/>
  <c r="N96" i="84"/>
  <c r="N97" i="84"/>
  <c r="O97" i="84" s="1"/>
  <c r="N98" i="84"/>
  <c r="N99" i="84"/>
  <c r="N100" i="84"/>
  <c r="N101" i="84"/>
  <c r="N102" i="84"/>
  <c r="N103" i="84"/>
  <c r="N104" i="84"/>
  <c r="N105" i="84"/>
  <c r="N106" i="84"/>
  <c r="O106" i="84" s="1"/>
  <c r="N107" i="84"/>
  <c r="N108" i="84"/>
  <c r="N109" i="84"/>
  <c r="N110" i="84"/>
  <c r="N111" i="84"/>
  <c r="N112" i="84"/>
  <c r="N113" i="84"/>
  <c r="N114" i="84"/>
  <c r="O114" i="84" s="1"/>
  <c r="N115" i="84"/>
  <c r="N116" i="84"/>
  <c r="N117" i="84"/>
  <c r="N118" i="84"/>
  <c r="N119" i="84"/>
  <c r="N120" i="84"/>
  <c r="O120" i="84" s="1"/>
  <c r="N121" i="84"/>
  <c r="N122" i="84"/>
  <c r="N123" i="84"/>
  <c r="N124" i="84"/>
  <c r="N125" i="84"/>
  <c r="N126" i="84"/>
  <c r="N127" i="84"/>
  <c r="N128" i="84"/>
  <c r="O128" i="84" s="1"/>
  <c r="N129" i="84"/>
  <c r="N130" i="84"/>
  <c r="O130" i="84" s="1"/>
  <c r="N131" i="84"/>
  <c r="N132" i="84"/>
  <c r="N133" i="84"/>
  <c r="N134" i="84"/>
  <c r="N135" i="84"/>
  <c r="N136" i="84"/>
  <c r="N137" i="84"/>
  <c r="N138" i="84"/>
  <c r="O138" i="84" s="1"/>
  <c r="N139" i="84"/>
  <c r="N140" i="84"/>
  <c r="N141" i="84"/>
  <c r="N142" i="84"/>
  <c r="N143" i="84"/>
  <c r="N144" i="84"/>
  <c r="N145" i="84"/>
  <c r="N146" i="84"/>
  <c r="N147" i="84"/>
  <c r="N148" i="84"/>
  <c r="N149" i="84"/>
  <c r="N150" i="84"/>
  <c r="N151" i="84"/>
  <c r="N152" i="84"/>
  <c r="O152" i="84" s="1"/>
  <c r="N153" i="84"/>
  <c r="N154" i="84"/>
  <c r="O154" i="84" s="1"/>
  <c r="N155" i="84"/>
  <c r="N156" i="84"/>
  <c r="N157" i="84"/>
  <c r="N158" i="84"/>
  <c r="N159" i="84"/>
  <c r="N160" i="84"/>
  <c r="O160" i="84" s="1"/>
  <c r="N161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O27" i="84" s="1"/>
  <c r="M28" i="84"/>
  <c r="M29" i="84"/>
  <c r="M30" i="84"/>
  <c r="M31" i="84"/>
  <c r="M32" i="84"/>
  <c r="M33" i="84"/>
  <c r="M34" i="84"/>
  <c r="M35" i="84"/>
  <c r="O35" i="84" s="1"/>
  <c r="M36" i="84"/>
  <c r="M37" i="84"/>
  <c r="M38" i="84"/>
  <c r="M39" i="84"/>
  <c r="M40" i="84"/>
  <c r="M41" i="84"/>
  <c r="M42" i="84"/>
  <c r="M43" i="84"/>
  <c r="O43" i="84" s="1"/>
  <c r="M44" i="84"/>
  <c r="M45" i="84"/>
  <c r="M46" i="84"/>
  <c r="M47" i="84"/>
  <c r="M48" i="84"/>
  <c r="M49" i="84"/>
  <c r="M50" i="84"/>
  <c r="M51" i="84"/>
  <c r="O51" i="84" s="1"/>
  <c r="M52" i="84"/>
  <c r="M53" i="84"/>
  <c r="M54" i="84"/>
  <c r="M55" i="84"/>
  <c r="M56" i="84"/>
  <c r="M57" i="84"/>
  <c r="M58" i="84"/>
  <c r="M59" i="84"/>
  <c r="O59" i="84" s="1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O75" i="84" s="1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O101" i="84" s="1"/>
  <c r="M102" i="84"/>
  <c r="M103" i="84"/>
  <c r="M104" i="84"/>
  <c r="M105" i="84"/>
  <c r="M106" i="84"/>
  <c r="M107" i="84"/>
  <c r="M108" i="84"/>
  <c r="M109" i="84"/>
  <c r="O109" i="84" s="1"/>
  <c r="M110" i="84"/>
  <c r="M111" i="84"/>
  <c r="O111" i="84" s="1"/>
  <c r="M112" i="84"/>
  <c r="M113" i="84"/>
  <c r="M114" i="84"/>
  <c r="M115" i="84"/>
  <c r="M116" i="84"/>
  <c r="M117" i="84"/>
  <c r="O117" i="84" s="1"/>
  <c r="M118" i="84"/>
  <c r="M119" i="84"/>
  <c r="O119" i="84" s="1"/>
  <c r="M120" i="84"/>
  <c r="M121" i="84"/>
  <c r="M122" i="84"/>
  <c r="M123" i="84"/>
  <c r="O123" i="84" s="1"/>
  <c r="M124" i="84"/>
  <c r="M125" i="84"/>
  <c r="O125" i="84" s="1"/>
  <c r="M126" i="84"/>
  <c r="M127" i="84"/>
  <c r="O127" i="84" s="1"/>
  <c r="M128" i="84"/>
  <c r="M129" i="84"/>
  <c r="M130" i="84"/>
  <c r="M131" i="84"/>
  <c r="M132" i="84"/>
  <c r="M133" i="84"/>
  <c r="M134" i="84"/>
  <c r="M135" i="84"/>
  <c r="O135" i="84" s="1"/>
  <c r="M136" i="84"/>
  <c r="M137" i="84"/>
  <c r="M138" i="84"/>
  <c r="M139" i="84"/>
  <c r="O139" i="84" s="1"/>
  <c r="M140" i="84"/>
  <c r="M141" i="84"/>
  <c r="O141" i="84" s="1"/>
  <c r="M142" i="84"/>
  <c r="M143" i="84"/>
  <c r="M144" i="84"/>
  <c r="M145" i="84"/>
  <c r="M146" i="84"/>
  <c r="M147" i="84"/>
  <c r="O147" i="84" s="1"/>
  <c r="M148" i="84"/>
  <c r="M149" i="84"/>
  <c r="M150" i="84"/>
  <c r="M151" i="84"/>
  <c r="M152" i="84"/>
  <c r="M153" i="84"/>
  <c r="M154" i="84"/>
  <c r="M155" i="84"/>
  <c r="O155" i="84" s="1"/>
  <c r="M156" i="84"/>
  <c r="M157" i="84"/>
  <c r="O157" i="84" s="1"/>
  <c r="M158" i="84"/>
  <c r="M159" i="84"/>
  <c r="O159" i="84" s="1"/>
  <c r="M160" i="84"/>
  <c r="M161" i="84"/>
  <c r="K5" i="84"/>
  <c r="K6" i="84"/>
  <c r="L6" i="84" s="1"/>
  <c r="K7" i="84"/>
  <c r="K8" i="84"/>
  <c r="K9" i="84"/>
  <c r="K10" i="84"/>
  <c r="K11" i="84"/>
  <c r="K12" i="84"/>
  <c r="K13" i="84"/>
  <c r="K14" i="84"/>
  <c r="L14" i="84" s="1"/>
  <c r="K15" i="84"/>
  <c r="L15" i="84" s="1"/>
  <c r="K16" i="84"/>
  <c r="K17" i="84"/>
  <c r="K18" i="84"/>
  <c r="K19" i="84"/>
  <c r="K20" i="84"/>
  <c r="K21" i="84"/>
  <c r="K22" i="84"/>
  <c r="K23" i="84"/>
  <c r="L23" i="84" s="1"/>
  <c r="K24" i="84"/>
  <c r="K25" i="84"/>
  <c r="K26" i="84"/>
  <c r="K27" i="84"/>
  <c r="K28" i="84"/>
  <c r="K29" i="84"/>
  <c r="K30" i="84"/>
  <c r="L30" i="84" s="1"/>
  <c r="K31" i="84"/>
  <c r="L31" i="84" s="1"/>
  <c r="K32" i="84"/>
  <c r="K33" i="84"/>
  <c r="K34" i="84"/>
  <c r="K35" i="84"/>
  <c r="K36" i="84"/>
  <c r="K37" i="84"/>
  <c r="K38" i="84"/>
  <c r="L38" i="84" s="1"/>
  <c r="K39" i="84"/>
  <c r="K40" i="84"/>
  <c r="K41" i="84"/>
  <c r="K42" i="84"/>
  <c r="K43" i="84"/>
  <c r="K44" i="84"/>
  <c r="K45" i="84"/>
  <c r="K46" i="84"/>
  <c r="K47" i="84"/>
  <c r="L47" i="84" s="1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L71" i="84" s="1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K102" i="84"/>
  <c r="K103" i="84"/>
  <c r="L103" i="84" s="1"/>
  <c r="K104" i="84"/>
  <c r="K105" i="84"/>
  <c r="K106" i="84"/>
  <c r="K107" i="84"/>
  <c r="K108" i="84"/>
  <c r="K109" i="84"/>
  <c r="K110" i="84"/>
  <c r="K111" i="84"/>
  <c r="L111" i="84" s="1"/>
  <c r="K112" i="84"/>
  <c r="K113" i="84"/>
  <c r="K114" i="84"/>
  <c r="K115" i="84"/>
  <c r="K116" i="84"/>
  <c r="K117" i="84"/>
  <c r="K118" i="84"/>
  <c r="K119" i="84"/>
  <c r="K120" i="84"/>
  <c r="K121" i="84"/>
  <c r="K122" i="84"/>
  <c r="K123" i="84"/>
  <c r="K124" i="84"/>
  <c r="K125" i="84"/>
  <c r="K126" i="84"/>
  <c r="K127" i="84"/>
  <c r="K128" i="84"/>
  <c r="K129" i="84"/>
  <c r="K130" i="84"/>
  <c r="K131" i="84"/>
  <c r="K132" i="84"/>
  <c r="K133" i="84"/>
  <c r="K134" i="84"/>
  <c r="K135" i="84"/>
  <c r="K136" i="84"/>
  <c r="K137" i="84"/>
  <c r="K138" i="84"/>
  <c r="K139" i="84"/>
  <c r="K140" i="84"/>
  <c r="K141" i="84"/>
  <c r="K142" i="84"/>
  <c r="K143" i="84"/>
  <c r="K144" i="84"/>
  <c r="K145" i="84"/>
  <c r="K146" i="84"/>
  <c r="K147" i="84"/>
  <c r="K148" i="84"/>
  <c r="K149" i="84"/>
  <c r="K150" i="84"/>
  <c r="K151" i="84"/>
  <c r="L151" i="84" s="1"/>
  <c r="K152" i="84"/>
  <c r="K153" i="84"/>
  <c r="K154" i="84"/>
  <c r="K155" i="84"/>
  <c r="K156" i="84"/>
  <c r="K157" i="84"/>
  <c r="K158" i="84"/>
  <c r="K159" i="84"/>
  <c r="K160" i="84"/>
  <c r="K161" i="84"/>
  <c r="J5" i="84"/>
  <c r="J6" i="84"/>
  <c r="J7" i="84"/>
  <c r="J8" i="84"/>
  <c r="J9" i="84"/>
  <c r="L9" i="84" s="1"/>
  <c r="J10" i="84"/>
  <c r="L10" i="84" s="1"/>
  <c r="J11" i="84"/>
  <c r="J12" i="84"/>
  <c r="J13" i="84"/>
  <c r="J14" i="84"/>
  <c r="J15" i="84"/>
  <c r="J16" i="84"/>
  <c r="J17" i="84"/>
  <c r="L17" i="84" s="1"/>
  <c r="J18" i="84"/>
  <c r="L18" i="84" s="1"/>
  <c r="J19" i="84"/>
  <c r="J20" i="84"/>
  <c r="J21" i="84"/>
  <c r="J22" i="84"/>
  <c r="J23" i="84"/>
  <c r="J24" i="84"/>
  <c r="J25" i="84"/>
  <c r="L25" i="84" s="1"/>
  <c r="J26" i="84"/>
  <c r="L26" i="84" s="1"/>
  <c r="J27" i="84"/>
  <c r="J28" i="84"/>
  <c r="J29" i="84"/>
  <c r="J30" i="84"/>
  <c r="J31" i="84"/>
  <c r="J32" i="84"/>
  <c r="J33" i="84"/>
  <c r="J34" i="84"/>
  <c r="L34" i="84" s="1"/>
  <c r="J35" i="84"/>
  <c r="J36" i="84"/>
  <c r="J37" i="84"/>
  <c r="J38" i="84"/>
  <c r="J39" i="84"/>
  <c r="J40" i="84"/>
  <c r="J41" i="84"/>
  <c r="J42" i="84"/>
  <c r="L42" i="84" s="1"/>
  <c r="J43" i="84"/>
  <c r="J44" i="84"/>
  <c r="J45" i="84"/>
  <c r="J46" i="84"/>
  <c r="J47" i="84"/>
  <c r="J48" i="84"/>
  <c r="J49" i="84"/>
  <c r="L49" i="84" s="1"/>
  <c r="J50" i="84"/>
  <c r="L50" i="84" s="1"/>
  <c r="J51" i="84"/>
  <c r="J52" i="84"/>
  <c r="J53" i="84"/>
  <c r="J54" i="84"/>
  <c r="J55" i="84"/>
  <c r="J56" i="84"/>
  <c r="J57" i="84"/>
  <c r="L57" i="84" s="1"/>
  <c r="J58" i="84"/>
  <c r="L58" i="84" s="1"/>
  <c r="J59" i="84"/>
  <c r="J60" i="84"/>
  <c r="J61" i="84"/>
  <c r="J62" i="84"/>
  <c r="J63" i="84"/>
  <c r="J64" i="84"/>
  <c r="J65" i="84"/>
  <c r="L65" i="84" s="1"/>
  <c r="J66" i="84"/>
  <c r="L66" i="84" s="1"/>
  <c r="J67" i="84"/>
  <c r="J68" i="84"/>
  <c r="J69" i="84"/>
  <c r="J70" i="84"/>
  <c r="J71" i="84"/>
  <c r="J72" i="84"/>
  <c r="J73" i="84"/>
  <c r="J74" i="84"/>
  <c r="L74" i="84" s="1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L89" i="84" s="1"/>
  <c r="J90" i="84"/>
  <c r="J91" i="84"/>
  <c r="J92" i="84"/>
  <c r="J93" i="84"/>
  <c r="J94" i="84"/>
  <c r="J95" i="84"/>
  <c r="J96" i="84"/>
  <c r="J97" i="84"/>
  <c r="J98" i="84"/>
  <c r="J99" i="84"/>
  <c r="J100" i="84"/>
  <c r="J101" i="84"/>
  <c r="J102" i="84"/>
  <c r="J103" i="84"/>
  <c r="J104" i="84"/>
  <c r="J105" i="84"/>
  <c r="J106" i="84"/>
  <c r="J107" i="84"/>
  <c r="L107" i="84" s="1"/>
  <c r="J108" i="84"/>
  <c r="J109" i="84"/>
  <c r="J110" i="84"/>
  <c r="J111" i="84"/>
  <c r="J112" i="84"/>
  <c r="J113" i="84"/>
  <c r="J114" i="84"/>
  <c r="J115" i="84"/>
  <c r="L115" i="84" s="1"/>
  <c r="J116" i="84"/>
  <c r="J117" i="84"/>
  <c r="J118" i="84"/>
  <c r="J119" i="84"/>
  <c r="J120" i="84"/>
  <c r="J121" i="84"/>
  <c r="J122" i="84"/>
  <c r="J123" i="84"/>
  <c r="L123" i="84" s="1"/>
  <c r="J124" i="84"/>
  <c r="J125" i="84"/>
  <c r="J126" i="84"/>
  <c r="J127" i="84"/>
  <c r="J128" i="84"/>
  <c r="J129" i="84"/>
  <c r="L129" i="84" s="1"/>
  <c r="J130" i="84"/>
  <c r="J131" i="84"/>
  <c r="L131" i="84" s="1"/>
  <c r="J132" i="84"/>
  <c r="J133" i="84"/>
  <c r="J134" i="84"/>
  <c r="J135" i="84"/>
  <c r="J136" i="84"/>
  <c r="J137" i="84"/>
  <c r="L137" i="84" s="1"/>
  <c r="J138" i="84"/>
  <c r="J139" i="84"/>
  <c r="J140" i="84"/>
  <c r="J141" i="84"/>
  <c r="J142" i="84"/>
  <c r="J143" i="84"/>
  <c r="J144" i="84"/>
  <c r="J145" i="84"/>
  <c r="L145" i="84" s="1"/>
  <c r="J146" i="84"/>
  <c r="J147" i="84"/>
  <c r="L147" i="84" s="1"/>
  <c r="J148" i="84"/>
  <c r="J149" i="84"/>
  <c r="J150" i="84"/>
  <c r="J151" i="84"/>
  <c r="J152" i="84"/>
  <c r="J153" i="84"/>
  <c r="J154" i="84"/>
  <c r="J155" i="84"/>
  <c r="J156" i="84"/>
  <c r="J157" i="84"/>
  <c r="J158" i="84"/>
  <c r="J159" i="84"/>
  <c r="J160" i="84"/>
  <c r="J161" i="84"/>
  <c r="L161" i="84" s="1"/>
  <c r="H5" i="84"/>
  <c r="I5" i="84" s="1"/>
  <c r="H6" i="84"/>
  <c r="H7" i="84"/>
  <c r="H8" i="84"/>
  <c r="H9" i="84"/>
  <c r="H10" i="84"/>
  <c r="H11" i="84"/>
  <c r="H12" i="84"/>
  <c r="H13" i="84"/>
  <c r="I13" i="84" s="1"/>
  <c r="H14" i="84"/>
  <c r="H15" i="84"/>
  <c r="H16" i="84"/>
  <c r="H17" i="84"/>
  <c r="H18" i="84"/>
  <c r="H19" i="84"/>
  <c r="H20" i="84"/>
  <c r="H21" i="84"/>
  <c r="I21" i="84" s="1"/>
  <c r="H22" i="84"/>
  <c r="H23" i="84"/>
  <c r="H24" i="84"/>
  <c r="H25" i="84"/>
  <c r="H26" i="84"/>
  <c r="H27" i="84"/>
  <c r="H28" i="84"/>
  <c r="H29" i="84"/>
  <c r="I29" i="84" s="1"/>
  <c r="H30" i="84"/>
  <c r="H31" i="84"/>
  <c r="H32" i="84"/>
  <c r="H33" i="84"/>
  <c r="H34" i="84"/>
  <c r="H35" i="84"/>
  <c r="H36" i="84"/>
  <c r="H37" i="84"/>
  <c r="I37" i="84" s="1"/>
  <c r="H38" i="84"/>
  <c r="H39" i="84"/>
  <c r="H40" i="84"/>
  <c r="H41" i="84"/>
  <c r="H42" i="84"/>
  <c r="H43" i="84"/>
  <c r="H44" i="84"/>
  <c r="H45" i="84"/>
  <c r="I45" i="84" s="1"/>
  <c r="H46" i="84"/>
  <c r="H47" i="84"/>
  <c r="H48" i="84"/>
  <c r="H49" i="84"/>
  <c r="H50" i="84"/>
  <c r="H51" i="84"/>
  <c r="H52" i="84"/>
  <c r="H53" i="84"/>
  <c r="I53" i="84" s="1"/>
  <c r="H54" i="84"/>
  <c r="H55" i="84"/>
  <c r="H56" i="84"/>
  <c r="H57" i="84"/>
  <c r="H58" i="84"/>
  <c r="H59" i="84"/>
  <c r="H60" i="84"/>
  <c r="H61" i="84"/>
  <c r="I61" i="84" s="1"/>
  <c r="H62" i="84"/>
  <c r="I62" i="84" s="1"/>
  <c r="H63" i="84"/>
  <c r="H64" i="84"/>
  <c r="H65" i="84"/>
  <c r="H66" i="84"/>
  <c r="H67" i="84"/>
  <c r="H68" i="84"/>
  <c r="H69" i="84"/>
  <c r="I69" i="84" s="1"/>
  <c r="H70" i="84"/>
  <c r="H71" i="84"/>
  <c r="H72" i="84"/>
  <c r="H73" i="84"/>
  <c r="H74" i="84"/>
  <c r="H75" i="84"/>
  <c r="H76" i="84"/>
  <c r="H77" i="84"/>
  <c r="I77" i="84" s="1"/>
  <c r="H78" i="84"/>
  <c r="H79" i="84"/>
  <c r="H80" i="84"/>
  <c r="H81" i="84"/>
  <c r="H82" i="84"/>
  <c r="H83" i="84"/>
  <c r="H84" i="84"/>
  <c r="H85" i="84"/>
  <c r="I85" i="84" s="1"/>
  <c r="H86" i="84"/>
  <c r="I86" i="84" s="1"/>
  <c r="H87" i="84"/>
  <c r="H88" i="84"/>
  <c r="H89" i="84"/>
  <c r="H90" i="84"/>
  <c r="H91" i="84"/>
  <c r="H92" i="84"/>
  <c r="H93" i="84"/>
  <c r="I93" i="84" s="1"/>
  <c r="H94" i="84"/>
  <c r="H95" i="84"/>
  <c r="H96" i="84"/>
  <c r="H97" i="84"/>
  <c r="H98" i="84"/>
  <c r="H99" i="84"/>
  <c r="H100" i="84"/>
  <c r="H101" i="84"/>
  <c r="I101" i="84" s="1"/>
  <c r="H102" i="84"/>
  <c r="H103" i="84"/>
  <c r="H104" i="84"/>
  <c r="H105" i="84"/>
  <c r="H106" i="84"/>
  <c r="H107" i="84"/>
  <c r="H108" i="84"/>
  <c r="H109" i="84"/>
  <c r="I109" i="84" s="1"/>
  <c r="H110" i="84"/>
  <c r="I110" i="84" s="1"/>
  <c r="H111" i="84"/>
  <c r="H112" i="84"/>
  <c r="H113" i="84"/>
  <c r="H114" i="84"/>
  <c r="H115" i="84"/>
  <c r="H116" i="84"/>
  <c r="H117" i="84"/>
  <c r="I117" i="84" s="1"/>
  <c r="H118" i="84"/>
  <c r="H119" i="84"/>
  <c r="H120" i="84"/>
  <c r="H121" i="84"/>
  <c r="H122" i="84"/>
  <c r="H123" i="84"/>
  <c r="H124" i="84"/>
  <c r="H125" i="84"/>
  <c r="I125" i="84" s="1"/>
  <c r="H126" i="84"/>
  <c r="I126" i="84" s="1"/>
  <c r="H127" i="84"/>
  <c r="H128" i="84"/>
  <c r="H129" i="84"/>
  <c r="H130" i="84"/>
  <c r="H131" i="84"/>
  <c r="H132" i="84"/>
  <c r="H133" i="84"/>
  <c r="I133" i="84" s="1"/>
  <c r="H134" i="84"/>
  <c r="H135" i="84"/>
  <c r="H136" i="84"/>
  <c r="H137" i="84"/>
  <c r="H138" i="84"/>
  <c r="H139" i="84"/>
  <c r="H140" i="84"/>
  <c r="H141" i="84"/>
  <c r="I141" i="84" s="1"/>
  <c r="H142" i="84"/>
  <c r="I142" i="84" s="1"/>
  <c r="H143" i="84"/>
  <c r="H144" i="84"/>
  <c r="H145" i="84"/>
  <c r="H146" i="84"/>
  <c r="H147" i="84"/>
  <c r="H148" i="84"/>
  <c r="H149" i="84"/>
  <c r="H150" i="84"/>
  <c r="H151" i="84"/>
  <c r="H152" i="84"/>
  <c r="H153" i="84"/>
  <c r="H154" i="84"/>
  <c r="H155" i="84"/>
  <c r="H156" i="84"/>
  <c r="H157" i="84"/>
  <c r="I157" i="84" s="1"/>
  <c r="H158" i="84"/>
  <c r="H159" i="84"/>
  <c r="H160" i="84"/>
  <c r="H161" i="84"/>
  <c r="G5" i="84"/>
  <c r="G6" i="84"/>
  <c r="G7" i="84"/>
  <c r="G8" i="84"/>
  <c r="I8" i="84" s="1"/>
  <c r="G9" i="84"/>
  <c r="G10" i="84"/>
  <c r="G11" i="84"/>
  <c r="G12" i="84"/>
  <c r="G13" i="84"/>
  <c r="G14" i="84"/>
  <c r="G15" i="84"/>
  <c r="I15" i="84" s="1"/>
  <c r="G16" i="84"/>
  <c r="I16" i="84" s="1"/>
  <c r="G17" i="84"/>
  <c r="G18" i="84"/>
  <c r="G19" i="84"/>
  <c r="G20" i="84"/>
  <c r="G21" i="84"/>
  <c r="G22" i="84"/>
  <c r="G23" i="84"/>
  <c r="G24" i="84"/>
  <c r="I24" i="84" s="1"/>
  <c r="G25" i="84"/>
  <c r="G26" i="84"/>
  <c r="G27" i="84"/>
  <c r="G28" i="84"/>
  <c r="G29" i="84"/>
  <c r="G30" i="84"/>
  <c r="G31" i="84"/>
  <c r="I31" i="84" s="1"/>
  <c r="G32" i="84"/>
  <c r="I32" i="84" s="1"/>
  <c r="G33" i="84"/>
  <c r="G34" i="84"/>
  <c r="G35" i="84"/>
  <c r="G36" i="84"/>
  <c r="G37" i="84"/>
  <c r="G38" i="84"/>
  <c r="G39" i="84"/>
  <c r="I39" i="84" s="1"/>
  <c r="G40" i="84"/>
  <c r="I40" i="84" s="1"/>
  <c r="G41" i="84"/>
  <c r="G42" i="84"/>
  <c r="G43" i="84"/>
  <c r="G44" i="84"/>
  <c r="G45" i="84"/>
  <c r="G46" i="84"/>
  <c r="G47" i="84"/>
  <c r="I47" i="84" s="1"/>
  <c r="G48" i="84"/>
  <c r="I48" i="84" s="1"/>
  <c r="G49" i="84"/>
  <c r="G50" i="84"/>
  <c r="G51" i="84"/>
  <c r="G52" i="84"/>
  <c r="G53" i="84"/>
  <c r="G54" i="84"/>
  <c r="G55" i="84"/>
  <c r="I55" i="84" s="1"/>
  <c r="G56" i="84"/>
  <c r="I56" i="84" s="1"/>
  <c r="G57" i="84"/>
  <c r="I57" i="84" s="1"/>
  <c r="G58" i="84"/>
  <c r="G59" i="84"/>
  <c r="G60" i="84"/>
  <c r="G61" i="84"/>
  <c r="G62" i="84"/>
  <c r="G63" i="84"/>
  <c r="I63" i="84" s="1"/>
  <c r="G64" i="84"/>
  <c r="I64" i="84" s="1"/>
  <c r="G65" i="84"/>
  <c r="G66" i="84"/>
  <c r="G67" i="84"/>
  <c r="G68" i="84"/>
  <c r="G69" i="84"/>
  <c r="G70" i="84"/>
  <c r="G71" i="84"/>
  <c r="I71" i="84" s="1"/>
  <c r="G72" i="84"/>
  <c r="I72" i="84" s="1"/>
  <c r="G73" i="84"/>
  <c r="G74" i="84"/>
  <c r="G75" i="84"/>
  <c r="G76" i="84"/>
  <c r="G77" i="84"/>
  <c r="G78" i="84"/>
  <c r="G79" i="84"/>
  <c r="I79" i="84" s="1"/>
  <c r="G80" i="84"/>
  <c r="I80" i="84" s="1"/>
  <c r="G81" i="84"/>
  <c r="I81" i="84" s="1"/>
  <c r="G82" i="84"/>
  <c r="G83" i="84"/>
  <c r="G84" i="84"/>
  <c r="G85" i="84"/>
  <c r="G86" i="84"/>
  <c r="G87" i="84"/>
  <c r="I87" i="84" s="1"/>
  <c r="G88" i="84"/>
  <c r="I88" i="84" s="1"/>
  <c r="G89" i="84"/>
  <c r="I89" i="84" s="1"/>
  <c r="G90" i="84"/>
  <c r="G91" i="84"/>
  <c r="G92" i="84"/>
  <c r="G93" i="84"/>
  <c r="G94" i="84"/>
  <c r="G95" i="84"/>
  <c r="I95" i="84" s="1"/>
  <c r="G96" i="84"/>
  <c r="I96" i="84" s="1"/>
  <c r="G97" i="84"/>
  <c r="I97" i="84" s="1"/>
  <c r="G98" i="84"/>
  <c r="G99" i="84"/>
  <c r="G100" i="84"/>
  <c r="G101" i="84"/>
  <c r="G102" i="84"/>
  <c r="G103" i="84"/>
  <c r="I103" i="84" s="1"/>
  <c r="G104" i="84"/>
  <c r="I104" i="84" s="1"/>
  <c r="G105" i="84"/>
  <c r="I105" i="84" s="1"/>
  <c r="G106" i="84"/>
  <c r="G107" i="84"/>
  <c r="G108" i="84"/>
  <c r="G109" i="84"/>
  <c r="G110" i="84"/>
  <c r="G111" i="84"/>
  <c r="I111" i="84" s="1"/>
  <c r="G112" i="84"/>
  <c r="I112" i="84" s="1"/>
  <c r="G113" i="84"/>
  <c r="I113" i="84" s="1"/>
  <c r="G114" i="84"/>
  <c r="G115" i="84"/>
  <c r="G116" i="84"/>
  <c r="G117" i="84"/>
  <c r="G118" i="84"/>
  <c r="G119" i="84"/>
  <c r="I119" i="84" s="1"/>
  <c r="G120" i="84"/>
  <c r="I120" i="84" s="1"/>
  <c r="G121" i="84"/>
  <c r="I121" i="84" s="1"/>
  <c r="G122" i="84"/>
  <c r="G123" i="84"/>
  <c r="G124" i="84"/>
  <c r="G125" i="84"/>
  <c r="G126" i="84"/>
  <c r="G127" i="84"/>
  <c r="I127" i="84" s="1"/>
  <c r="G128" i="84"/>
  <c r="I128" i="84" s="1"/>
  <c r="G129" i="84"/>
  <c r="G130" i="84"/>
  <c r="G131" i="84"/>
  <c r="G132" i="84"/>
  <c r="G133" i="84"/>
  <c r="G134" i="84"/>
  <c r="G135" i="84"/>
  <c r="I135" i="84" s="1"/>
  <c r="G136" i="84"/>
  <c r="I136" i="84" s="1"/>
  <c r="G137" i="84"/>
  <c r="I137" i="84" s="1"/>
  <c r="G138" i="84"/>
  <c r="G139" i="84"/>
  <c r="G140" i="84"/>
  <c r="G141" i="84"/>
  <c r="G142" i="84"/>
  <c r="G143" i="84"/>
  <c r="I143" i="84" s="1"/>
  <c r="G144" i="84"/>
  <c r="I144" i="84" s="1"/>
  <c r="G145" i="84"/>
  <c r="I145" i="84" s="1"/>
  <c r="G146" i="84"/>
  <c r="G147" i="84"/>
  <c r="G148" i="84"/>
  <c r="G149" i="84"/>
  <c r="G150" i="84"/>
  <c r="G151" i="84"/>
  <c r="I151" i="84" s="1"/>
  <c r="G152" i="84"/>
  <c r="I152" i="84" s="1"/>
  <c r="G153" i="84"/>
  <c r="I153" i="84" s="1"/>
  <c r="G154" i="84"/>
  <c r="G155" i="84"/>
  <c r="G156" i="84"/>
  <c r="G157" i="84"/>
  <c r="G158" i="84"/>
  <c r="G159" i="84"/>
  <c r="I159" i="84" s="1"/>
  <c r="G160" i="84"/>
  <c r="I160" i="84" s="1"/>
  <c r="G161" i="84"/>
  <c r="I161" i="84" s="1"/>
  <c r="E5" i="84"/>
  <c r="E6" i="84"/>
  <c r="E7" i="84"/>
  <c r="E8" i="84"/>
  <c r="E9" i="84"/>
  <c r="E10" i="84"/>
  <c r="F10" i="84" s="1"/>
  <c r="E11" i="84"/>
  <c r="F11" i="84" s="1"/>
  <c r="E12" i="84"/>
  <c r="E13" i="84"/>
  <c r="E14" i="84"/>
  <c r="E15" i="84"/>
  <c r="E16" i="84"/>
  <c r="E17" i="84"/>
  <c r="E18" i="84"/>
  <c r="F18" i="84" s="1"/>
  <c r="E19" i="84"/>
  <c r="F19" i="84" s="1"/>
  <c r="E20" i="84"/>
  <c r="E21" i="84"/>
  <c r="E22" i="84"/>
  <c r="E23" i="84"/>
  <c r="E24" i="84"/>
  <c r="E25" i="84"/>
  <c r="E26" i="84"/>
  <c r="F26" i="84" s="1"/>
  <c r="E27" i="84"/>
  <c r="F27" i="84" s="1"/>
  <c r="E28" i="84"/>
  <c r="E29" i="84"/>
  <c r="E30" i="84"/>
  <c r="E31" i="84"/>
  <c r="E32" i="84"/>
  <c r="E33" i="84"/>
  <c r="E34" i="84"/>
  <c r="F34" i="84" s="1"/>
  <c r="E35" i="84"/>
  <c r="F35" i="84" s="1"/>
  <c r="E36" i="84"/>
  <c r="E37" i="84"/>
  <c r="E38" i="84"/>
  <c r="E39" i="84"/>
  <c r="E40" i="84"/>
  <c r="E41" i="84"/>
  <c r="E42" i="84"/>
  <c r="F42" i="84" s="1"/>
  <c r="E43" i="84"/>
  <c r="F43" i="84" s="1"/>
  <c r="E44" i="84"/>
  <c r="E45" i="84"/>
  <c r="E46" i="84"/>
  <c r="E47" i="84"/>
  <c r="E48" i="84"/>
  <c r="E49" i="84"/>
  <c r="E50" i="84"/>
  <c r="F50" i="84" s="1"/>
  <c r="E51" i="84"/>
  <c r="F51" i="84" s="1"/>
  <c r="E52" i="84"/>
  <c r="E53" i="84"/>
  <c r="E54" i="84"/>
  <c r="E55" i="84"/>
  <c r="E56" i="84"/>
  <c r="E57" i="84"/>
  <c r="E58" i="84"/>
  <c r="F58" i="84" s="1"/>
  <c r="E59" i="84"/>
  <c r="F59" i="84" s="1"/>
  <c r="E60" i="84"/>
  <c r="E61" i="84"/>
  <c r="E62" i="84"/>
  <c r="E63" i="84"/>
  <c r="E64" i="84"/>
  <c r="E65" i="84"/>
  <c r="E66" i="84"/>
  <c r="F66" i="84" s="1"/>
  <c r="E67" i="84"/>
  <c r="F67" i="84" s="1"/>
  <c r="E68" i="84"/>
  <c r="E69" i="84"/>
  <c r="E70" i="84"/>
  <c r="E71" i="84"/>
  <c r="E72" i="84"/>
  <c r="E73" i="84"/>
  <c r="E74" i="84"/>
  <c r="F74" i="84" s="1"/>
  <c r="E75" i="84"/>
  <c r="F75" i="84" s="1"/>
  <c r="E76" i="84"/>
  <c r="E77" i="84"/>
  <c r="E78" i="84"/>
  <c r="E79" i="84"/>
  <c r="E80" i="84"/>
  <c r="E81" i="84"/>
  <c r="E82" i="84"/>
  <c r="F82" i="84" s="1"/>
  <c r="E83" i="84"/>
  <c r="F83" i="84" s="1"/>
  <c r="E84" i="84"/>
  <c r="F84" i="84" s="1"/>
  <c r="E85" i="84"/>
  <c r="E86" i="84"/>
  <c r="E87" i="84"/>
  <c r="E88" i="84"/>
  <c r="E89" i="84"/>
  <c r="E90" i="84"/>
  <c r="E91" i="84"/>
  <c r="F91" i="84" s="1"/>
  <c r="E92" i="84"/>
  <c r="E93" i="84"/>
  <c r="E94" i="84"/>
  <c r="E95" i="84"/>
  <c r="E96" i="84"/>
  <c r="E97" i="84"/>
  <c r="E98" i="84"/>
  <c r="E99" i="84"/>
  <c r="F99" i="84" s="1"/>
  <c r="E100" i="84"/>
  <c r="E101" i="84"/>
  <c r="E102" i="84"/>
  <c r="E103" i="84"/>
  <c r="E104" i="84"/>
  <c r="F104" i="84" s="1"/>
  <c r="E105" i="84"/>
  <c r="E106" i="84"/>
  <c r="F106" i="84" s="1"/>
  <c r="E107" i="84"/>
  <c r="F107" i="84" s="1"/>
  <c r="E108" i="84"/>
  <c r="E109" i="84"/>
  <c r="E110" i="84"/>
  <c r="E111" i="84"/>
  <c r="E112" i="84"/>
  <c r="E113" i="84"/>
  <c r="E114" i="84"/>
  <c r="E115" i="84"/>
  <c r="F115" i="84" s="1"/>
  <c r="E116" i="84"/>
  <c r="E117" i="84"/>
  <c r="E118" i="84"/>
  <c r="E119" i="84"/>
  <c r="E120" i="84"/>
  <c r="F120" i="84" s="1"/>
  <c r="E121" i="84"/>
  <c r="E122" i="84"/>
  <c r="F122" i="84" s="1"/>
  <c r="E123" i="84"/>
  <c r="F123" i="84" s="1"/>
  <c r="E124" i="84"/>
  <c r="E125" i="84"/>
  <c r="E126" i="84"/>
  <c r="E127" i="84"/>
  <c r="E128" i="84"/>
  <c r="E129" i="84"/>
  <c r="E130" i="84"/>
  <c r="F130" i="84" s="1"/>
  <c r="E131" i="84"/>
  <c r="F131" i="84" s="1"/>
  <c r="E132" i="84"/>
  <c r="E133" i="84"/>
  <c r="E134" i="84"/>
  <c r="E135" i="84"/>
  <c r="E136" i="84"/>
  <c r="E137" i="84"/>
  <c r="E138" i="84"/>
  <c r="F138" i="84" s="1"/>
  <c r="E139" i="84"/>
  <c r="F139" i="84" s="1"/>
  <c r="E140" i="84"/>
  <c r="E141" i="84"/>
  <c r="E142" i="84"/>
  <c r="E143" i="84"/>
  <c r="E144" i="84"/>
  <c r="E145" i="84"/>
  <c r="E146" i="84"/>
  <c r="E147" i="84"/>
  <c r="F147" i="84" s="1"/>
  <c r="E148" i="84"/>
  <c r="E149" i="84"/>
  <c r="E150" i="84"/>
  <c r="E151" i="84"/>
  <c r="E152" i="84"/>
  <c r="E153" i="84"/>
  <c r="E154" i="84"/>
  <c r="F154" i="84" s="1"/>
  <c r="E155" i="84"/>
  <c r="F155" i="84" s="1"/>
  <c r="E156" i="84"/>
  <c r="E157" i="84"/>
  <c r="E158" i="84"/>
  <c r="E159" i="84"/>
  <c r="E160" i="84"/>
  <c r="E161" i="84"/>
  <c r="D5" i="84"/>
  <c r="F5" i="84" s="1"/>
  <c r="D6" i="84"/>
  <c r="F6" i="84" s="1"/>
  <c r="D7" i="84"/>
  <c r="D8" i="84"/>
  <c r="D9" i="84"/>
  <c r="D10" i="84"/>
  <c r="D11" i="84"/>
  <c r="D12" i="84"/>
  <c r="D13" i="84"/>
  <c r="F13" i="84" s="1"/>
  <c r="D14" i="84"/>
  <c r="F14" i="84" s="1"/>
  <c r="D15" i="84"/>
  <c r="F15" i="84" s="1"/>
  <c r="D16" i="84"/>
  <c r="D17" i="84"/>
  <c r="D18" i="84"/>
  <c r="D19" i="84"/>
  <c r="D20" i="84"/>
  <c r="D21" i="84"/>
  <c r="F21" i="84" s="1"/>
  <c r="D22" i="84"/>
  <c r="F22" i="84" s="1"/>
  <c r="D23" i="84"/>
  <c r="F23" i="84" s="1"/>
  <c r="D24" i="84"/>
  <c r="D25" i="84"/>
  <c r="D26" i="84"/>
  <c r="D27" i="84"/>
  <c r="D28" i="84"/>
  <c r="D29" i="84"/>
  <c r="F29" i="84" s="1"/>
  <c r="D30" i="84"/>
  <c r="F30" i="84" s="1"/>
  <c r="D31" i="84"/>
  <c r="F31" i="84" s="1"/>
  <c r="D32" i="84"/>
  <c r="D33" i="84"/>
  <c r="D34" i="84"/>
  <c r="D35" i="84"/>
  <c r="D36" i="84"/>
  <c r="D37" i="84"/>
  <c r="F37" i="84" s="1"/>
  <c r="D38" i="84"/>
  <c r="F38" i="84" s="1"/>
  <c r="D39" i="84"/>
  <c r="D40" i="84"/>
  <c r="D41" i="84"/>
  <c r="D42" i="84"/>
  <c r="D43" i="84"/>
  <c r="D44" i="84"/>
  <c r="D45" i="84"/>
  <c r="D46" i="84"/>
  <c r="F46" i="84" s="1"/>
  <c r="D47" i="84"/>
  <c r="F47" i="84" s="1"/>
  <c r="D48" i="84"/>
  <c r="D49" i="84"/>
  <c r="D50" i="84"/>
  <c r="D51" i="84"/>
  <c r="D52" i="84"/>
  <c r="D53" i="84"/>
  <c r="F53" i="84" s="1"/>
  <c r="D54" i="84"/>
  <c r="F54" i="84" s="1"/>
  <c r="D55" i="84"/>
  <c r="F55" i="84" s="1"/>
  <c r="D56" i="84"/>
  <c r="D57" i="84"/>
  <c r="D58" i="84"/>
  <c r="D59" i="84"/>
  <c r="D60" i="84"/>
  <c r="D61" i="84"/>
  <c r="F61" i="84" s="1"/>
  <c r="D62" i="84"/>
  <c r="F62" i="84" s="1"/>
  <c r="D63" i="84"/>
  <c r="F63" i="84" s="1"/>
  <c r="D64" i="84"/>
  <c r="D65" i="84"/>
  <c r="D66" i="84"/>
  <c r="D67" i="84"/>
  <c r="D68" i="84"/>
  <c r="D69" i="84"/>
  <c r="F69" i="84" s="1"/>
  <c r="D70" i="84"/>
  <c r="F70" i="84" s="1"/>
  <c r="D71" i="84"/>
  <c r="F71" i="84" s="1"/>
  <c r="D72" i="84"/>
  <c r="D73" i="84"/>
  <c r="D74" i="84"/>
  <c r="D75" i="84"/>
  <c r="D76" i="84"/>
  <c r="D77" i="84"/>
  <c r="F77" i="84" s="1"/>
  <c r="D78" i="84"/>
  <c r="D79" i="84"/>
  <c r="F79" i="84" s="1"/>
  <c r="D80" i="84"/>
  <c r="D81" i="84"/>
  <c r="D82" i="84"/>
  <c r="D83" i="84"/>
  <c r="D84" i="84"/>
  <c r="D85" i="84"/>
  <c r="F85" i="84" s="1"/>
  <c r="D86" i="84"/>
  <c r="D87" i="84"/>
  <c r="F87" i="84" s="1"/>
  <c r="D88" i="84"/>
  <c r="D89" i="84"/>
  <c r="D90" i="84"/>
  <c r="D91" i="84"/>
  <c r="D92" i="84"/>
  <c r="D93" i="84"/>
  <c r="F93" i="84" s="1"/>
  <c r="D94" i="84"/>
  <c r="D95" i="84"/>
  <c r="F95" i="84" s="1"/>
  <c r="D96" i="84"/>
  <c r="D97" i="84"/>
  <c r="D98" i="84"/>
  <c r="D99" i="84"/>
  <c r="D100" i="84"/>
  <c r="D101" i="84"/>
  <c r="F101" i="84" s="1"/>
  <c r="D102" i="84"/>
  <c r="F102" i="84" s="1"/>
  <c r="D103" i="84"/>
  <c r="F103" i="84" s="1"/>
  <c r="D104" i="84"/>
  <c r="D105" i="84"/>
  <c r="F105" i="84" s="1"/>
  <c r="D106" i="84"/>
  <c r="D107" i="84"/>
  <c r="D108" i="84"/>
  <c r="D109" i="84"/>
  <c r="F109" i="84" s="1"/>
  <c r="D110" i="84"/>
  <c r="D111" i="84"/>
  <c r="F111" i="84" s="1"/>
  <c r="D112" i="84"/>
  <c r="D113" i="84"/>
  <c r="F113" i="84" s="1"/>
  <c r="D114" i="84"/>
  <c r="D115" i="84"/>
  <c r="D116" i="84"/>
  <c r="D117" i="84"/>
  <c r="F117" i="84" s="1"/>
  <c r="D118" i="84"/>
  <c r="D119" i="84"/>
  <c r="F119" i="84" s="1"/>
  <c r="D120" i="84"/>
  <c r="D121" i="84"/>
  <c r="F121" i="84" s="1"/>
  <c r="D122" i="84"/>
  <c r="D123" i="84"/>
  <c r="D124" i="84"/>
  <c r="D125" i="84"/>
  <c r="F125" i="84" s="1"/>
  <c r="D126" i="84"/>
  <c r="D127" i="84"/>
  <c r="F127" i="84" s="1"/>
  <c r="D128" i="84"/>
  <c r="D129" i="84"/>
  <c r="F129" i="84" s="1"/>
  <c r="D130" i="84"/>
  <c r="D131" i="84"/>
  <c r="D132" i="84"/>
  <c r="D133" i="84"/>
  <c r="F133" i="84" s="1"/>
  <c r="D134" i="84"/>
  <c r="D135" i="84"/>
  <c r="F135" i="84" s="1"/>
  <c r="D136" i="84"/>
  <c r="D137" i="84"/>
  <c r="F137" i="84" s="1"/>
  <c r="D138" i="84"/>
  <c r="D139" i="84"/>
  <c r="D140" i="84"/>
  <c r="D141" i="84"/>
  <c r="F141" i="84" s="1"/>
  <c r="D142" i="84"/>
  <c r="D143" i="84"/>
  <c r="F143" i="84" s="1"/>
  <c r="D144" i="84"/>
  <c r="D145" i="84"/>
  <c r="D146" i="84"/>
  <c r="D147" i="84"/>
  <c r="D148" i="84"/>
  <c r="D149" i="84"/>
  <c r="D150" i="84"/>
  <c r="D151" i="84"/>
  <c r="F151" i="84" s="1"/>
  <c r="D152" i="84"/>
  <c r="D153" i="84"/>
  <c r="F153" i="84" s="1"/>
  <c r="D154" i="84"/>
  <c r="D155" i="84"/>
  <c r="D156" i="84"/>
  <c r="D157" i="84"/>
  <c r="F157" i="84" s="1"/>
  <c r="D158" i="84"/>
  <c r="D159" i="84"/>
  <c r="F159" i="84" s="1"/>
  <c r="D160" i="84"/>
  <c r="D161" i="84"/>
  <c r="Q4" i="84"/>
  <c r="P4" i="84"/>
  <c r="N4" i="84"/>
  <c r="M4" i="84"/>
  <c r="O4" i="84" s="1"/>
  <c r="K4" i="84"/>
  <c r="L4" i="84" s="1"/>
  <c r="J4" i="84"/>
  <c r="H4" i="84"/>
  <c r="G4" i="84"/>
  <c r="E4" i="84"/>
  <c r="D4" i="84"/>
  <c r="P3" i="84"/>
  <c r="M3" i="84"/>
  <c r="J3" i="84"/>
  <c r="G3" i="84"/>
  <c r="D3" i="84"/>
  <c r="B161" i="84"/>
  <c r="R160" i="84"/>
  <c r="F160" i="84"/>
  <c r="B160" i="84"/>
  <c r="B159" i="84"/>
  <c r="O158" i="84"/>
  <c r="B158" i="84"/>
  <c r="B157" i="84"/>
  <c r="B156" i="84"/>
  <c r="L155" i="84"/>
  <c r="I155" i="84"/>
  <c r="B155" i="84"/>
  <c r="B154" i="84"/>
  <c r="R153" i="84"/>
  <c r="L153" i="84"/>
  <c r="B153" i="84"/>
  <c r="R152" i="84"/>
  <c r="F152" i="84"/>
  <c r="B152" i="84"/>
  <c r="O151" i="84"/>
  <c r="B151" i="84"/>
  <c r="B150" i="84"/>
  <c r="R149" i="84"/>
  <c r="O149" i="84"/>
  <c r="B149" i="84"/>
  <c r="B148" i="84"/>
  <c r="I147" i="84"/>
  <c r="B147" i="84"/>
  <c r="O146" i="84"/>
  <c r="I146" i="84"/>
  <c r="B146" i="84"/>
  <c r="R145" i="84"/>
  <c r="B145" i="84"/>
  <c r="R144" i="84"/>
  <c r="F144" i="84"/>
  <c r="B144" i="84"/>
  <c r="O143" i="84"/>
  <c r="B143" i="84"/>
  <c r="B142" i="84"/>
  <c r="B141" i="84"/>
  <c r="B140" i="84"/>
  <c r="L139" i="84"/>
  <c r="I139" i="84"/>
  <c r="B139" i="84"/>
  <c r="I138" i="84"/>
  <c r="B138" i="84"/>
  <c r="R137" i="84"/>
  <c r="B137" i="84"/>
  <c r="R136" i="84"/>
  <c r="O136" i="84"/>
  <c r="F136" i="84"/>
  <c r="B136" i="84"/>
  <c r="B135" i="84"/>
  <c r="B134" i="84"/>
  <c r="B133" i="84"/>
  <c r="B132" i="84"/>
  <c r="O131" i="84"/>
  <c r="I131" i="84"/>
  <c r="B131" i="84"/>
  <c r="I130" i="84"/>
  <c r="B130" i="84"/>
  <c r="R129" i="84"/>
  <c r="I129" i="84"/>
  <c r="B129" i="84"/>
  <c r="R128" i="84"/>
  <c r="F128" i="84"/>
  <c r="B128" i="84"/>
  <c r="R127" i="84"/>
  <c r="B127" i="84"/>
  <c r="B126" i="84"/>
  <c r="R125" i="84"/>
  <c r="B125" i="84"/>
  <c r="B124" i="84"/>
  <c r="I123" i="84"/>
  <c r="B123" i="84"/>
  <c r="O122" i="84"/>
  <c r="I122" i="84"/>
  <c r="B122" i="84"/>
  <c r="R121" i="84"/>
  <c r="B121" i="84"/>
  <c r="R120" i="84"/>
  <c r="B120" i="84"/>
  <c r="B119" i="84"/>
  <c r="O118" i="84"/>
  <c r="B118" i="84"/>
  <c r="B117" i="84"/>
  <c r="B116" i="84"/>
  <c r="O115" i="84"/>
  <c r="I115" i="84"/>
  <c r="B115" i="84"/>
  <c r="I114" i="84"/>
  <c r="B114" i="84"/>
  <c r="R113" i="84"/>
  <c r="B113" i="84"/>
  <c r="R112" i="84"/>
  <c r="O112" i="84"/>
  <c r="F112" i="84"/>
  <c r="B112" i="84"/>
  <c r="B111" i="84"/>
  <c r="B110" i="84"/>
  <c r="R109" i="84"/>
  <c r="B109" i="84"/>
  <c r="B108" i="84"/>
  <c r="O107" i="84"/>
  <c r="I107" i="84"/>
  <c r="B107" i="84"/>
  <c r="I106" i="84"/>
  <c r="B106" i="84"/>
  <c r="R105" i="84"/>
  <c r="B105" i="84"/>
  <c r="R104" i="84"/>
  <c r="O104" i="84"/>
  <c r="B104" i="84"/>
  <c r="B103" i="84"/>
  <c r="I102" i="84"/>
  <c r="B102" i="84"/>
  <c r="R101" i="84"/>
  <c r="B101" i="84"/>
  <c r="B100" i="84"/>
  <c r="L99" i="84"/>
  <c r="I99" i="84"/>
  <c r="B99" i="84"/>
  <c r="I98" i="84"/>
  <c r="B98" i="84"/>
  <c r="R97" i="84"/>
  <c r="F97" i="84"/>
  <c r="B97" i="84"/>
  <c r="R96" i="84"/>
  <c r="F96" i="84"/>
  <c r="B96" i="84"/>
  <c r="R95" i="84"/>
  <c r="B95" i="84"/>
  <c r="B94" i="84"/>
  <c r="R93" i="84"/>
  <c r="B93" i="84"/>
  <c r="B92" i="84"/>
  <c r="I91" i="84"/>
  <c r="B91" i="84"/>
  <c r="I90" i="84"/>
  <c r="B90" i="84"/>
  <c r="R89" i="84"/>
  <c r="F89" i="84"/>
  <c r="B89" i="84"/>
  <c r="R88" i="84"/>
  <c r="F88" i="84"/>
  <c r="B88" i="84"/>
  <c r="R87" i="84"/>
  <c r="B87" i="84"/>
  <c r="O86" i="84"/>
  <c r="B86" i="84"/>
  <c r="L85" i="84"/>
  <c r="B85" i="84"/>
  <c r="B84" i="84"/>
  <c r="I83" i="84"/>
  <c r="B83" i="84"/>
  <c r="I82" i="84"/>
  <c r="B82" i="84"/>
  <c r="F81" i="84"/>
  <c r="B81" i="84"/>
  <c r="R80" i="84"/>
  <c r="F80" i="84"/>
  <c r="B80" i="84"/>
  <c r="B79" i="84"/>
  <c r="O78" i="84"/>
  <c r="I78" i="84"/>
  <c r="B78" i="84"/>
  <c r="L77" i="84"/>
  <c r="B77" i="84"/>
  <c r="B76" i="84"/>
  <c r="L75" i="84"/>
  <c r="I75" i="84"/>
  <c r="B75" i="84"/>
  <c r="I74" i="84"/>
  <c r="B74" i="84"/>
  <c r="R73" i="84"/>
  <c r="L73" i="84"/>
  <c r="I73" i="84"/>
  <c r="F73" i="84"/>
  <c r="B73" i="84"/>
  <c r="R72" i="84"/>
  <c r="L72" i="84"/>
  <c r="F72" i="84"/>
  <c r="B72" i="84"/>
  <c r="R71" i="84"/>
  <c r="O71" i="84"/>
  <c r="B71" i="84"/>
  <c r="O70" i="84"/>
  <c r="L70" i="84"/>
  <c r="I70" i="84"/>
  <c r="B70" i="84"/>
  <c r="R69" i="84"/>
  <c r="O69" i="84"/>
  <c r="L69" i="84"/>
  <c r="B69" i="84"/>
  <c r="B68" i="84"/>
  <c r="O67" i="84"/>
  <c r="L67" i="84"/>
  <c r="I67" i="84"/>
  <c r="B67" i="84"/>
  <c r="O66" i="84"/>
  <c r="I66" i="84"/>
  <c r="B66" i="84"/>
  <c r="R65" i="84"/>
  <c r="I65" i="84"/>
  <c r="F65" i="84"/>
  <c r="B65" i="84"/>
  <c r="R64" i="84"/>
  <c r="O64" i="84"/>
  <c r="L64" i="84"/>
  <c r="F64" i="84"/>
  <c r="B64" i="84"/>
  <c r="R63" i="84"/>
  <c r="O63" i="84"/>
  <c r="B63" i="84"/>
  <c r="O62" i="84"/>
  <c r="L62" i="84"/>
  <c r="B62" i="84"/>
  <c r="R61" i="84"/>
  <c r="O61" i="84"/>
  <c r="L61" i="84"/>
  <c r="B61" i="84"/>
  <c r="R60" i="84"/>
  <c r="B60" i="84"/>
  <c r="L59" i="84"/>
  <c r="I59" i="84"/>
  <c r="B59" i="84"/>
  <c r="R58" i="84"/>
  <c r="O58" i="84"/>
  <c r="I58" i="84"/>
  <c r="B58" i="84"/>
  <c r="R57" i="84"/>
  <c r="F57" i="84"/>
  <c r="B57" i="84"/>
  <c r="R56" i="84"/>
  <c r="O56" i="84"/>
  <c r="L56" i="84"/>
  <c r="F56" i="84"/>
  <c r="B56" i="84"/>
  <c r="R55" i="84"/>
  <c r="O55" i="84"/>
  <c r="B55" i="84"/>
  <c r="O54" i="84"/>
  <c r="L54" i="84"/>
  <c r="I54" i="84"/>
  <c r="B54" i="84"/>
  <c r="R53" i="84"/>
  <c r="O53" i="84"/>
  <c r="L53" i="84"/>
  <c r="B53" i="84"/>
  <c r="I52" i="84"/>
  <c r="B52" i="84"/>
  <c r="L51" i="84"/>
  <c r="I51" i="84"/>
  <c r="B51" i="84"/>
  <c r="O50" i="84"/>
  <c r="I50" i="84"/>
  <c r="B50" i="84"/>
  <c r="R49" i="84"/>
  <c r="I49" i="84"/>
  <c r="F49" i="84"/>
  <c r="B49" i="84"/>
  <c r="R48" i="84"/>
  <c r="O48" i="84"/>
  <c r="L48" i="84"/>
  <c r="F48" i="84"/>
  <c r="B48" i="84"/>
  <c r="R47" i="84"/>
  <c r="O47" i="84"/>
  <c r="B47" i="84"/>
  <c r="O46" i="84"/>
  <c r="L46" i="84"/>
  <c r="I46" i="84"/>
  <c r="B46" i="84"/>
  <c r="R45" i="84"/>
  <c r="O45" i="84"/>
  <c r="L45" i="84"/>
  <c r="F45" i="84"/>
  <c r="B45" i="84"/>
  <c r="B44" i="84"/>
  <c r="L43" i="84"/>
  <c r="I43" i="84"/>
  <c r="B43" i="84"/>
  <c r="R42" i="84"/>
  <c r="O42" i="84"/>
  <c r="I42" i="84"/>
  <c r="B42" i="84"/>
  <c r="R41" i="84"/>
  <c r="L41" i="84"/>
  <c r="I41" i="84"/>
  <c r="F41" i="84"/>
  <c r="B41" i="84"/>
  <c r="R40" i="84"/>
  <c r="L40" i="84"/>
  <c r="F40" i="84"/>
  <c r="B40" i="84"/>
  <c r="R39" i="84"/>
  <c r="O39" i="84"/>
  <c r="F39" i="84"/>
  <c r="B39" i="84"/>
  <c r="O38" i="84"/>
  <c r="I38" i="84"/>
  <c r="B38" i="84"/>
  <c r="R37" i="84"/>
  <c r="O37" i="84"/>
  <c r="L37" i="84"/>
  <c r="B37" i="84"/>
  <c r="B36" i="84"/>
  <c r="L35" i="84"/>
  <c r="I35" i="84"/>
  <c r="B35" i="84"/>
  <c r="R34" i="84"/>
  <c r="O34" i="84"/>
  <c r="I34" i="84"/>
  <c r="B34" i="84"/>
  <c r="R33" i="84"/>
  <c r="L33" i="84"/>
  <c r="I33" i="84"/>
  <c r="F33" i="84"/>
  <c r="B33" i="84"/>
  <c r="R32" i="84"/>
  <c r="L32" i="84"/>
  <c r="F32" i="84"/>
  <c r="B32" i="84"/>
  <c r="R31" i="84"/>
  <c r="O31" i="84"/>
  <c r="B31" i="84"/>
  <c r="O30" i="84"/>
  <c r="I30" i="84"/>
  <c r="B30" i="84"/>
  <c r="O29" i="84"/>
  <c r="L29" i="84"/>
  <c r="B29" i="84"/>
  <c r="B28" i="84"/>
  <c r="L27" i="84"/>
  <c r="I27" i="84"/>
  <c r="B27" i="84"/>
  <c r="R26" i="84"/>
  <c r="O26" i="84"/>
  <c r="I26" i="84"/>
  <c r="B26" i="84"/>
  <c r="R25" i="84"/>
  <c r="I25" i="84"/>
  <c r="F25" i="84"/>
  <c r="B25" i="84"/>
  <c r="R24" i="84"/>
  <c r="O24" i="84"/>
  <c r="L24" i="84"/>
  <c r="F24" i="84"/>
  <c r="B24" i="84"/>
  <c r="R23" i="84"/>
  <c r="O23" i="84"/>
  <c r="I23" i="84"/>
  <c r="B23" i="84"/>
  <c r="O22" i="84"/>
  <c r="I22" i="84"/>
  <c r="B22" i="84"/>
  <c r="R21" i="84"/>
  <c r="O21" i="84"/>
  <c r="L21" i="84"/>
  <c r="B21" i="84"/>
  <c r="B20" i="84"/>
  <c r="O19" i="84"/>
  <c r="L19" i="84"/>
  <c r="I19" i="84"/>
  <c r="B19" i="84"/>
  <c r="R18" i="84"/>
  <c r="O18" i="84"/>
  <c r="I18" i="84"/>
  <c r="B18" i="84"/>
  <c r="R17" i="84"/>
  <c r="I17" i="84"/>
  <c r="F17" i="84"/>
  <c r="B17" i="84"/>
  <c r="R16" i="84"/>
  <c r="O16" i="84"/>
  <c r="L16" i="84"/>
  <c r="F16" i="84"/>
  <c r="B16" i="84"/>
  <c r="R15" i="84"/>
  <c r="O15" i="84"/>
  <c r="B15" i="84"/>
  <c r="O14" i="84"/>
  <c r="I14" i="84"/>
  <c r="B14" i="84"/>
  <c r="R13" i="84"/>
  <c r="O13" i="84"/>
  <c r="L13" i="84"/>
  <c r="B13" i="84"/>
  <c r="B12" i="84"/>
  <c r="O11" i="84"/>
  <c r="L11" i="84"/>
  <c r="I11" i="84"/>
  <c r="B11" i="84"/>
  <c r="R10" i="84"/>
  <c r="O10" i="84"/>
  <c r="I10" i="84"/>
  <c r="B10" i="84"/>
  <c r="R9" i="84"/>
  <c r="I9" i="84"/>
  <c r="F9" i="84"/>
  <c r="B9" i="84"/>
  <c r="R8" i="84"/>
  <c r="O8" i="84"/>
  <c r="L8" i="84"/>
  <c r="F8" i="84"/>
  <c r="B8" i="84"/>
  <c r="R7" i="84"/>
  <c r="O7" i="84"/>
  <c r="I7" i="84"/>
  <c r="F7" i="84"/>
  <c r="B7" i="84"/>
  <c r="O6" i="84"/>
  <c r="I6" i="84"/>
  <c r="B6" i="84"/>
  <c r="R5" i="84"/>
  <c r="O5" i="84"/>
  <c r="L5" i="84"/>
  <c r="B5" i="84"/>
  <c r="R4" i="84"/>
  <c r="I4" i="84"/>
  <c r="F4" i="84"/>
  <c r="B4" i="84"/>
  <c r="Q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105" i="83"/>
  <c r="Q106" i="83"/>
  <c r="Q107" i="83"/>
  <c r="Q108" i="83"/>
  <c r="Q109" i="83"/>
  <c r="Q110" i="83"/>
  <c r="Q111" i="83"/>
  <c r="Q112" i="83"/>
  <c r="Q113" i="83"/>
  <c r="Q114" i="83"/>
  <c r="Q115" i="83"/>
  <c r="Q116" i="83"/>
  <c r="Q117" i="83"/>
  <c r="Q118" i="83"/>
  <c r="Q119" i="83"/>
  <c r="Q120" i="83"/>
  <c r="Q121" i="83"/>
  <c r="Q122" i="83"/>
  <c r="Q123" i="83"/>
  <c r="Q124" i="83"/>
  <c r="Q125" i="83"/>
  <c r="Q126" i="83"/>
  <c r="Q127" i="83"/>
  <c r="Q128" i="83"/>
  <c r="Q129" i="83"/>
  <c r="Q130" i="83"/>
  <c r="Q131" i="83"/>
  <c r="Q132" i="83"/>
  <c r="Q133" i="83"/>
  <c r="Q134" i="83"/>
  <c r="Q135" i="83"/>
  <c r="Q136" i="83"/>
  <c r="Q137" i="83"/>
  <c r="Q138" i="83"/>
  <c r="Q139" i="83"/>
  <c r="Q140" i="83"/>
  <c r="Q141" i="83"/>
  <c r="Q142" i="83"/>
  <c r="Q143" i="83"/>
  <c r="Q144" i="83"/>
  <c r="Q145" i="83"/>
  <c r="Q146" i="83"/>
  <c r="Q147" i="83"/>
  <c r="Q148" i="83"/>
  <c r="Q149" i="83"/>
  <c r="Q150" i="83"/>
  <c r="Q151" i="83"/>
  <c r="Q152" i="83"/>
  <c r="Q153" i="83"/>
  <c r="Q154" i="83"/>
  <c r="Q155" i="83"/>
  <c r="Q156" i="83"/>
  <c r="Q157" i="83"/>
  <c r="Q158" i="83"/>
  <c r="Q159" i="83"/>
  <c r="Q160" i="83"/>
  <c r="Q161" i="83"/>
  <c r="P5" i="83"/>
  <c r="P6" i="83"/>
  <c r="P7" i="83"/>
  <c r="P8" i="83"/>
  <c r="P9" i="83"/>
  <c r="P10" i="83"/>
  <c r="P11" i="83"/>
  <c r="P12" i="83"/>
  <c r="P13" i="83"/>
  <c r="P14" i="83"/>
  <c r="P15" i="83"/>
  <c r="P16" i="83"/>
  <c r="P17" i="83"/>
  <c r="P18" i="83"/>
  <c r="P19" i="83"/>
  <c r="P20" i="83"/>
  <c r="P21" i="83"/>
  <c r="P22" i="83"/>
  <c r="P23" i="83"/>
  <c r="R23" i="83" s="1"/>
  <c r="P24" i="83"/>
  <c r="P25" i="83"/>
  <c r="P26" i="83"/>
  <c r="P27" i="83"/>
  <c r="P28" i="83"/>
  <c r="P29" i="83"/>
  <c r="P30" i="83"/>
  <c r="P31" i="83"/>
  <c r="P32" i="83"/>
  <c r="P33" i="83"/>
  <c r="P34" i="83"/>
  <c r="P35" i="83"/>
  <c r="P36" i="83"/>
  <c r="P37" i="83"/>
  <c r="P38" i="83"/>
  <c r="P39" i="83"/>
  <c r="R39" i="83" s="1"/>
  <c r="P40" i="83"/>
  <c r="P41" i="83"/>
  <c r="P42" i="83"/>
  <c r="P43" i="83"/>
  <c r="P44" i="83"/>
  <c r="P45" i="83"/>
  <c r="P46" i="83"/>
  <c r="P47" i="83"/>
  <c r="P48" i="83"/>
  <c r="P49" i="83"/>
  <c r="P50" i="83"/>
  <c r="P51" i="83"/>
  <c r="P52" i="83"/>
  <c r="P53" i="83"/>
  <c r="P54" i="83"/>
  <c r="P55" i="83"/>
  <c r="P56" i="83"/>
  <c r="P57" i="83"/>
  <c r="P58" i="83"/>
  <c r="P59" i="83"/>
  <c r="P60" i="83"/>
  <c r="P61" i="83"/>
  <c r="P62" i="83"/>
  <c r="P63" i="83"/>
  <c r="P64" i="83"/>
  <c r="P65" i="83"/>
  <c r="P66" i="83"/>
  <c r="P67" i="83"/>
  <c r="P68" i="83"/>
  <c r="P69" i="83"/>
  <c r="P70" i="83"/>
  <c r="P71" i="83"/>
  <c r="R71" i="83" s="1"/>
  <c r="P72" i="83"/>
  <c r="P73" i="83"/>
  <c r="P74" i="83"/>
  <c r="P75" i="83"/>
  <c r="P76" i="83"/>
  <c r="P77" i="83"/>
  <c r="P78" i="83"/>
  <c r="P79" i="83"/>
  <c r="P80" i="83"/>
  <c r="P81" i="83"/>
  <c r="P82" i="83"/>
  <c r="P83" i="83"/>
  <c r="P84" i="83"/>
  <c r="P85" i="83"/>
  <c r="P86" i="83"/>
  <c r="P87" i="83"/>
  <c r="P88" i="83"/>
  <c r="P89" i="83"/>
  <c r="P90" i="83"/>
  <c r="P91" i="83"/>
  <c r="P92" i="83"/>
  <c r="P93" i="83"/>
  <c r="P94" i="83"/>
  <c r="P95" i="83"/>
  <c r="R95" i="83" s="1"/>
  <c r="P96" i="83"/>
  <c r="P97" i="83"/>
  <c r="P98" i="83"/>
  <c r="P99" i="83"/>
  <c r="P100" i="83"/>
  <c r="P101" i="83"/>
  <c r="P102" i="83"/>
  <c r="P103" i="83"/>
  <c r="R103" i="83" s="1"/>
  <c r="P104" i="83"/>
  <c r="P105" i="83"/>
  <c r="P106" i="83"/>
  <c r="P107" i="83"/>
  <c r="P108" i="83"/>
  <c r="P109" i="83"/>
  <c r="P110" i="83"/>
  <c r="P111" i="83"/>
  <c r="R111" i="83" s="1"/>
  <c r="P112" i="83"/>
  <c r="P113" i="83"/>
  <c r="P114" i="83"/>
  <c r="P115" i="83"/>
  <c r="P116" i="83"/>
  <c r="P117" i="83"/>
  <c r="P118" i="83"/>
  <c r="P119" i="83"/>
  <c r="R119" i="83" s="1"/>
  <c r="P120" i="83"/>
  <c r="P121" i="83"/>
  <c r="P122" i="83"/>
  <c r="P123" i="83"/>
  <c r="P124" i="83"/>
  <c r="P125" i="83"/>
  <c r="P126" i="83"/>
  <c r="P127" i="83"/>
  <c r="R127" i="83" s="1"/>
  <c r="P128" i="83"/>
  <c r="P129" i="83"/>
  <c r="P130" i="83"/>
  <c r="P131" i="83"/>
  <c r="P132" i="83"/>
  <c r="P133" i="83"/>
  <c r="P134" i="83"/>
  <c r="P135" i="83"/>
  <c r="R135" i="83" s="1"/>
  <c r="P136" i="83"/>
  <c r="P137" i="83"/>
  <c r="P138" i="83"/>
  <c r="P139" i="83"/>
  <c r="P140" i="83"/>
  <c r="P141" i="83"/>
  <c r="P142" i="83"/>
  <c r="P143" i="83"/>
  <c r="R143" i="83" s="1"/>
  <c r="P144" i="83"/>
  <c r="P145" i="83"/>
  <c r="P146" i="83"/>
  <c r="P147" i="83"/>
  <c r="P148" i="83"/>
  <c r="P149" i="83"/>
  <c r="P150" i="83"/>
  <c r="P151" i="83"/>
  <c r="P152" i="83"/>
  <c r="P153" i="83"/>
  <c r="P154" i="83"/>
  <c r="P155" i="83"/>
  <c r="P156" i="83"/>
  <c r="P157" i="83"/>
  <c r="P158" i="83"/>
  <c r="P159" i="83"/>
  <c r="R159" i="83" s="1"/>
  <c r="P160" i="83"/>
  <c r="P161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N102" i="83"/>
  <c r="N103" i="83"/>
  <c r="N104" i="83"/>
  <c r="N105" i="83"/>
  <c r="N106" i="83"/>
  <c r="N107" i="83"/>
  <c r="N108" i="83"/>
  <c r="N109" i="83"/>
  <c r="N110" i="83"/>
  <c r="N111" i="83"/>
  <c r="N112" i="83"/>
  <c r="N113" i="83"/>
  <c r="N114" i="83"/>
  <c r="N115" i="83"/>
  <c r="N116" i="83"/>
  <c r="N117" i="83"/>
  <c r="N118" i="83"/>
  <c r="N119" i="83"/>
  <c r="N120" i="83"/>
  <c r="N121" i="83"/>
  <c r="N122" i="83"/>
  <c r="N123" i="83"/>
  <c r="N124" i="83"/>
  <c r="N125" i="83"/>
  <c r="N126" i="83"/>
  <c r="N127" i="83"/>
  <c r="N128" i="83"/>
  <c r="N129" i="83"/>
  <c r="N130" i="83"/>
  <c r="N131" i="83"/>
  <c r="N132" i="83"/>
  <c r="N133" i="83"/>
  <c r="N134" i="83"/>
  <c r="N135" i="83"/>
  <c r="N136" i="83"/>
  <c r="N137" i="83"/>
  <c r="N138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N152" i="83"/>
  <c r="N153" i="83"/>
  <c r="N154" i="83"/>
  <c r="N155" i="83"/>
  <c r="N156" i="83"/>
  <c r="N157" i="83"/>
  <c r="N158" i="83"/>
  <c r="N159" i="83"/>
  <c r="N160" i="83"/>
  <c r="N161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O21" i="83" s="1"/>
  <c r="M22" i="83"/>
  <c r="M23" i="83"/>
  <c r="M24" i="83"/>
  <c r="M25" i="83"/>
  <c r="M26" i="83"/>
  <c r="M27" i="83"/>
  <c r="M28" i="83"/>
  <c r="M29" i="83"/>
  <c r="O29" i="83" s="1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O45" i="83" s="1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O69" i="83" s="1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O93" i="83" s="1"/>
  <c r="M94" i="83"/>
  <c r="M95" i="83"/>
  <c r="M96" i="83"/>
  <c r="M97" i="83"/>
  <c r="M98" i="83"/>
  <c r="M99" i="83"/>
  <c r="M100" i="83"/>
  <c r="M101" i="83"/>
  <c r="O101" i="83" s="1"/>
  <c r="M102" i="83"/>
  <c r="M103" i="83"/>
  <c r="M104" i="83"/>
  <c r="M105" i="83"/>
  <c r="M106" i="83"/>
  <c r="M107" i="83"/>
  <c r="M108" i="83"/>
  <c r="M109" i="83"/>
  <c r="O109" i="83" s="1"/>
  <c r="M110" i="83"/>
  <c r="M111" i="83"/>
  <c r="M112" i="83"/>
  <c r="M113" i="83"/>
  <c r="M114" i="83"/>
  <c r="M115" i="83"/>
  <c r="M116" i="83"/>
  <c r="M117" i="83"/>
  <c r="M118" i="83"/>
  <c r="M119" i="83"/>
  <c r="M120" i="83"/>
  <c r="M121" i="83"/>
  <c r="M122" i="83"/>
  <c r="M123" i="83"/>
  <c r="M124" i="83"/>
  <c r="M125" i="83"/>
  <c r="O125" i="83" s="1"/>
  <c r="M126" i="83"/>
  <c r="M127" i="83"/>
  <c r="M128" i="83"/>
  <c r="M129" i="83"/>
  <c r="M130" i="83"/>
  <c r="M131" i="83"/>
  <c r="M132" i="83"/>
  <c r="M133" i="83"/>
  <c r="O133" i="83" s="1"/>
  <c r="M134" i="83"/>
  <c r="M135" i="83"/>
  <c r="M136" i="83"/>
  <c r="M137" i="83"/>
  <c r="M138" i="83"/>
  <c r="M139" i="83"/>
  <c r="M140" i="83"/>
  <c r="M141" i="83"/>
  <c r="O141" i="83" s="1"/>
  <c r="M142" i="83"/>
  <c r="M143" i="83"/>
  <c r="M144" i="83"/>
  <c r="M145" i="83"/>
  <c r="M146" i="83"/>
  <c r="M147" i="83"/>
  <c r="M148" i="83"/>
  <c r="M149" i="83"/>
  <c r="O149" i="83" s="1"/>
  <c r="M150" i="83"/>
  <c r="M151" i="83"/>
  <c r="M152" i="83"/>
  <c r="M153" i="83"/>
  <c r="M154" i="83"/>
  <c r="M155" i="83"/>
  <c r="M156" i="83"/>
  <c r="M157" i="83"/>
  <c r="M158" i="83"/>
  <c r="M159" i="83"/>
  <c r="M160" i="83"/>
  <c r="M161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K102" i="83"/>
  <c r="K103" i="83"/>
  <c r="K104" i="83"/>
  <c r="K105" i="83"/>
  <c r="K106" i="83"/>
  <c r="K107" i="83"/>
  <c r="K108" i="83"/>
  <c r="K109" i="83"/>
  <c r="K110" i="83"/>
  <c r="K111" i="83"/>
  <c r="K112" i="83"/>
  <c r="K113" i="83"/>
  <c r="K114" i="83"/>
  <c r="K115" i="83"/>
  <c r="K116" i="83"/>
  <c r="K117" i="83"/>
  <c r="K118" i="83"/>
  <c r="K119" i="83"/>
  <c r="K120" i="83"/>
  <c r="K121" i="83"/>
  <c r="K122" i="83"/>
  <c r="K123" i="83"/>
  <c r="K124" i="83"/>
  <c r="K125" i="83"/>
  <c r="K126" i="83"/>
  <c r="K127" i="83"/>
  <c r="K128" i="83"/>
  <c r="K129" i="83"/>
  <c r="K130" i="83"/>
  <c r="K131" i="83"/>
  <c r="K132" i="83"/>
  <c r="K133" i="83"/>
  <c r="K134" i="83"/>
  <c r="K135" i="83"/>
  <c r="K136" i="83"/>
  <c r="K137" i="83"/>
  <c r="K138" i="83"/>
  <c r="K139" i="83"/>
  <c r="K140" i="83"/>
  <c r="K141" i="83"/>
  <c r="K142" i="83"/>
  <c r="K143" i="83"/>
  <c r="K144" i="83"/>
  <c r="K145" i="83"/>
  <c r="K146" i="83"/>
  <c r="K147" i="83"/>
  <c r="K148" i="83"/>
  <c r="K149" i="83"/>
  <c r="K150" i="83"/>
  <c r="K151" i="83"/>
  <c r="K152" i="83"/>
  <c r="K153" i="83"/>
  <c r="K154" i="83"/>
  <c r="K155" i="83"/>
  <c r="K156" i="83"/>
  <c r="K157" i="83"/>
  <c r="K158" i="83"/>
  <c r="K159" i="83"/>
  <c r="K160" i="83"/>
  <c r="K161" i="83"/>
  <c r="J5" i="83"/>
  <c r="L5" i="83" s="1"/>
  <c r="J6" i="83"/>
  <c r="L6" i="83" s="1"/>
  <c r="J7" i="83"/>
  <c r="J8" i="83"/>
  <c r="J9" i="83"/>
  <c r="L9" i="83" s="1"/>
  <c r="J10" i="83"/>
  <c r="L10" i="83" s="1"/>
  <c r="J11" i="83"/>
  <c r="L11" i="83" s="1"/>
  <c r="J12" i="83"/>
  <c r="L12" i="83" s="1"/>
  <c r="J13" i="83"/>
  <c r="L13" i="83" s="1"/>
  <c r="J14" i="83"/>
  <c r="L14" i="83" s="1"/>
  <c r="J15" i="83"/>
  <c r="J16" i="83"/>
  <c r="J17" i="83"/>
  <c r="L17" i="83" s="1"/>
  <c r="J18" i="83"/>
  <c r="L18" i="83" s="1"/>
  <c r="J19" i="83"/>
  <c r="L19" i="83" s="1"/>
  <c r="J20" i="83"/>
  <c r="L20" i="83" s="1"/>
  <c r="J21" i="83"/>
  <c r="L21" i="83" s="1"/>
  <c r="J22" i="83"/>
  <c r="L22" i="83" s="1"/>
  <c r="J23" i="83"/>
  <c r="J24" i="83"/>
  <c r="J25" i="83"/>
  <c r="L25" i="83" s="1"/>
  <c r="J26" i="83"/>
  <c r="L26" i="83" s="1"/>
  <c r="J27" i="83"/>
  <c r="L27" i="83" s="1"/>
  <c r="J28" i="83"/>
  <c r="L28" i="83" s="1"/>
  <c r="J29" i="83"/>
  <c r="L29" i="83" s="1"/>
  <c r="J30" i="83"/>
  <c r="L30" i="83" s="1"/>
  <c r="J31" i="83"/>
  <c r="J32" i="83"/>
  <c r="J33" i="83"/>
  <c r="L33" i="83" s="1"/>
  <c r="J34" i="83"/>
  <c r="L34" i="83" s="1"/>
  <c r="J35" i="83"/>
  <c r="L35" i="83" s="1"/>
  <c r="J36" i="83"/>
  <c r="L36" i="83" s="1"/>
  <c r="J37" i="83"/>
  <c r="L37" i="83" s="1"/>
  <c r="J38" i="83"/>
  <c r="L38" i="83" s="1"/>
  <c r="J39" i="83"/>
  <c r="J40" i="83"/>
  <c r="J41" i="83"/>
  <c r="L41" i="83" s="1"/>
  <c r="J42" i="83"/>
  <c r="L42" i="83" s="1"/>
  <c r="J43" i="83"/>
  <c r="L43" i="83" s="1"/>
  <c r="J44" i="83"/>
  <c r="L44" i="83" s="1"/>
  <c r="J45" i="83"/>
  <c r="L45" i="83" s="1"/>
  <c r="J46" i="83"/>
  <c r="L46" i="83" s="1"/>
  <c r="J47" i="83"/>
  <c r="J48" i="83"/>
  <c r="J49" i="83"/>
  <c r="L49" i="83" s="1"/>
  <c r="J50" i="83"/>
  <c r="L50" i="83" s="1"/>
  <c r="J51" i="83"/>
  <c r="L51" i="83" s="1"/>
  <c r="J52" i="83"/>
  <c r="L52" i="83" s="1"/>
  <c r="J53" i="83"/>
  <c r="L53" i="83" s="1"/>
  <c r="J54" i="83"/>
  <c r="L54" i="83" s="1"/>
  <c r="J55" i="83"/>
  <c r="J56" i="83"/>
  <c r="J57" i="83"/>
  <c r="L57" i="83" s="1"/>
  <c r="J58" i="83"/>
  <c r="L58" i="83" s="1"/>
  <c r="J59" i="83"/>
  <c r="L59" i="83" s="1"/>
  <c r="J60" i="83"/>
  <c r="L60" i="83" s="1"/>
  <c r="J61" i="83"/>
  <c r="L61" i="83" s="1"/>
  <c r="J62" i="83"/>
  <c r="L62" i="83" s="1"/>
  <c r="J63" i="83"/>
  <c r="J64" i="83"/>
  <c r="J65" i="83"/>
  <c r="L65" i="83" s="1"/>
  <c r="J66" i="83"/>
  <c r="L66" i="83" s="1"/>
  <c r="J67" i="83"/>
  <c r="L67" i="83" s="1"/>
  <c r="J68" i="83"/>
  <c r="L68" i="83" s="1"/>
  <c r="J69" i="83"/>
  <c r="L69" i="83" s="1"/>
  <c r="J70" i="83"/>
  <c r="L70" i="83" s="1"/>
  <c r="J71" i="83"/>
  <c r="J72" i="83"/>
  <c r="J73" i="83"/>
  <c r="L73" i="83" s="1"/>
  <c r="J74" i="83"/>
  <c r="L74" i="83" s="1"/>
  <c r="J75" i="83"/>
  <c r="L75" i="83" s="1"/>
  <c r="J76" i="83"/>
  <c r="L76" i="83" s="1"/>
  <c r="J77" i="83"/>
  <c r="L77" i="83" s="1"/>
  <c r="J78" i="83"/>
  <c r="L78" i="83" s="1"/>
  <c r="J79" i="83"/>
  <c r="J80" i="83"/>
  <c r="J81" i="83"/>
  <c r="L81" i="83" s="1"/>
  <c r="J82" i="83"/>
  <c r="L82" i="83" s="1"/>
  <c r="J83" i="83"/>
  <c r="L83" i="83" s="1"/>
  <c r="J84" i="83"/>
  <c r="L84" i="83" s="1"/>
  <c r="J85" i="83"/>
  <c r="L85" i="83" s="1"/>
  <c r="J86" i="83"/>
  <c r="L86" i="83" s="1"/>
  <c r="J87" i="83"/>
  <c r="J88" i="83"/>
  <c r="J89" i="83"/>
  <c r="L89" i="83" s="1"/>
  <c r="J90" i="83"/>
  <c r="L90" i="83" s="1"/>
  <c r="J91" i="83"/>
  <c r="L91" i="83" s="1"/>
  <c r="J92" i="83"/>
  <c r="L92" i="83" s="1"/>
  <c r="J93" i="83"/>
  <c r="L93" i="83" s="1"/>
  <c r="J94" i="83"/>
  <c r="L94" i="83" s="1"/>
  <c r="J95" i="83"/>
  <c r="J96" i="83"/>
  <c r="J97" i="83"/>
  <c r="L97" i="83" s="1"/>
  <c r="J98" i="83"/>
  <c r="L98" i="83" s="1"/>
  <c r="J99" i="83"/>
  <c r="L99" i="83" s="1"/>
  <c r="J100" i="83"/>
  <c r="L100" i="83" s="1"/>
  <c r="J101" i="83"/>
  <c r="L101" i="83" s="1"/>
  <c r="J102" i="83"/>
  <c r="L102" i="83" s="1"/>
  <c r="J103" i="83"/>
  <c r="J104" i="83"/>
  <c r="J105" i="83"/>
  <c r="L105" i="83" s="1"/>
  <c r="J106" i="83"/>
  <c r="L106" i="83" s="1"/>
  <c r="J107" i="83"/>
  <c r="L107" i="83" s="1"/>
  <c r="J108" i="83"/>
  <c r="L108" i="83" s="1"/>
  <c r="J109" i="83"/>
  <c r="L109" i="83" s="1"/>
  <c r="J110" i="83"/>
  <c r="L110" i="83" s="1"/>
  <c r="J111" i="83"/>
  <c r="J112" i="83"/>
  <c r="J113" i="83"/>
  <c r="L113" i="83" s="1"/>
  <c r="J114" i="83"/>
  <c r="L114" i="83" s="1"/>
  <c r="J115" i="83"/>
  <c r="L115" i="83" s="1"/>
  <c r="J116" i="83"/>
  <c r="L116" i="83" s="1"/>
  <c r="J117" i="83"/>
  <c r="L117" i="83" s="1"/>
  <c r="J118" i="83"/>
  <c r="L118" i="83" s="1"/>
  <c r="J119" i="83"/>
  <c r="J120" i="83"/>
  <c r="J121" i="83"/>
  <c r="L121" i="83" s="1"/>
  <c r="J122" i="83"/>
  <c r="L122" i="83" s="1"/>
  <c r="J123" i="83"/>
  <c r="L123" i="83" s="1"/>
  <c r="J124" i="83"/>
  <c r="L124" i="83" s="1"/>
  <c r="J125" i="83"/>
  <c r="L125" i="83" s="1"/>
  <c r="J126" i="83"/>
  <c r="L126" i="83" s="1"/>
  <c r="J127" i="83"/>
  <c r="J128" i="83"/>
  <c r="J129" i="83"/>
  <c r="L129" i="83" s="1"/>
  <c r="J130" i="83"/>
  <c r="L130" i="83" s="1"/>
  <c r="J131" i="83"/>
  <c r="L131" i="83" s="1"/>
  <c r="J132" i="83"/>
  <c r="L132" i="83" s="1"/>
  <c r="J133" i="83"/>
  <c r="L133" i="83" s="1"/>
  <c r="J134" i="83"/>
  <c r="L134" i="83" s="1"/>
  <c r="J135" i="83"/>
  <c r="J136" i="83"/>
  <c r="J137" i="83"/>
  <c r="L137" i="83" s="1"/>
  <c r="J138" i="83"/>
  <c r="L138" i="83" s="1"/>
  <c r="J139" i="83"/>
  <c r="L139" i="83" s="1"/>
  <c r="J140" i="83"/>
  <c r="L140" i="83" s="1"/>
  <c r="J141" i="83"/>
  <c r="L141" i="83" s="1"/>
  <c r="J142" i="83"/>
  <c r="L142" i="83" s="1"/>
  <c r="J143" i="83"/>
  <c r="J144" i="83"/>
  <c r="J145" i="83"/>
  <c r="L145" i="83" s="1"/>
  <c r="J146" i="83"/>
  <c r="L146" i="83" s="1"/>
  <c r="J147" i="83"/>
  <c r="L147" i="83" s="1"/>
  <c r="J148" i="83"/>
  <c r="L148" i="83" s="1"/>
  <c r="J149" i="83"/>
  <c r="L149" i="83" s="1"/>
  <c r="J150" i="83"/>
  <c r="L150" i="83" s="1"/>
  <c r="J151" i="83"/>
  <c r="J152" i="83"/>
  <c r="J153" i="83"/>
  <c r="L153" i="83" s="1"/>
  <c r="J154" i="83"/>
  <c r="L154" i="83" s="1"/>
  <c r="J155" i="83"/>
  <c r="L155" i="83" s="1"/>
  <c r="J156" i="83"/>
  <c r="L156" i="83" s="1"/>
  <c r="J157" i="83"/>
  <c r="L157" i="83" s="1"/>
  <c r="J158" i="83"/>
  <c r="L158" i="83" s="1"/>
  <c r="J159" i="83"/>
  <c r="J160" i="83"/>
  <c r="J161" i="83"/>
  <c r="L161" i="83" s="1"/>
  <c r="H5" i="83"/>
  <c r="H6" i="83"/>
  <c r="H7" i="83"/>
  <c r="H8" i="83"/>
  <c r="H9" i="83"/>
  <c r="H10" i="83"/>
  <c r="H11" i="83"/>
  <c r="H12" i="83"/>
  <c r="H13" i="83"/>
  <c r="H14" i="83"/>
  <c r="I14" i="83" s="1"/>
  <c r="H15" i="83"/>
  <c r="H16" i="83"/>
  <c r="H17" i="83"/>
  <c r="H18" i="83"/>
  <c r="H19" i="83"/>
  <c r="H20" i="83"/>
  <c r="H21" i="83"/>
  <c r="H22" i="83"/>
  <c r="I22" i="83" s="1"/>
  <c r="H23" i="83"/>
  <c r="H24" i="83"/>
  <c r="H25" i="83"/>
  <c r="H26" i="83"/>
  <c r="H27" i="83"/>
  <c r="H28" i="83"/>
  <c r="H29" i="83"/>
  <c r="H30" i="83"/>
  <c r="I30" i="83" s="1"/>
  <c r="H31" i="83"/>
  <c r="H32" i="83"/>
  <c r="H33" i="83"/>
  <c r="H34" i="83"/>
  <c r="H35" i="83"/>
  <c r="H36" i="83"/>
  <c r="H37" i="83"/>
  <c r="H38" i="83"/>
  <c r="I38" i="83" s="1"/>
  <c r="H39" i="83"/>
  <c r="H40" i="83"/>
  <c r="H41" i="83"/>
  <c r="H42" i="83"/>
  <c r="H43" i="83"/>
  <c r="H44" i="83"/>
  <c r="H45" i="83"/>
  <c r="H46" i="83"/>
  <c r="I46" i="83" s="1"/>
  <c r="H47" i="83"/>
  <c r="H48" i="83"/>
  <c r="H49" i="83"/>
  <c r="H50" i="83"/>
  <c r="H51" i="83"/>
  <c r="H52" i="83"/>
  <c r="H53" i="83"/>
  <c r="H54" i="83"/>
  <c r="I54" i="83" s="1"/>
  <c r="H55" i="83"/>
  <c r="H56" i="83"/>
  <c r="H57" i="83"/>
  <c r="H58" i="83"/>
  <c r="H59" i="83"/>
  <c r="H60" i="83"/>
  <c r="H61" i="83"/>
  <c r="H62" i="83"/>
  <c r="I62" i="83" s="1"/>
  <c r="H63" i="83"/>
  <c r="H64" i="83"/>
  <c r="H65" i="83"/>
  <c r="H66" i="83"/>
  <c r="H67" i="83"/>
  <c r="H68" i="83"/>
  <c r="H69" i="83"/>
  <c r="I69" i="83" s="1"/>
  <c r="H70" i="83"/>
  <c r="I70" i="83" s="1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I86" i="83" s="1"/>
  <c r="H87" i="83"/>
  <c r="H88" i="83"/>
  <c r="H89" i="83"/>
  <c r="H90" i="83"/>
  <c r="H91" i="83"/>
  <c r="H92" i="83"/>
  <c r="H93" i="83"/>
  <c r="H94" i="83"/>
  <c r="I94" i="83" s="1"/>
  <c r="H95" i="83"/>
  <c r="H96" i="83"/>
  <c r="H97" i="83"/>
  <c r="H98" i="83"/>
  <c r="H99" i="83"/>
  <c r="H100" i="83"/>
  <c r="H101" i="83"/>
  <c r="H102" i="83"/>
  <c r="I102" i="83" s="1"/>
  <c r="H103" i="83"/>
  <c r="H104" i="83"/>
  <c r="H105" i="83"/>
  <c r="H106" i="83"/>
  <c r="H107" i="83"/>
  <c r="H108" i="83"/>
  <c r="H109" i="83"/>
  <c r="I109" i="83" s="1"/>
  <c r="H110" i="83"/>
  <c r="I110" i="83" s="1"/>
  <c r="H111" i="83"/>
  <c r="H112" i="83"/>
  <c r="H113" i="83"/>
  <c r="H114" i="83"/>
  <c r="H115" i="83"/>
  <c r="H116" i="83"/>
  <c r="H117" i="83"/>
  <c r="H118" i="83"/>
  <c r="I118" i="83" s="1"/>
  <c r="H119" i="83"/>
  <c r="H120" i="83"/>
  <c r="H121" i="83"/>
  <c r="H122" i="83"/>
  <c r="H123" i="83"/>
  <c r="H124" i="83"/>
  <c r="H125" i="83"/>
  <c r="H126" i="83"/>
  <c r="I126" i="83" s="1"/>
  <c r="H127" i="83"/>
  <c r="H128" i="83"/>
  <c r="H129" i="83"/>
  <c r="H130" i="83"/>
  <c r="H131" i="83"/>
  <c r="H132" i="83"/>
  <c r="H133" i="83"/>
  <c r="H134" i="83"/>
  <c r="I134" i="83" s="1"/>
  <c r="H135" i="83"/>
  <c r="H136" i="83"/>
  <c r="H137" i="83"/>
  <c r="H138" i="83"/>
  <c r="H139" i="83"/>
  <c r="H140" i="83"/>
  <c r="H141" i="83"/>
  <c r="H142" i="83"/>
  <c r="I142" i="83" s="1"/>
  <c r="H143" i="83"/>
  <c r="H144" i="83"/>
  <c r="H145" i="83"/>
  <c r="H146" i="83"/>
  <c r="H147" i="83"/>
  <c r="H148" i="83"/>
  <c r="H149" i="83"/>
  <c r="H150" i="83"/>
  <c r="H151" i="83"/>
  <c r="H152" i="83"/>
  <c r="H153" i="83"/>
  <c r="H154" i="83"/>
  <c r="H155" i="83"/>
  <c r="H156" i="83"/>
  <c r="H157" i="83"/>
  <c r="H158" i="83"/>
  <c r="I158" i="83" s="1"/>
  <c r="H159" i="83"/>
  <c r="H160" i="83"/>
  <c r="H161" i="83"/>
  <c r="G5" i="83"/>
  <c r="G6" i="83"/>
  <c r="G7" i="83"/>
  <c r="G8" i="83"/>
  <c r="G9" i="83"/>
  <c r="I9" i="83" s="1"/>
  <c r="G10" i="83"/>
  <c r="G11" i="83"/>
  <c r="G12" i="83"/>
  <c r="G13" i="83"/>
  <c r="G14" i="83"/>
  <c r="G15" i="83"/>
  <c r="G16" i="83"/>
  <c r="G17" i="83"/>
  <c r="I17" i="83" s="1"/>
  <c r="G18" i="83"/>
  <c r="G19" i="83"/>
  <c r="G20" i="83"/>
  <c r="G21" i="83"/>
  <c r="G22" i="83"/>
  <c r="G23" i="83"/>
  <c r="G24" i="83"/>
  <c r="G25" i="83"/>
  <c r="I25" i="83" s="1"/>
  <c r="G26" i="83"/>
  <c r="G27" i="83"/>
  <c r="G28" i="83"/>
  <c r="G29" i="83"/>
  <c r="G30" i="83"/>
  <c r="G31" i="83"/>
  <c r="G32" i="83"/>
  <c r="G33" i="83"/>
  <c r="I33" i="83" s="1"/>
  <c r="G34" i="83"/>
  <c r="G35" i="83"/>
  <c r="G36" i="83"/>
  <c r="G37" i="83"/>
  <c r="G38" i="83"/>
  <c r="G39" i="83"/>
  <c r="G40" i="83"/>
  <c r="G41" i="83"/>
  <c r="I41" i="83" s="1"/>
  <c r="G42" i="83"/>
  <c r="G43" i="83"/>
  <c r="G44" i="83"/>
  <c r="G45" i="83"/>
  <c r="G46" i="83"/>
  <c r="G47" i="83"/>
  <c r="G48" i="83"/>
  <c r="G49" i="83"/>
  <c r="I49" i="83" s="1"/>
  <c r="G50" i="83"/>
  <c r="G51" i="83"/>
  <c r="G52" i="83"/>
  <c r="G53" i="83"/>
  <c r="G54" i="83"/>
  <c r="G55" i="83"/>
  <c r="G56" i="83"/>
  <c r="G57" i="83"/>
  <c r="I57" i="83" s="1"/>
  <c r="G58" i="83"/>
  <c r="G59" i="83"/>
  <c r="G60" i="83"/>
  <c r="G61" i="83"/>
  <c r="G62" i="83"/>
  <c r="G63" i="83"/>
  <c r="G64" i="83"/>
  <c r="I64" i="83" s="1"/>
  <c r="G65" i="83"/>
  <c r="I65" i="83" s="1"/>
  <c r="G66" i="83"/>
  <c r="G67" i="83"/>
  <c r="G68" i="83"/>
  <c r="G69" i="83"/>
  <c r="G70" i="83"/>
  <c r="G71" i="83"/>
  <c r="G72" i="83"/>
  <c r="G73" i="83"/>
  <c r="I73" i="83" s="1"/>
  <c r="G74" i="83"/>
  <c r="G75" i="83"/>
  <c r="G76" i="83"/>
  <c r="G77" i="83"/>
  <c r="G78" i="83"/>
  <c r="G79" i="83"/>
  <c r="G80" i="83"/>
  <c r="G81" i="83"/>
  <c r="I81" i="83" s="1"/>
  <c r="G82" i="83"/>
  <c r="G83" i="83"/>
  <c r="G84" i="83"/>
  <c r="G85" i="83"/>
  <c r="G86" i="83"/>
  <c r="G87" i="83"/>
  <c r="G88" i="83"/>
  <c r="G89" i="83"/>
  <c r="I89" i="83" s="1"/>
  <c r="G90" i="83"/>
  <c r="G91" i="83"/>
  <c r="G92" i="83"/>
  <c r="G93" i="83"/>
  <c r="G94" i="83"/>
  <c r="G95" i="83"/>
  <c r="G96" i="83"/>
  <c r="G97" i="83"/>
  <c r="I97" i="83" s="1"/>
  <c r="G98" i="83"/>
  <c r="G99" i="83"/>
  <c r="G100" i="83"/>
  <c r="G101" i="83"/>
  <c r="G102" i="83"/>
  <c r="G103" i="83"/>
  <c r="G104" i="83"/>
  <c r="G105" i="83"/>
  <c r="I105" i="83" s="1"/>
  <c r="G106" i="83"/>
  <c r="G107" i="83"/>
  <c r="G108" i="83"/>
  <c r="G109" i="83"/>
  <c r="G110" i="83"/>
  <c r="G111" i="83"/>
  <c r="G112" i="83"/>
  <c r="G113" i="83"/>
  <c r="I113" i="83" s="1"/>
  <c r="G114" i="83"/>
  <c r="G115" i="83"/>
  <c r="G116" i="83"/>
  <c r="G117" i="83"/>
  <c r="G118" i="83"/>
  <c r="G119" i="83"/>
  <c r="G120" i="83"/>
  <c r="G121" i="83"/>
  <c r="I121" i="83" s="1"/>
  <c r="G122" i="83"/>
  <c r="G123" i="83"/>
  <c r="G124" i="83"/>
  <c r="G125" i="83"/>
  <c r="G126" i="83"/>
  <c r="G127" i="83"/>
  <c r="G128" i="83"/>
  <c r="I128" i="83" s="1"/>
  <c r="G129" i="83"/>
  <c r="I129" i="83" s="1"/>
  <c r="G130" i="83"/>
  <c r="G131" i="83"/>
  <c r="G132" i="83"/>
  <c r="G133" i="83"/>
  <c r="G134" i="83"/>
  <c r="G135" i="83"/>
  <c r="G136" i="83"/>
  <c r="G137" i="83"/>
  <c r="I137" i="83" s="1"/>
  <c r="G138" i="83"/>
  <c r="G139" i="83"/>
  <c r="G140" i="83"/>
  <c r="G141" i="83"/>
  <c r="G142" i="83"/>
  <c r="G143" i="83"/>
  <c r="G144" i="83"/>
  <c r="G145" i="83"/>
  <c r="I145" i="83" s="1"/>
  <c r="G146" i="83"/>
  <c r="G147" i="83"/>
  <c r="G148" i="83"/>
  <c r="G149" i="83"/>
  <c r="G150" i="83"/>
  <c r="G151" i="83"/>
  <c r="G152" i="83"/>
  <c r="I152" i="83" s="1"/>
  <c r="G153" i="83"/>
  <c r="I153" i="83" s="1"/>
  <c r="G154" i="83"/>
  <c r="G155" i="83"/>
  <c r="I155" i="83" s="1"/>
  <c r="G156" i="83"/>
  <c r="G157" i="83"/>
  <c r="G158" i="83"/>
  <c r="G159" i="83"/>
  <c r="G160" i="83"/>
  <c r="G161" i="83"/>
  <c r="I161" i="83" s="1"/>
  <c r="E5" i="83"/>
  <c r="E6" i="83"/>
  <c r="F6" i="83" s="1"/>
  <c r="E7" i="83"/>
  <c r="E8" i="83"/>
  <c r="E9" i="83"/>
  <c r="E10" i="83"/>
  <c r="E11" i="83"/>
  <c r="E12" i="83"/>
  <c r="E13" i="83"/>
  <c r="E14" i="83"/>
  <c r="F14" i="83" s="1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F30" i="83" s="1"/>
  <c r="E31" i="83"/>
  <c r="E32" i="83"/>
  <c r="E33" i="83"/>
  <c r="E34" i="83"/>
  <c r="E35" i="83"/>
  <c r="E36" i="83"/>
  <c r="E37" i="83"/>
  <c r="E38" i="83"/>
  <c r="F38" i="83" s="1"/>
  <c r="E39" i="83"/>
  <c r="E40" i="83"/>
  <c r="E41" i="83"/>
  <c r="E42" i="83"/>
  <c r="E43" i="83"/>
  <c r="E44" i="83"/>
  <c r="E45" i="83"/>
  <c r="E46" i="83"/>
  <c r="F46" i="83" s="1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F70" i="83" s="1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F102" i="83" s="1"/>
  <c r="E103" i="83"/>
  <c r="E104" i="83"/>
  <c r="E105" i="83"/>
  <c r="E106" i="83"/>
  <c r="E107" i="83"/>
  <c r="E108" i="83"/>
  <c r="E109" i="83"/>
  <c r="E110" i="83"/>
  <c r="F110" i="83" s="1"/>
  <c r="E111" i="83"/>
  <c r="E112" i="83"/>
  <c r="E113" i="83"/>
  <c r="E114" i="83"/>
  <c r="E115" i="83"/>
  <c r="E116" i="83"/>
  <c r="E117" i="83"/>
  <c r="E118" i="83"/>
  <c r="E119" i="83"/>
  <c r="E120" i="83"/>
  <c r="F120" i="83" s="1"/>
  <c r="E121" i="83"/>
  <c r="E122" i="83"/>
  <c r="E123" i="83"/>
  <c r="E124" i="83"/>
  <c r="E125" i="83"/>
  <c r="E126" i="83"/>
  <c r="E127" i="83"/>
  <c r="E128" i="83"/>
  <c r="F128" i="83" s="1"/>
  <c r="E129" i="83"/>
  <c r="E130" i="83"/>
  <c r="E131" i="83"/>
  <c r="E132" i="83"/>
  <c r="E133" i="83"/>
  <c r="E134" i="83"/>
  <c r="E135" i="83"/>
  <c r="E136" i="83"/>
  <c r="F136" i="83" s="1"/>
  <c r="E137" i="83"/>
  <c r="E138" i="83"/>
  <c r="E139" i="83"/>
  <c r="E140" i="83"/>
  <c r="E141" i="83"/>
  <c r="E142" i="83"/>
  <c r="E143" i="83"/>
  <c r="E144" i="83"/>
  <c r="E145" i="83"/>
  <c r="E146" i="83"/>
  <c r="E147" i="83"/>
  <c r="E148" i="83"/>
  <c r="E149" i="83"/>
  <c r="E150" i="83"/>
  <c r="E151" i="83"/>
  <c r="E152" i="83"/>
  <c r="E153" i="83"/>
  <c r="E154" i="83"/>
  <c r="E155" i="83"/>
  <c r="E156" i="83"/>
  <c r="E157" i="83"/>
  <c r="E158" i="83"/>
  <c r="E159" i="83"/>
  <c r="E160" i="83"/>
  <c r="E161" i="83"/>
  <c r="D5" i="83"/>
  <c r="D6" i="83"/>
  <c r="D7" i="83"/>
  <c r="F7" i="83" s="1"/>
  <c r="D8" i="83"/>
  <c r="D9" i="83"/>
  <c r="F9" i="83" s="1"/>
  <c r="D10" i="83"/>
  <c r="D11" i="83"/>
  <c r="F11" i="83" s="1"/>
  <c r="D12" i="83"/>
  <c r="D13" i="83"/>
  <c r="D14" i="83"/>
  <c r="D15" i="83"/>
  <c r="F15" i="83" s="1"/>
  <c r="D16" i="83"/>
  <c r="D17" i="83"/>
  <c r="F17" i="83" s="1"/>
  <c r="D18" i="83"/>
  <c r="D19" i="83"/>
  <c r="F19" i="83" s="1"/>
  <c r="D20" i="83"/>
  <c r="D21" i="83"/>
  <c r="D22" i="83"/>
  <c r="F22" i="83" s="1"/>
  <c r="D23" i="83"/>
  <c r="F23" i="83" s="1"/>
  <c r="D24" i="83"/>
  <c r="D25" i="83"/>
  <c r="F25" i="83" s="1"/>
  <c r="D26" i="83"/>
  <c r="D27" i="83"/>
  <c r="F27" i="83" s="1"/>
  <c r="D28" i="83"/>
  <c r="D29" i="83"/>
  <c r="D30" i="83"/>
  <c r="D31" i="83"/>
  <c r="F31" i="83" s="1"/>
  <c r="D32" i="83"/>
  <c r="D33" i="83"/>
  <c r="F33" i="83" s="1"/>
  <c r="D34" i="83"/>
  <c r="D35" i="83"/>
  <c r="F35" i="83" s="1"/>
  <c r="D36" i="83"/>
  <c r="D37" i="83"/>
  <c r="D38" i="83"/>
  <c r="D39" i="83"/>
  <c r="F39" i="83" s="1"/>
  <c r="D40" i="83"/>
  <c r="D41" i="83"/>
  <c r="F41" i="83" s="1"/>
  <c r="D42" i="83"/>
  <c r="D43" i="83"/>
  <c r="F43" i="83" s="1"/>
  <c r="D44" i="83"/>
  <c r="D45" i="83"/>
  <c r="D46" i="83"/>
  <c r="D47" i="83"/>
  <c r="F47" i="83" s="1"/>
  <c r="D48" i="83"/>
  <c r="D49" i="83"/>
  <c r="F49" i="83" s="1"/>
  <c r="D50" i="83"/>
  <c r="D51" i="83"/>
  <c r="F51" i="83" s="1"/>
  <c r="D52" i="83"/>
  <c r="D53" i="83"/>
  <c r="D54" i="83"/>
  <c r="F54" i="83" s="1"/>
  <c r="D55" i="83"/>
  <c r="F55" i="83" s="1"/>
  <c r="D56" i="83"/>
  <c r="D57" i="83"/>
  <c r="F57" i="83" s="1"/>
  <c r="D58" i="83"/>
  <c r="F58" i="83" s="1"/>
  <c r="D59" i="83"/>
  <c r="F59" i="83" s="1"/>
  <c r="D60" i="83"/>
  <c r="D61" i="83"/>
  <c r="D62" i="83"/>
  <c r="F62" i="83" s="1"/>
  <c r="D63" i="83"/>
  <c r="F63" i="83" s="1"/>
  <c r="D64" i="83"/>
  <c r="D65" i="83"/>
  <c r="F65" i="83" s="1"/>
  <c r="D66" i="83"/>
  <c r="D67" i="83"/>
  <c r="F67" i="83" s="1"/>
  <c r="D68" i="83"/>
  <c r="D69" i="83"/>
  <c r="D70" i="83"/>
  <c r="D71" i="83"/>
  <c r="F71" i="83" s="1"/>
  <c r="D72" i="83"/>
  <c r="D73" i="83"/>
  <c r="F73" i="83" s="1"/>
  <c r="D74" i="83"/>
  <c r="D75" i="83"/>
  <c r="F75" i="83" s="1"/>
  <c r="D76" i="83"/>
  <c r="D77" i="83"/>
  <c r="D78" i="83"/>
  <c r="D79" i="83"/>
  <c r="F79" i="83" s="1"/>
  <c r="D80" i="83"/>
  <c r="D81" i="83"/>
  <c r="F81" i="83" s="1"/>
  <c r="D82" i="83"/>
  <c r="D83" i="83"/>
  <c r="D84" i="83"/>
  <c r="D85" i="83"/>
  <c r="D86" i="83"/>
  <c r="D87" i="83"/>
  <c r="D88" i="83"/>
  <c r="D89" i="83"/>
  <c r="F89" i="83" s="1"/>
  <c r="D90" i="83"/>
  <c r="D91" i="83"/>
  <c r="F91" i="83" s="1"/>
  <c r="D92" i="83"/>
  <c r="D93" i="83"/>
  <c r="D94" i="83"/>
  <c r="F94" i="83" s="1"/>
  <c r="D95" i="83"/>
  <c r="F95" i="83" s="1"/>
  <c r="D96" i="83"/>
  <c r="D97" i="83"/>
  <c r="F97" i="83" s="1"/>
  <c r="D98" i="83"/>
  <c r="D99" i="83"/>
  <c r="D100" i="83"/>
  <c r="D101" i="83"/>
  <c r="F101" i="83" s="1"/>
  <c r="D102" i="83"/>
  <c r="D103" i="83"/>
  <c r="F103" i="83" s="1"/>
  <c r="D104" i="83"/>
  <c r="D105" i="83"/>
  <c r="F105" i="83" s="1"/>
  <c r="D106" i="83"/>
  <c r="D107" i="83"/>
  <c r="F107" i="83" s="1"/>
  <c r="D108" i="83"/>
  <c r="D109" i="83"/>
  <c r="F109" i="83" s="1"/>
  <c r="D110" i="83"/>
  <c r="D111" i="83"/>
  <c r="F111" i="83" s="1"/>
  <c r="D112" i="83"/>
  <c r="D113" i="83"/>
  <c r="F113" i="83" s="1"/>
  <c r="D114" i="83"/>
  <c r="D115" i="83"/>
  <c r="F115" i="83" s="1"/>
  <c r="D116" i="83"/>
  <c r="D117" i="83"/>
  <c r="F117" i="83" s="1"/>
  <c r="D118" i="83"/>
  <c r="D119" i="83"/>
  <c r="F119" i="83" s="1"/>
  <c r="D120" i="83"/>
  <c r="D121" i="83"/>
  <c r="F121" i="83" s="1"/>
  <c r="D122" i="83"/>
  <c r="D123" i="83"/>
  <c r="F123" i="83" s="1"/>
  <c r="D124" i="83"/>
  <c r="D125" i="83"/>
  <c r="F125" i="83" s="1"/>
  <c r="D126" i="83"/>
  <c r="D127" i="83"/>
  <c r="F127" i="83" s="1"/>
  <c r="D128" i="83"/>
  <c r="D129" i="83"/>
  <c r="F129" i="83" s="1"/>
  <c r="D130" i="83"/>
  <c r="D131" i="83"/>
  <c r="F131" i="83" s="1"/>
  <c r="D132" i="83"/>
  <c r="D133" i="83"/>
  <c r="D134" i="83"/>
  <c r="D135" i="83"/>
  <c r="F135" i="83" s="1"/>
  <c r="D136" i="83"/>
  <c r="D137" i="83"/>
  <c r="F137" i="83" s="1"/>
  <c r="D138" i="83"/>
  <c r="D139" i="83"/>
  <c r="F139" i="83" s="1"/>
  <c r="D140" i="83"/>
  <c r="D141" i="83"/>
  <c r="D142" i="83"/>
  <c r="D143" i="83"/>
  <c r="D144" i="83"/>
  <c r="D145" i="83"/>
  <c r="D146" i="83"/>
  <c r="D147" i="83"/>
  <c r="F147" i="83" s="1"/>
  <c r="D148" i="83"/>
  <c r="D149" i="83"/>
  <c r="F149" i="83" s="1"/>
  <c r="D150" i="83"/>
  <c r="D151" i="83"/>
  <c r="D152" i="83"/>
  <c r="D153" i="83"/>
  <c r="D154" i="83"/>
  <c r="D155" i="83"/>
  <c r="F155" i="83" s="1"/>
  <c r="D156" i="83"/>
  <c r="D157" i="83"/>
  <c r="F157" i="83" s="1"/>
  <c r="D158" i="83"/>
  <c r="D159" i="83"/>
  <c r="D160" i="83"/>
  <c r="D161" i="83"/>
  <c r="Q4" i="83"/>
  <c r="R4" i="83" s="1"/>
  <c r="P4" i="83"/>
  <c r="N4" i="83"/>
  <c r="M4" i="83"/>
  <c r="K4" i="83"/>
  <c r="J4" i="83"/>
  <c r="L4" i="83" s="1"/>
  <c r="H4" i="83"/>
  <c r="G4" i="83"/>
  <c r="I4" i="83" s="1"/>
  <c r="E4" i="83"/>
  <c r="D4" i="83"/>
  <c r="P3" i="83"/>
  <c r="M3" i="83"/>
  <c r="J3" i="83"/>
  <c r="G3" i="83"/>
  <c r="D3" i="83"/>
  <c r="R161" i="83"/>
  <c r="O161" i="83"/>
  <c r="B161" i="83"/>
  <c r="R160" i="83"/>
  <c r="O160" i="83"/>
  <c r="I160" i="83"/>
  <c r="B160" i="83"/>
  <c r="I159" i="83"/>
  <c r="B159" i="83"/>
  <c r="R158" i="83"/>
  <c r="O158" i="83"/>
  <c r="B158" i="83"/>
  <c r="R157" i="83"/>
  <c r="O157" i="83"/>
  <c r="B157" i="83"/>
  <c r="B156" i="83"/>
  <c r="O155" i="83"/>
  <c r="B155" i="83"/>
  <c r="R154" i="83"/>
  <c r="B154" i="83"/>
  <c r="R153" i="83"/>
  <c r="O153" i="83"/>
  <c r="F153" i="83"/>
  <c r="B153" i="83"/>
  <c r="R152" i="83"/>
  <c r="O152" i="83"/>
  <c r="B152" i="83"/>
  <c r="R151" i="83"/>
  <c r="I151" i="83"/>
  <c r="B151" i="83"/>
  <c r="R150" i="83"/>
  <c r="O150" i="83"/>
  <c r="B150" i="83"/>
  <c r="R149" i="83"/>
  <c r="B149" i="83"/>
  <c r="B148" i="83"/>
  <c r="O147" i="83"/>
  <c r="I147" i="83"/>
  <c r="B147" i="83"/>
  <c r="R146" i="83"/>
  <c r="B146" i="83"/>
  <c r="R145" i="83"/>
  <c r="O145" i="83"/>
  <c r="B145" i="83"/>
  <c r="R144" i="83"/>
  <c r="O144" i="83"/>
  <c r="I144" i="83"/>
  <c r="B144" i="83"/>
  <c r="I143" i="83"/>
  <c r="B143" i="83"/>
  <c r="R142" i="83"/>
  <c r="O142" i="83"/>
  <c r="B142" i="83"/>
  <c r="R141" i="83"/>
  <c r="F141" i="83"/>
  <c r="B141" i="83"/>
  <c r="B140" i="83"/>
  <c r="O139" i="83"/>
  <c r="I139" i="83"/>
  <c r="B139" i="83"/>
  <c r="R138" i="83"/>
  <c r="B138" i="83"/>
  <c r="R137" i="83"/>
  <c r="O137" i="83"/>
  <c r="B137" i="83"/>
  <c r="R136" i="83"/>
  <c r="O136" i="83"/>
  <c r="I136" i="83"/>
  <c r="B136" i="83"/>
  <c r="I135" i="83"/>
  <c r="B135" i="83"/>
  <c r="R134" i="83"/>
  <c r="O134" i="83"/>
  <c r="B134" i="83"/>
  <c r="R133" i="83"/>
  <c r="F133" i="83"/>
  <c r="B133" i="83"/>
  <c r="B132" i="83"/>
  <c r="O131" i="83"/>
  <c r="I131" i="83"/>
  <c r="B131" i="83"/>
  <c r="R130" i="83"/>
  <c r="I130" i="83"/>
  <c r="B130" i="83"/>
  <c r="R129" i="83"/>
  <c r="O129" i="83"/>
  <c r="B129" i="83"/>
  <c r="R128" i="83"/>
  <c r="O128" i="83"/>
  <c r="B128" i="83"/>
  <c r="B127" i="83"/>
  <c r="R126" i="83"/>
  <c r="O126" i="83"/>
  <c r="B126" i="83"/>
  <c r="R125" i="83"/>
  <c r="B125" i="83"/>
  <c r="B124" i="83"/>
  <c r="O123" i="83"/>
  <c r="I123" i="83"/>
  <c r="B123" i="83"/>
  <c r="R122" i="83"/>
  <c r="B122" i="83"/>
  <c r="R121" i="83"/>
  <c r="O121" i="83"/>
  <c r="B121" i="83"/>
  <c r="R120" i="83"/>
  <c r="O120" i="83"/>
  <c r="I120" i="83"/>
  <c r="B120" i="83"/>
  <c r="I119" i="83"/>
  <c r="B119" i="83"/>
  <c r="R118" i="83"/>
  <c r="O118" i="83"/>
  <c r="B118" i="83"/>
  <c r="R117" i="83"/>
  <c r="O117" i="83"/>
  <c r="B117" i="83"/>
  <c r="B116" i="83"/>
  <c r="O115" i="83"/>
  <c r="I115" i="83"/>
  <c r="B115" i="83"/>
  <c r="R114" i="83"/>
  <c r="I114" i="83"/>
  <c r="B114" i="83"/>
  <c r="R113" i="83"/>
  <c r="O113" i="83"/>
  <c r="B113" i="83"/>
  <c r="R112" i="83"/>
  <c r="O112" i="83"/>
  <c r="I112" i="83"/>
  <c r="B112" i="83"/>
  <c r="I111" i="83"/>
  <c r="B111" i="83"/>
  <c r="R110" i="83"/>
  <c r="O110" i="83"/>
  <c r="B110" i="83"/>
  <c r="R109" i="83"/>
  <c r="B109" i="83"/>
  <c r="B108" i="83"/>
  <c r="O107" i="83"/>
  <c r="I107" i="83"/>
  <c r="B107" i="83"/>
  <c r="R106" i="83"/>
  <c r="B106" i="83"/>
  <c r="R105" i="83"/>
  <c r="O105" i="83"/>
  <c r="B105" i="83"/>
  <c r="R104" i="83"/>
  <c r="O104" i="83"/>
  <c r="I104" i="83"/>
  <c r="F104" i="83"/>
  <c r="B104" i="83"/>
  <c r="I103" i="83"/>
  <c r="B103" i="83"/>
  <c r="R102" i="83"/>
  <c r="O102" i="83"/>
  <c r="B102" i="83"/>
  <c r="R101" i="83"/>
  <c r="B101" i="83"/>
  <c r="B100" i="83"/>
  <c r="O99" i="83"/>
  <c r="I99" i="83"/>
  <c r="F99" i="83"/>
  <c r="B99" i="83"/>
  <c r="R98" i="83"/>
  <c r="I98" i="83"/>
  <c r="B98" i="83"/>
  <c r="R97" i="83"/>
  <c r="O97" i="83"/>
  <c r="B97" i="83"/>
  <c r="R96" i="83"/>
  <c r="O96" i="83"/>
  <c r="I96" i="83"/>
  <c r="B96" i="83"/>
  <c r="I95" i="83"/>
  <c r="B95" i="83"/>
  <c r="R94" i="83"/>
  <c r="O94" i="83"/>
  <c r="B94" i="83"/>
  <c r="R93" i="83"/>
  <c r="I93" i="83"/>
  <c r="F93" i="83"/>
  <c r="B93" i="83"/>
  <c r="B92" i="83"/>
  <c r="O91" i="83"/>
  <c r="I91" i="83"/>
  <c r="B91" i="83"/>
  <c r="R90" i="83"/>
  <c r="B90" i="83"/>
  <c r="R89" i="83"/>
  <c r="O89" i="83"/>
  <c r="B89" i="83"/>
  <c r="R88" i="83"/>
  <c r="O88" i="83"/>
  <c r="I88" i="83"/>
  <c r="B88" i="83"/>
  <c r="R87" i="83"/>
  <c r="I87" i="83"/>
  <c r="B87" i="83"/>
  <c r="R86" i="83"/>
  <c r="O86" i="83"/>
  <c r="B86" i="83"/>
  <c r="R85" i="83"/>
  <c r="O85" i="83"/>
  <c r="I85" i="83"/>
  <c r="F85" i="83"/>
  <c r="B85" i="83"/>
  <c r="B84" i="83"/>
  <c r="O83" i="83"/>
  <c r="I83" i="83"/>
  <c r="B83" i="83"/>
  <c r="R82" i="83"/>
  <c r="B82" i="83"/>
  <c r="R81" i="83"/>
  <c r="O81" i="83"/>
  <c r="B81" i="83"/>
  <c r="R80" i="83"/>
  <c r="O80" i="83"/>
  <c r="I80" i="83"/>
  <c r="B80" i="83"/>
  <c r="R79" i="83"/>
  <c r="I79" i="83"/>
  <c r="B79" i="83"/>
  <c r="R78" i="83"/>
  <c r="O78" i="83"/>
  <c r="B78" i="83"/>
  <c r="R77" i="83"/>
  <c r="O77" i="83"/>
  <c r="F77" i="83"/>
  <c r="B77" i="83"/>
  <c r="B76" i="83"/>
  <c r="O75" i="83"/>
  <c r="I75" i="83"/>
  <c r="B75" i="83"/>
  <c r="R74" i="83"/>
  <c r="I74" i="83"/>
  <c r="B74" i="83"/>
  <c r="R73" i="83"/>
  <c r="O73" i="83"/>
  <c r="B73" i="83"/>
  <c r="R72" i="83"/>
  <c r="O72" i="83"/>
  <c r="I72" i="83"/>
  <c r="B72" i="83"/>
  <c r="I71" i="83"/>
  <c r="B71" i="83"/>
  <c r="R70" i="83"/>
  <c r="O70" i="83"/>
  <c r="B70" i="83"/>
  <c r="R69" i="83"/>
  <c r="F69" i="83"/>
  <c r="B69" i="83"/>
  <c r="B68" i="83"/>
  <c r="R67" i="83"/>
  <c r="O67" i="83"/>
  <c r="I67" i="83"/>
  <c r="B67" i="83"/>
  <c r="R66" i="83"/>
  <c r="B66" i="83"/>
  <c r="R65" i="83"/>
  <c r="O65" i="83"/>
  <c r="B65" i="83"/>
  <c r="R64" i="83"/>
  <c r="O64" i="83"/>
  <c r="B64" i="83"/>
  <c r="R63" i="83"/>
  <c r="I63" i="83"/>
  <c r="B63" i="83"/>
  <c r="R62" i="83"/>
  <c r="O62" i="83"/>
  <c r="B62" i="83"/>
  <c r="R61" i="83"/>
  <c r="O61" i="83"/>
  <c r="F61" i="83"/>
  <c r="B61" i="83"/>
  <c r="B60" i="83"/>
  <c r="O59" i="83"/>
  <c r="I59" i="83"/>
  <c r="B59" i="83"/>
  <c r="R58" i="83"/>
  <c r="I58" i="83"/>
  <c r="B58" i="83"/>
  <c r="R57" i="83"/>
  <c r="O57" i="83"/>
  <c r="B57" i="83"/>
  <c r="R56" i="83"/>
  <c r="O56" i="83"/>
  <c r="I56" i="83"/>
  <c r="F56" i="83"/>
  <c r="B56" i="83"/>
  <c r="R55" i="83"/>
  <c r="I55" i="83"/>
  <c r="B55" i="83"/>
  <c r="R54" i="83"/>
  <c r="O54" i="83"/>
  <c r="B54" i="83"/>
  <c r="R53" i="83"/>
  <c r="O53" i="83"/>
  <c r="F53" i="83"/>
  <c r="B53" i="83"/>
  <c r="B52" i="83"/>
  <c r="R51" i="83"/>
  <c r="O51" i="83"/>
  <c r="I51" i="83"/>
  <c r="B51" i="83"/>
  <c r="R50" i="83"/>
  <c r="I50" i="83"/>
  <c r="B50" i="83"/>
  <c r="R49" i="83"/>
  <c r="O49" i="83"/>
  <c r="B49" i="83"/>
  <c r="R48" i="83"/>
  <c r="O48" i="83"/>
  <c r="I48" i="83"/>
  <c r="B48" i="83"/>
  <c r="R47" i="83"/>
  <c r="I47" i="83"/>
  <c r="B47" i="83"/>
  <c r="R46" i="83"/>
  <c r="O46" i="83"/>
  <c r="B46" i="83"/>
  <c r="R45" i="83"/>
  <c r="F45" i="83"/>
  <c r="B45" i="83"/>
  <c r="B44" i="83"/>
  <c r="O43" i="83"/>
  <c r="I43" i="83"/>
  <c r="B43" i="83"/>
  <c r="R42" i="83"/>
  <c r="I42" i="83"/>
  <c r="B42" i="83"/>
  <c r="R41" i="83"/>
  <c r="O41" i="83"/>
  <c r="B41" i="83"/>
  <c r="R40" i="83"/>
  <c r="O40" i="83"/>
  <c r="I40" i="83"/>
  <c r="B40" i="83"/>
  <c r="O39" i="83"/>
  <c r="I39" i="83"/>
  <c r="B39" i="83"/>
  <c r="R38" i="83"/>
  <c r="O38" i="83"/>
  <c r="B38" i="83"/>
  <c r="R37" i="83"/>
  <c r="O37" i="83"/>
  <c r="I37" i="83"/>
  <c r="F37" i="83"/>
  <c r="B37" i="83"/>
  <c r="B36" i="83"/>
  <c r="R35" i="83"/>
  <c r="O35" i="83"/>
  <c r="I35" i="83"/>
  <c r="B35" i="83"/>
  <c r="R34" i="83"/>
  <c r="I34" i="83"/>
  <c r="B34" i="83"/>
  <c r="R33" i="83"/>
  <c r="O33" i="83"/>
  <c r="B33" i="83"/>
  <c r="R32" i="83"/>
  <c r="O32" i="83"/>
  <c r="I32" i="83"/>
  <c r="F32" i="83"/>
  <c r="B32" i="83"/>
  <c r="R31" i="83"/>
  <c r="I31" i="83"/>
  <c r="B31" i="83"/>
  <c r="R30" i="83"/>
  <c r="O30" i="83"/>
  <c r="B30" i="83"/>
  <c r="R29" i="83"/>
  <c r="F29" i="83"/>
  <c r="B29" i="83"/>
  <c r="B28" i="83"/>
  <c r="O27" i="83"/>
  <c r="I27" i="83"/>
  <c r="B27" i="83"/>
  <c r="R26" i="83"/>
  <c r="I26" i="83"/>
  <c r="B26" i="83"/>
  <c r="R25" i="83"/>
  <c r="O25" i="83"/>
  <c r="B25" i="83"/>
  <c r="R24" i="83"/>
  <c r="O24" i="83"/>
  <c r="I24" i="83"/>
  <c r="B24" i="83"/>
  <c r="I23" i="83"/>
  <c r="B23" i="83"/>
  <c r="R22" i="83"/>
  <c r="O22" i="83"/>
  <c r="B22" i="83"/>
  <c r="R21" i="83"/>
  <c r="I21" i="83"/>
  <c r="F21" i="83"/>
  <c r="B21" i="83"/>
  <c r="B20" i="83"/>
  <c r="R19" i="83"/>
  <c r="O19" i="83"/>
  <c r="I19" i="83"/>
  <c r="B19" i="83"/>
  <c r="R18" i="83"/>
  <c r="I18" i="83"/>
  <c r="B18" i="83"/>
  <c r="R17" i="83"/>
  <c r="O17" i="83"/>
  <c r="B17" i="83"/>
  <c r="R16" i="83"/>
  <c r="O16" i="83"/>
  <c r="I16" i="83"/>
  <c r="F16" i="83"/>
  <c r="B16" i="83"/>
  <c r="R15" i="83"/>
  <c r="I15" i="83"/>
  <c r="B15" i="83"/>
  <c r="R14" i="83"/>
  <c r="O14" i="83"/>
  <c r="B14" i="83"/>
  <c r="R13" i="83"/>
  <c r="O13" i="83"/>
  <c r="I13" i="83"/>
  <c r="F13" i="83"/>
  <c r="B13" i="83"/>
  <c r="B12" i="83"/>
  <c r="O11" i="83"/>
  <c r="I11" i="83"/>
  <c r="B11" i="83"/>
  <c r="R10" i="83"/>
  <c r="I10" i="83"/>
  <c r="B10" i="83"/>
  <c r="R9" i="83"/>
  <c r="O9" i="83"/>
  <c r="B9" i="83"/>
  <c r="R8" i="83"/>
  <c r="O8" i="83"/>
  <c r="I8" i="83"/>
  <c r="F8" i="83"/>
  <c r="B8" i="83"/>
  <c r="R7" i="83"/>
  <c r="I7" i="83"/>
  <c r="B7" i="83"/>
  <c r="R6" i="83"/>
  <c r="O6" i="83"/>
  <c r="I6" i="83"/>
  <c r="B6" i="83"/>
  <c r="R5" i="83"/>
  <c r="O5" i="83"/>
  <c r="I5" i="83"/>
  <c r="F5" i="83"/>
  <c r="B5" i="83"/>
  <c r="O4" i="83"/>
  <c r="F4" i="83"/>
  <c r="B4" i="83"/>
  <c r="Q5" i="82"/>
  <c r="Q6" i="82"/>
  <c r="Q7" i="82"/>
  <c r="Q8" i="82"/>
  <c r="Q9" i="82"/>
  <c r="Q10" i="82"/>
  <c r="R10" i="82" s="1"/>
  <c r="Q11" i="82"/>
  <c r="R11" i="82" s="1"/>
  <c r="Q12" i="82"/>
  <c r="Q13" i="82"/>
  <c r="Q14" i="82"/>
  <c r="Q15" i="82"/>
  <c r="Q16" i="82"/>
  <c r="Q17" i="82"/>
  <c r="Q18" i="82"/>
  <c r="Q19" i="82"/>
  <c r="R19" i="82" s="1"/>
  <c r="Q20" i="82"/>
  <c r="Q21" i="82"/>
  <c r="Q22" i="82"/>
  <c r="Q23" i="82"/>
  <c r="Q24" i="82"/>
  <c r="Q25" i="82"/>
  <c r="Q26" i="82"/>
  <c r="R26" i="82" s="1"/>
  <c r="Q27" i="82"/>
  <c r="Q28" i="82"/>
  <c r="Q29" i="82"/>
  <c r="Q30" i="82"/>
  <c r="Q31" i="82"/>
  <c r="Q32" i="82"/>
  <c r="Q33" i="82"/>
  <c r="Q34" i="82"/>
  <c r="R34" i="82" s="1"/>
  <c r="Q35" i="82"/>
  <c r="Q36" i="82"/>
  <c r="Q37" i="82"/>
  <c r="Q38" i="82"/>
  <c r="Q39" i="82"/>
  <c r="Q40" i="82"/>
  <c r="Q41" i="82"/>
  <c r="Q42" i="82"/>
  <c r="R42" i="82" s="1"/>
  <c r="Q43" i="82"/>
  <c r="R43" i="82" s="1"/>
  <c r="Q44" i="82"/>
  <c r="Q45" i="82"/>
  <c r="Q46" i="82"/>
  <c r="Q47" i="82"/>
  <c r="Q48" i="82"/>
  <c r="Q49" i="82"/>
  <c r="Q50" i="82"/>
  <c r="Q51" i="82"/>
  <c r="R51" i="82" s="1"/>
  <c r="Q52" i="82"/>
  <c r="Q53" i="82"/>
  <c r="Q54" i="82"/>
  <c r="Q55" i="82"/>
  <c r="Q56" i="82"/>
  <c r="Q57" i="82"/>
  <c r="Q58" i="82"/>
  <c r="R58" i="82" s="1"/>
  <c r="Q59" i="82"/>
  <c r="Q60" i="82"/>
  <c r="Q61" i="82"/>
  <c r="Q62" i="82"/>
  <c r="Q63" i="82"/>
  <c r="Q64" i="82"/>
  <c r="Q65" i="82"/>
  <c r="Q66" i="82"/>
  <c r="Q67" i="82"/>
  <c r="R67" i="82" s="1"/>
  <c r="Q68" i="82"/>
  <c r="Q69" i="82"/>
  <c r="Q70" i="82"/>
  <c r="Q71" i="82"/>
  <c r="Q72" i="82"/>
  <c r="Q73" i="82"/>
  <c r="Q74" i="82"/>
  <c r="Q75" i="82"/>
  <c r="R75" i="82" s="1"/>
  <c r="Q76" i="82"/>
  <c r="Q77" i="82"/>
  <c r="Q78" i="82"/>
  <c r="Q79" i="82"/>
  <c r="Q80" i="82"/>
  <c r="Q81" i="82"/>
  <c r="Q82" i="82"/>
  <c r="Q83" i="82"/>
  <c r="R83" i="82" s="1"/>
  <c r="Q84" i="82"/>
  <c r="Q85" i="82"/>
  <c r="Q86" i="82"/>
  <c r="Q87" i="82"/>
  <c r="Q88" i="82"/>
  <c r="Q89" i="82"/>
  <c r="Q90" i="82"/>
  <c r="Q91" i="82"/>
  <c r="Q92" i="82"/>
  <c r="Q93" i="82"/>
  <c r="Q94" i="82"/>
  <c r="Q95" i="82"/>
  <c r="Q96" i="82"/>
  <c r="Q97" i="82"/>
  <c r="Q98" i="82"/>
  <c r="Q99" i="82"/>
  <c r="Q100" i="82"/>
  <c r="Q101" i="82"/>
  <c r="Q102" i="82"/>
  <c r="Q103" i="82"/>
  <c r="Q104" i="82"/>
  <c r="Q105" i="82"/>
  <c r="Q106" i="82"/>
  <c r="Q107" i="82"/>
  <c r="Q108" i="82"/>
  <c r="Q109" i="82"/>
  <c r="Q110" i="82"/>
  <c r="Q111" i="82"/>
  <c r="Q112" i="82"/>
  <c r="Q113" i="82"/>
  <c r="Q114" i="82"/>
  <c r="Q115" i="82"/>
  <c r="Q116" i="82"/>
  <c r="Q117" i="82"/>
  <c r="Q118" i="82"/>
  <c r="Q119" i="82"/>
  <c r="Q120" i="82"/>
  <c r="Q121" i="82"/>
  <c r="Q122" i="82"/>
  <c r="Q123" i="82"/>
  <c r="Q124" i="82"/>
  <c r="Q125" i="82"/>
  <c r="Q126" i="82"/>
  <c r="Q127" i="82"/>
  <c r="Q128" i="82"/>
  <c r="Q129" i="82"/>
  <c r="Q130" i="82"/>
  <c r="Q131" i="82"/>
  <c r="Q132" i="82"/>
  <c r="Q133" i="82"/>
  <c r="Q134" i="82"/>
  <c r="Q135" i="82"/>
  <c r="Q136" i="82"/>
  <c r="Q137" i="82"/>
  <c r="Q138" i="82"/>
  <c r="Q139" i="82"/>
  <c r="Q140" i="82"/>
  <c r="Q141" i="82"/>
  <c r="Q142" i="82"/>
  <c r="Q143" i="82"/>
  <c r="Q144" i="82"/>
  <c r="Q145" i="82"/>
  <c r="Q146" i="82"/>
  <c r="Q147" i="82"/>
  <c r="Q148" i="82"/>
  <c r="Q149" i="82"/>
  <c r="Q150" i="82"/>
  <c r="Q151" i="82"/>
  <c r="Q152" i="82"/>
  <c r="Q153" i="82"/>
  <c r="Q154" i="82"/>
  <c r="Q155" i="82"/>
  <c r="Q156" i="82"/>
  <c r="Q157" i="82"/>
  <c r="Q158" i="82"/>
  <c r="Q159" i="82"/>
  <c r="Q160" i="82"/>
  <c r="Q161" i="82"/>
  <c r="P5" i="82"/>
  <c r="R5" i="82" s="1"/>
  <c r="P6" i="82"/>
  <c r="R6" i="82" s="1"/>
  <c r="P7" i="82"/>
  <c r="P8" i="82"/>
  <c r="P9" i="82"/>
  <c r="P10" i="82"/>
  <c r="P11" i="82"/>
  <c r="P12" i="82"/>
  <c r="P13" i="82"/>
  <c r="R13" i="82" s="1"/>
  <c r="P14" i="82"/>
  <c r="R14" i="82" s="1"/>
  <c r="P15" i="82"/>
  <c r="P16" i="82"/>
  <c r="P17" i="82"/>
  <c r="P18" i="82"/>
  <c r="P19" i="82"/>
  <c r="P20" i="82"/>
  <c r="P21" i="82"/>
  <c r="R21" i="82" s="1"/>
  <c r="P22" i="82"/>
  <c r="P23" i="82"/>
  <c r="P24" i="82"/>
  <c r="P25" i="82"/>
  <c r="P26" i="82"/>
  <c r="P27" i="82"/>
  <c r="P28" i="82"/>
  <c r="P29" i="82"/>
  <c r="P30" i="82"/>
  <c r="R30" i="82" s="1"/>
  <c r="P31" i="82"/>
  <c r="P32" i="82"/>
  <c r="P33" i="82"/>
  <c r="P34" i="82"/>
  <c r="P35" i="82"/>
  <c r="P36" i="82"/>
  <c r="P37" i="82"/>
  <c r="P38" i="82"/>
  <c r="R38" i="82" s="1"/>
  <c r="P39" i="82"/>
  <c r="P40" i="82"/>
  <c r="P41" i="82"/>
  <c r="P42" i="82"/>
  <c r="P43" i="82"/>
  <c r="P44" i="82"/>
  <c r="P45" i="82"/>
  <c r="P46" i="82"/>
  <c r="R46" i="82" s="1"/>
  <c r="P47" i="82"/>
  <c r="P48" i="82"/>
  <c r="P49" i="82"/>
  <c r="P50" i="82"/>
  <c r="P51" i="82"/>
  <c r="P52" i="82"/>
  <c r="P53" i="82"/>
  <c r="P54" i="82"/>
  <c r="R54" i="82" s="1"/>
  <c r="P55" i="82"/>
  <c r="P56" i="82"/>
  <c r="P57" i="82"/>
  <c r="P58" i="82"/>
  <c r="P59" i="82"/>
  <c r="P60" i="82"/>
  <c r="P61" i="82"/>
  <c r="P62" i="82"/>
  <c r="R62" i="82" s="1"/>
  <c r="P63" i="82"/>
  <c r="P64" i="82"/>
  <c r="P65" i="82"/>
  <c r="P66" i="82"/>
  <c r="P67" i="82"/>
  <c r="P68" i="82"/>
  <c r="P69" i="82"/>
  <c r="R69" i="82" s="1"/>
  <c r="P70" i="82"/>
  <c r="R70" i="82" s="1"/>
  <c r="P71" i="82"/>
  <c r="P72" i="82"/>
  <c r="P73" i="82"/>
  <c r="P74" i="82"/>
  <c r="P75" i="82"/>
  <c r="P76" i="82"/>
  <c r="P77" i="82"/>
  <c r="P78" i="82"/>
  <c r="R78" i="82" s="1"/>
  <c r="P79" i="82"/>
  <c r="P80" i="82"/>
  <c r="P81" i="82"/>
  <c r="P82" i="82"/>
  <c r="P83" i="82"/>
  <c r="P84" i="82"/>
  <c r="P85" i="82"/>
  <c r="P86" i="82"/>
  <c r="R86" i="82" s="1"/>
  <c r="P87" i="82"/>
  <c r="P88" i="82"/>
  <c r="P89" i="82"/>
  <c r="P90" i="82"/>
  <c r="P91" i="82"/>
  <c r="P92" i="82"/>
  <c r="P93" i="82"/>
  <c r="P94" i="82"/>
  <c r="P95" i="82"/>
  <c r="P96" i="82"/>
  <c r="P97" i="82"/>
  <c r="P98" i="82"/>
  <c r="P99" i="82"/>
  <c r="P100" i="82"/>
  <c r="P101" i="82"/>
  <c r="P102" i="82"/>
  <c r="P103" i="82"/>
  <c r="P104" i="82"/>
  <c r="P105" i="82"/>
  <c r="P106" i="82"/>
  <c r="P107" i="82"/>
  <c r="P108" i="82"/>
  <c r="P109" i="82"/>
  <c r="P110" i="82"/>
  <c r="P111" i="82"/>
  <c r="P112" i="82"/>
  <c r="P113" i="82"/>
  <c r="P114" i="82"/>
  <c r="P115" i="82"/>
  <c r="P116" i="82"/>
  <c r="P117" i="82"/>
  <c r="P118" i="82"/>
  <c r="P119" i="82"/>
  <c r="P120" i="82"/>
  <c r="P121" i="82"/>
  <c r="P122" i="82"/>
  <c r="P123" i="82"/>
  <c r="P124" i="82"/>
  <c r="P125" i="82"/>
  <c r="P126" i="82"/>
  <c r="P127" i="82"/>
  <c r="P128" i="82"/>
  <c r="P129" i="82"/>
  <c r="P130" i="82"/>
  <c r="P131" i="82"/>
  <c r="P132" i="82"/>
  <c r="P133" i="82"/>
  <c r="P134" i="82"/>
  <c r="P135" i="82"/>
  <c r="P136" i="82"/>
  <c r="P137" i="82"/>
  <c r="P138" i="82"/>
  <c r="P139" i="82"/>
  <c r="P140" i="82"/>
  <c r="P141" i="82"/>
  <c r="P142" i="82"/>
  <c r="P143" i="82"/>
  <c r="P144" i="82"/>
  <c r="P145" i="82"/>
  <c r="P146" i="82"/>
  <c r="P147" i="82"/>
  <c r="P148" i="82"/>
  <c r="P149" i="82"/>
  <c r="P150" i="82"/>
  <c r="P151" i="82"/>
  <c r="P152" i="82"/>
  <c r="P153" i="82"/>
  <c r="P154" i="82"/>
  <c r="P155" i="82"/>
  <c r="P156" i="82"/>
  <c r="P157" i="82"/>
  <c r="P158" i="82"/>
  <c r="P159" i="82"/>
  <c r="P160" i="82"/>
  <c r="P161" i="82"/>
  <c r="N5" i="82"/>
  <c r="N6" i="82"/>
  <c r="N7" i="82"/>
  <c r="N8" i="82"/>
  <c r="O8" i="82" s="1"/>
  <c r="N9" i="82"/>
  <c r="O9" i="82" s="1"/>
  <c r="N10" i="82"/>
  <c r="N11" i="82"/>
  <c r="N12" i="82"/>
  <c r="N13" i="82"/>
  <c r="N14" i="82"/>
  <c r="N15" i="82"/>
  <c r="N16" i="82"/>
  <c r="O16" i="82" s="1"/>
  <c r="N17" i="82"/>
  <c r="O17" i="82" s="1"/>
  <c r="N18" i="82"/>
  <c r="N19" i="82"/>
  <c r="N20" i="82"/>
  <c r="N21" i="82"/>
  <c r="N22" i="82"/>
  <c r="N23" i="82"/>
  <c r="N24" i="82"/>
  <c r="O24" i="82" s="1"/>
  <c r="N25" i="82"/>
  <c r="O25" i="82" s="1"/>
  <c r="N26" i="82"/>
  <c r="N27" i="82"/>
  <c r="N28" i="82"/>
  <c r="N29" i="82"/>
  <c r="N30" i="82"/>
  <c r="N31" i="82"/>
  <c r="N32" i="82"/>
  <c r="O32" i="82" s="1"/>
  <c r="N33" i="82"/>
  <c r="O33" i="82" s="1"/>
  <c r="N34" i="82"/>
  <c r="N35" i="82"/>
  <c r="N36" i="82"/>
  <c r="N37" i="82"/>
  <c r="N38" i="82"/>
  <c r="N39" i="82"/>
  <c r="N40" i="82"/>
  <c r="O40" i="82" s="1"/>
  <c r="N41" i="82"/>
  <c r="O41" i="82" s="1"/>
  <c r="N42" i="82"/>
  <c r="N43" i="82"/>
  <c r="N44" i="82"/>
  <c r="N45" i="82"/>
  <c r="N46" i="82"/>
  <c r="N47" i="82"/>
  <c r="N48" i="82"/>
  <c r="O48" i="82" s="1"/>
  <c r="N49" i="82"/>
  <c r="O49" i="82" s="1"/>
  <c r="N50" i="82"/>
  <c r="N51" i="82"/>
  <c r="N52" i="82"/>
  <c r="N53" i="82"/>
  <c r="N54" i="82"/>
  <c r="N55" i="82"/>
  <c r="N56" i="82"/>
  <c r="O56" i="82" s="1"/>
  <c r="N57" i="82"/>
  <c r="N58" i="82"/>
  <c r="N59" i="82"/>
  <c r="N60" i="82"/>
  <c r="N61" i="82"/>
  <c r="N62" i="82"/>
  <c r="N63" i="82"/>
  <c r="N64" i="82"/>
  <c r="O64" i="82" s="1"/>
  <c r="N65" i="82"/>
  <c r="N66" i="82"/>
  <c r="N67" i="82"/>
  <c r="N68" i="82"/>
  <c r="N69" i="82"/>
  <c r="N70" i="82"/>
  <c r="N71" i="82"/>
  <c r="N72" i="82"/>
  <c r="N73" i="82"/>
  <c r="O73" i="82" s="1"/>
  <c r="N74" i="82"/>
  <c r="N75" i="82"/>
  <c r="N76" i="82"/>
  <c r="N77" i="82"/>
  <c r="N78" i="82"/>
  <c r="N79" i="82"/>
  <c r="N80" i="82"/>
  <c r="O80" i="82" s="1"/>
  <c r="N81" i="82"/>
  <c r="O81" i="82" s="1"/>
  <c r="N82" i="82"/>
  <c r="N83" i="82"/>
  <c r="N84" i="82"/>
  <c r="N85" i="82"/>
  <c r="N86" i="82"/>
  <c r="N87" i="82"/>
  <c r="N88" i="82"/>
  <c r="O88" i="82" s="1"/>
  <c r="N89" i="82"/>
  <c r="O89" i="82" s="1"/>
  <c r="N90" i="82"/>
  <c r="N91" i="82"/>
  <c r="N92" i="82"/>
  <c r="N93" i="82"/>
  <c r="N94" i="82"/>
  <c r="N95" i="82"/>
  <c r="N96" i="82"/>
  <c r="O96" i="82" s="1"/>
  <c r="N97" i="82"/>
  <c r="O97" i="82" s="1"/>
  <c r="N98" i="82"/>
  <c r="N99" i="82"/>
  <c r="N100" i="82"/>
  <c r="N101" i="82"/>
  <c r="N102" i="82"/>
  <c r="N103" i="82"/>
  <c r="N104" i="82"/>
  <c r="O104" i="82" s="1"/>
  <c r="N105" i="82"/>
  <c r="O105" i="82" s="1"/>
  <c r="N106" i="82"/>
  <c r="N107" i="82"/>
  <c r="N108" i="82"/>
  <c r="N109" i="82"/>
  <c r="N110" i="82"/>
  <c r="N111" i="82"/>
  <c r="N112" i="82"/>
  <c r="O112" i="82" s="1"/>
  <c r="N113" i="82"/>
  <c r="O113" i="82" s="1"/>
  <c r="N114" i="82"/>
  <c r="N115" i="82"/>
  <c r="N116" i="82"/>
  <c r="N117" i="82"/>
  <c r="N118" i="82"/>
  <c r="N119" i="82"/>
  <c r="N120" i="82"/>
  <c r="O120" i="82" s="1"/>
  <c r="N121" i="82"/>
  <c r="O121" i="82" s="1"/>
  <c r="N122" i="82"/>
  <c r="N123" i="82"/>
  <c r="N124" i="82"/>
  <c r="N125" i="82"/>
  <c r="N126" i="82"/>
  <c r="N127" i="82"/>
  <c r="N128" i="82"/>
  <c r="O128" i="82" s="1"/>
  <c r="N129" i="82"/>
  <c r="O129" i="82" s="1"/>
  <c r="N130" i="82"/>
  <c r="N131" i="82"/>
  <c r="N132" i="82"/>
  <c r="N133" i="82"/>
  <c r="N134" i="82"/>
  <c r="N135" i="82"/>
  <c r="N136" i="82"/>
  <c r="O136" i="82" s="1"/>
  <c r="N137" i="82"/>
  <c r="N138" i="82"/>
  <c r="N139" i="82"/>
  <c r="N140" i="82"/>
  <c r="N141" i="82"/>
  <c r="N142" i="82"/>
  <c r="N143" i="82"/>
  <c r="N144" i="82"/>
  <c r="N145" i="82"/>
  <c r="N146" i="82"/>
  <c r="N147" i="82"/>
  <c r="N148" i="82"/>
  <c r="N149" i="82"/>
  <c r="N150" i="82"/>
  <c r="N151" i="82"/>
  <c r="N152" i="82"/>
  <c r="O152" i="82" s="1"/>
  <c r="N153" i="82"/>
  <c r="N154" i="82"/>
  <c r="N155" i="82"/>
  <c r="N156" i="82"/>
  <c r="N157" i="82"/>
  <c r="N158" i="82"/>
  <c r="N159" i="82"/>
  <c r="N160" i="82"/>
  <c r="O160" i="82" s="1"/>
  <c r="N161" i="82"/>
  <c r="O161" i="82" s="1"/>
  <c r="M5" i="82"/>
  <c r="M6" i="82"/>
  <c r="M7" i="82"/>
  <c r="M8" i="82"/>
  <c r="M9" i="82"/>
  <c r="M10" i="82"/>
  <c r="M11" i="82"/>
  <c r="O11" i="82" s="1"/>
  <c r="M12" i="82"/>
  <c r="M13" i="82"/>
  <c r="M14" i="82"/>
  <c r="M15" i="82"/>
  <c r="M16" i="82"/>
  <c r="M17" i="82"/>
  <c r="M18" i="82"/>
  <c r="M19" i="82"/>
  <c r="O19" i="82" s="1"/>
  <c r="M20" i="82"/>
  <c r="M21" i="82"/>
  <c r="M22" i="82"/>
  <c r="M23" i="82"/>
  <c r="M24" i="82"/>
  <c r="M25" i="82"/>
  <c r="M26" i="82"/>
  <c r="M27" i="82"/>
  <c r="O27" i="82" s="1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O51" i="82" s="1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O67" i="82" s="1"/>
  <c r="M68" i="82"/>
  <c r="M69" i="82"/>
  <c r="M70" i="82"/>
  <c r="M71" i="82"/>
  <c r="M72" i="82"/>
  <c r="M73" i="82"/>
  <c r="M74" i="82"/>
  <c r="M75" i="82"/>
  <c r="O75" i="82" s="1"/>
  <c r="M76" i="82"/>
  <c r="M77" i="82"/>
  <c r="M78" i="82"/>
  <c r="M79" i="82"/>
  <c r="M80" i="82"/>
  <c r="M81" i="82"/>
  <c r="M82" i="82"/>
  <c r="M83" i="82"/>
  <c r="O83" i="82" s="1"/>
  <c r="M84" i="82"/>
  <c r="M85" i="82"/>
  <c r="M86" i="82"/>
  <c r="M87" i="82"/>
  <c r="M88" i="82"/>
  <c r="M89" i="82"/>
  <c r="M90" i="82"/>
  <c r="M91" i="82"/>
  <c r="O91" i="82" s="1"/>
  <c r="M92" i="82"/>
  <c r="M93" i="82"/>
  <c r="M94" i="82"/>
  <c r="M95" i="82"/>
  <c r="M96" i="82"/>
  <c r="M97" i="82"/>
  <c r="M98" i="82"/>
  <c r="M99" i="82"/>
  <c r="O99" i="82" s="1"/>
  <c r="M100" i="82"/>
  <c r="M101" i="82"/>
  <c r="M102" i="82"/>
  <c r="M103" i="82"/>
  <c r="M104" i="82"/>
  <c r="M105" i="82"/>
  <c r="M106" i="82"/>
  <c r="M107" i="82"/>
  <c r="O107" i="82" s="1"/>
  <c r="M108" i="82"/>
  <c r="M109" i="82"/>
  <c r="M110" i="82"/>
  <c r="M111" i="82"/>
  <c r="M112" i="82"/>
  <c r="M113" i="82"/>
  <c r="M114" i="82"/>
  <c r="M115" i="82"/>
  <c r="O115" i="82" s="1"/>
  <c r="M116" i="82"/>
  <c r="M117" i="82"/>
  <c r="M118" i="82"/>
  <c r="M119" i="82"/>
  <c r="M120" i="82"/>
  <c r="M121" i="82"/>
  <c r="M122" i="82"/>
  <c r="M123" i="82"/>
  <c r="O123" i="82" s="1"/>
  <c r="M124" i="82"/>
  <c r="M125" i="82"/>
  <c r="M126" i="82"/>
  <c r="M127" i="82"/>
  <c r="M128" i="82"/>
  <c r="M129" i="82"/>
  <c r="M130" i="82"/>
  <c r="M131" i="82"/>
  <c r="O131" i="82" s="1"/>
  <c r="M132" i="82"/>
  <c r="M133" i="82"/>
  <c r="M134" i="82"/>
  <c r="M135" i="82"/>
  <c r="M136" i="82"/>
  <c r="M137" i="82"/>
  <c r="O137" i="82" s="1"/>
  <c r="M138" i="82"/>
  <c r="M139" i="82"/>
  <c r="M140" i="82"/>
  <c r="M141" i="82"/>
  <c r="M142" i="82"/>
  <c r="M143" i="82"/>
  <c r="M144" i="82"/>
  <c r="M145" i="82"/>
  <c r="O145" i="82" s="1"/>
  <c r="M146" i="82"/>
  <c r="M147" i="82"/>
  <c r="M148" i="82"/>
  <c r="M149" i="82"/>
  <c r="M150" i="82"/>
  <c r="M151" i="82"/>
  <c r="M152" i="82"/>
  <c r="M153" i="82"/>
  <c r="M154" i="82"/>
  <c r="M155" i="82"/>
  <c r="O155" i="82" s="1"/>
  <c r="M156" i="82"/>
  <c r="M157" i="82"/>
  <c r="M158" i="82"/>
  <c r="M159" i="82"/>
  <c r="M160" i="82"/>
  <c r="M161" i="82"/>
  <c r="K5" i="82"/>
  <c r="K6" i="82"/>
  <c r="L6" i="82" s="1"/>
  <c r="K7" i="82"/>
  <c r="K8" i="82"/>
  <c r="K9" i="82"/>
  <c r="K10" i="82"/>
  <c r="K11" i="82"/>
  <c r="K12" i="82"/>
  <c r="K13" i="82"/>
  <c r="K14" i="82"/>
  <c r="L14" i="82" s="1"/>
  <c r="K15" i="82"/>
  <c r="K16" i="82"/>
  <c r="K17" i="82"/>
  <c r="K18" i="82"/>
  <c r="K19" i="82"/>
  <c r="K20" i="82"/>
  <c r="K21" i="82"/>
  <c r="K22" i="82"/>
  <c r="L22" i="82" s="1"/>
  <c r="K23" i="82"/>
  <c r="L23" i="82" s="1"/>
  <c r="K24" i="82"/>
  <c r="K25" i="82"/>
  <c r="K26" i="82"/>
  <c r="K27" i="82"/>
  <c r="K28" i="82"/>
  <c r="K29" i="82"/>
  <c r="K30" i="82"/>
  <c r="K31" i="82"/>
  <c r="L31" i="82" s="1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L46" i="82" s="1"/>
  <c r="K47" i="82"/>
  <c r="K48" i="82"/>
  <c r="K49" i="82"/>
  <c r="K50" i="82"/>
  <c r="K51" i="82"/>
  <c r="K52" i="82"/>
  <c r="K53" i="82"/>
  <c r="K54" i="82"/>
  <c r="L54" i="82" s="1"/>
  <c r="K55" i="82"/>
  <c r="K56" i="82"/>
  <c r="K57" i="82"/>
  <c r="K58" i="82"/>
  <c r="K59" i="82"/>
  <c r="K60" i="82"/>
  <c r="K61" i="82"/>
  <c r="K62" i="82"/>
  <c r="L62" i="82" s="1"/>
  <c r="K63" i="82"/>
  <c r="L63" i="82" s="1"/>
  <c r="K64" i="82"/>
  <c r="K65" i="82"/>
  <c r="K66" i="82"/>
  <c r="K67" i="82"/>
  <c r="K68" i="82"/>
  <c r="K69" i="82"/>
  <c r="K70" i="82"/>
  <c r="L70" i="82" s="1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K102" i="82"/>
  <c r="K103" i="82"/>
  <c r="K104" i="82"/>
  <c r="K105" i="82"/>
  <c r="K106" i="82"/>
  <c r="K107" i="82"/>
  <c r="K108" i="82"/>
  <c r="K109" i="82"/>
  <c r="K110" i="82"/>
  <c r="K111" i="82"/>
  <c r="K112" i="82"/>
  <c r="K113" i="82"/>
  <c r="K114" i="82"/>
  <c r="K115" i="82"/>
  <c r="K116" i="82"/>
  <c r="K117" i="82"/>
  <c r="K118" i="82"/>
  <c r="K119" i="82"/>
  <c r="K120" i="82"/>
  <c r="K121" i="82"/>
  <c r="K122" i="82"/>
  <c r="K123" i="82"/>
  <c r="K124" i="82"/>
  <c r="K125" i="82"/>
  <c r="K126" i="82"/>
  <c r="K127" i="82"/>
  <c r="K128" i="82"/>
  <c r="K129" i="82"/>
  <c r="K130" i="82"/>
  <c r="K131" i="82"/>
  <c r="K132" i="82"/>
  <c r="K133" i="82"/>
  <c r="K134" i="82"/>
  <c r="K135" i="82"/>
  <c r="K136" i="82"/>
  <c r="K137" i="82"/>
  <c r="K138" i="82"/>
  <c r="K139" i="82"/>
  <c r="K140" i="82"/>
  <c r="K141" i="82"/>
  <c r="K142" i="82"/>
  <c r="K143" i="82"/>
  <c r="K144" i="82"/>
  <c r="K145" i="82"/>
  <c r="K146" i="82"/>
  <c r="K147" i="82"/>
  <c r="K148" i="82"/>
  <c r="K149" i="82"/>
  <c r="K150" i="82"/>
  <c r="K151" i="82"/>
  <c r="K152" i="82"/>
  <c r="K153" i="82"/>
  <c r="K154" i="82"/>
  <c r="K155" i="82"/>
  <c r="K156" i="82"/>
  <c r="K157" i="82"/>
  <c r="K158" i="82"/>
  <c r="K159" i="82"/>
  <c r="K160" i="82"/>
  <c r="K161" i="82"/>
  <c r="J5" i="82"/>
  <c r="J6" i="82"/>
  <c r="J7" i="82"/>
  <c r="J8" i="82"/>
  <c r="J9" i="82"/>
  <c r="J10" i="82"/>
  <c r="L10" i="82" s="1"/>
  <c r="J11" i="82"/>
  <c r="J12" i="82"/>
  <c r="J13" i="82"/>
  <c r="J14" i="82"/>
  <c r="J15" i="82"/>
  <c r="J16" i="82"/>
  <c r="J17" i="82"/>
  <c r="L17" i="82" s="1"/>
  <c r="J18" i="82"/>
  <c r="L18" i="82" s="1"/>
  <c r="J19" i="82"/>
  <c r="J20" i="82"/>
  <c r="J21" i="82"/>
  <c r="J22" i="82"/>
  <c r="J23" i="82"/>
  <c r="J24" i="82"/>
  <c r="J25" i="82"/>
  <c r="L25" i="82" s="1"/>
  <c r="J26" i="82"/>
  <c r="L26" i="82" s="1"/>
  <c r="J27" i="82"/>
  <c r="J28" i="82"/>
  <c r="J29" i="82"/>
  <c r="J30" i="82"/>
  <c r="J31" i="82"/>
  <c r="J32" i="82"/>
  <c r="J33" i="82"/>
  <c r="L33" i="82" s="1"/>
  <c r="J34" i="82"/>
  <c r="L34" i="82" s="1"/>
  <c r="J35" i="82"/>
  <c r="J36" i="82"/>
  <c r="J37" i="82"/>
  <c r="J38" i="82"/>
  <c r="J39" i="82"/>
  <c r="L39" i="82" s="1"/>
  <c r="J40" i="82"/>
  <c r="J41" i="82"/>
  <c r="L41" i="82" s="1"/>
  <c r="J42" i="82"/>
  <c r="L42" i="82" s="1"/>
  <c r="J43" i="82"/>
  <c r="J44" i="82"/>
  <c r="J45" i="82"/>
  <c r="J46" i="82"/>
  <c r="J47" i="82"/>
  <c r="J48" i="82"/>
  <c r="J49" i="82"/>
  <c r="L49" i="82" s="1"/>
  <c r="J50" i="82"/>
  <c r="L50" i="82" s="1"/>
  <c r="J51" i="82"/>
  <c r="J52" i="82"/>
  <c r="J53" i="82"/>
  <c r="J54" i="82"/>
  <c r="J55" i="82"/>
  <c r="J56" i="82"/>
  <c r="J57" i="82"/>
  <c r="J58" i="82"/>
  <c r="L58" i="82" s="1"/>
  <c r="J59" i="82"/>
  <c r="J60" i="82"/>
  <c r="J61" i="82"/>
  <c r="J62" i="82"/>
  <c r="J63" i="82"/>
  <c r="J64" i="82"/>
  <c r="J65" i="82"/>
  <c r="L65" i="82" s="1"/>
  <c r="J66" i="82"/>
  <c r="L66" i="82" s="1"/>
  <c r="J67" i="82"/>
  <c r="J68" i="82"/>
  <c r="J69" i="82"/>
  <c r="J70" i="82"/>
  <c r="J71" i="82"/>
  <c r="L71" i="82" s="1"/>
  <c r="J72" i="82"/>
  <c r="J73" i="82"/>
  <c r="L73" i="82" s="1"/>
  <c r="J74" i="82"/>
  <c r="L74" i="82" s="1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J102" i="82"/>
  <c r="J103" i="82"/>
  <c r="J104" i="82"/>
  <c r="J105" i="82"/>
  <c r="J106" i="82"/>
  <c r="J107" i="82"/>
  <c r="J108" i="82"/>
  <c r="J109" i="82"/>
  <c r="J110" i="82"/>
  <c r="J111" i="82"/>
  <c r="J112" i="82"/>
  <c r="J113" i="82"/>
  <c r="J114" i="82"/>
  <c r="J115" i="82"/>
  <c r="J116" i="82"/>
  <c r="J117" i="82"/>
  <c r="J118" i="82"/>
  <c r="J119" i="82"/>
  <c r="J120" i="82"/>
  <c r="J121" i="82"/>
  <c r="J122" i="82"/>
  <c r="J123" i="82"/>
  <c r="J124" i="82"/>
  <c r="J125" i="82"/>
  <c r="J126" i="82"/>
  <c r="J127" i="82"/>
  <c r="J128" i="82"/>
  <c r="J129" i="82"/>
  <c r="J130" i="82"/>
  <c r="J131" i="82"/>
  <c r="J132" i="82"/>
  <c r="J133" i="82"/>
  <c r="J134" i="82"/>
  <c r="J135" i="82"/>
  <c r="J136" i="82"/>
  <c r="J137" i="82"/>
  <c r="J138" i="82"/>
  <c r="J139" i="82"/>
  <c r="J140" i="82"/>
  <c r="J141" i="82"/>
  <c r="J142" i="82"/>
  <c r="J143" i="82"/>
  <c r="J144" i="82"/>
  <c r="J145" i="82"/>
  <c r="J146" i="82"/>
  <c r="J147" i="82"/>
  <c r="J148" i="82"/>
  <c r="J149" i="82"/>
  <c r="J150" i="82"/>
  <c r="J151" i="82"/>
  <c r="J152" i="82"/>
  <c r="J153" i="82"/>
  <c r="J154" i="82"/>
  <c r="J155" i="82"/>
  <c r="J156" i="82"/>
  <c r="J157" i="82"/>
  <c r="J158" i="82"/>
  <c r="J159" i="82"/>
  <c r="J160" i="82"/>
  <c r="J161" i="82"/>
  <c r="L161" i="82" s="1"/>
  <c r="H5" i="82"/>
  <c r="H6" i="82"/>
  <c r="H7" i="82"/>
  <c r="H8" i="82"/>
  <c r="H9" i="82"/>
  <c r="H10" i="82"/>
  <c r="H11" i="82"/>
  <c r="H12" i="82"/>
  <c r="H13" i="82"/>
  <c r="H14" i="82"/>
  <c r="H15" i="82"/>
  <c r="H16" i="82"/>
  <c r="H17" i="82"/>
  <c r="H18" i="82"/>
  <c r="H19" i="82"/>
  <c r="H20" i="82"/>
  <c r="H21" i="82"/>
  <c r="H22" i="82"/>
  <c r="H23" i="82"/>
  <c r="H24" i="82"/>
  <c r="H25" i="82"/>
  <c r="H26" i="82"/>
  <c r="H27" i="82"/>
  <c r="H28" i="82"/>
  <c r="H29" i="82"/>
  <c r="I29" i="82" s="1"/>
  <c r="H30" i="82"/>
  <c r="H31" i="82"/>
  <c r="H32" i="82"/>
  <c r="H33" i="82"/>
  <c r="H34" i="82"/>
  <c r="H35" i="82"/>
  <c r="H36" i="82"/>
  <c r="H37" i="82"/>
  <c r="H38" i="82"/>
  <c r="H39" i="82"/>
  <c r="H40" i="82"/>
  <c r="H41" i="82"/>
  <c r="H42" i="82"/>
  <c r="I42" i="82" s="1"/>
  <c r="H43" i="82"/>
  <c r="H44" i="82"/>
  <c r="H45" i="82"/>
  <c r="H46" i="82"/>
  <c r="H47" i="82"/>
  <c r="H48" i="82"/>
  <c r="H49" i="82"/>
  <c r="H50" i="82"/>
  <c r="I50" i="82" s="1"/>
  <c r="H51" i="82"/>
  <c r="H52" i="82"/>
  <c r="H53" i="82"/>
  <c r="H54" i="82"/>
  <c r="H55" i="82"/>
  <c r="H56" i="82"/>
  <c r="H57" i="82"/>
  <c r="H58" i="82"/>
  <c r="H59" i="82"/>
  <c r="H60" i="82"/>
  <c r="H61" i="82"/>
  <c r="H62" i="82"/>
  <c r="H63" i="82"/>
  <c r="H64" i="82"/>
  <c r="H65" i="82"/>
  <c r="H66" i="82"/>
  <c r="H67" i="82"/>
  <c r="H68" i="82"/>
  <c r="H69" i="82"/>
  <c r="H70" i="82"/>
  <c r="H71" i="82"/>
  <c r="H72" i="82"/>
  <c r="H73" i="82"/>
  <c r="H74" i="82"/>
  <c r="H75" i="82"/>
  <c r="H76" i="82"/>
  <c r="H77" i="82"/>
  <c r="H78" i="82"/>
  <c r="H79" i="82"/>
  <c r="H80" i="82"/>
  <c r="H81" i="82"/>
  <c r="H82" i="82"/>
  <c r="H83" i="82"/>
  <c r="H84" i="82"/>
  <c r="H85" i="82"/>
  <c r="H86" i="82"/>
  <c r="H87" i="82"/>
  <c r="H88" i="82"/>
  <c r="H89" i="82"/>
  <c r="H90" i="82"/>
  <c r="H91" i="82"/>
  <c r="H92" i="82"/>
  <c r="H93" i="82"/>
  <c r="H94" i="82"/>
  <c r="H95" i="82"/>
  <c r="H96" i="82"/>
  <c r="H97" i="82"/>
  <c r="H98" i="82"/>
  <c r="H99" i="82"/>
  <c r="H100" i="82"/>
  <c r="H101" i="82"/>
  <c r="H102" i="82"/>
  <c r="H103" i="82"/>
  <c r="H104" i="82"/>
  <c r="H105" i="82"/>
  <c r="H106" i="82"/>
  <c r="H107" i="82"/>
  <c r="H108" i="82"/>
  <c r="H109" i="82"/>
  <c r="H110" i="82"/>
  <c r="H111" i="82"/>
  <c r="H112" i="82"/>
  <c r="H113" i="82"/>
  <c r="H114" i="82"/>
  <c r="H115" i="82"/>
  <c r="H116" i="82"/>
  <c r="H117" i="82"/>
  <c r="H118" i="82"/>
  <c r="H119" i="82"/>
  <c r="H120" i="82"/>
  <c r="H121" i="82"/>
  <c r="H122" i="82"/>
  <c r="H123" i="82"/>
  <c r="H124" i="82"/>
  <c r="H125" i="82"/>
  <c r="H126" i="82"/>
  <c r="H127" i="82"/>
  <c r="H128" i="82"/>
  <c r="H129" i="82"/>
  <c r="H130" i="82"/>
  <c r="H131" i="82"/>
  <c r="H132" i="82"/>
  <c r="H133" i="82"/>
  <c r="H134" i="82"/>
  <c r="H135" i="82"/>
  <c r="H136" i="82"/>
  <c r="H137" i="82"/>
  <c r="H138" i="82"/>
  <c r="H139" i="82"/>
  <c r="H140" i="82"/>
  <c r="H141" i="82"/>
  <c r="H142" i="82"/>
  <c r="H143" i="82"/>
  <c r="H144" i="82"/>
  <c r="H145" i="82"/>
  <c r="H146" i="82"/>
  <c r="H147" i="82"/>
  <c r="H148" i="82"/>
  <c r="H149" i="82"/>
  <c r="H150" i="82"/>
  <c r="H151" i="82"/>
  <c r="H152" i="82"/>
  <c r="H153" i="82"/>
  <c r="H154" i="82"/>
  <c r="H155" i="82"/>
  <c r="H156" i="82"/>
  <c r="H157" i="82"/>
  <c r="H158" i="82"/>
  <c r="H159" i="82"/>
  <c r="H160" i="82"/>
  <c r="H161" i="82"/>
  <c r="G5" i="82"/>
  <c r="I5" i="82" s="1"/>
  <c r="G6" i="82"/>
  <c r="G7" i="82"/>
  <c r="I7" i="82" s="1"/>
  <c r="G8" i="82"/>
  <c r="I8" i="82" s="1"/>
  <c r="G9" i="82"/>
  <c r="G10" i="82"/>
  <c r="G11" i="82"/>
  <c r="G12" i="82"/>
  <c r="G13" i="82"/>
  <c r="I13" i="82" s="1"/>
  <c r="G14" i="82"/>
  <c r="G15" i="82"/>
  <c r="G16" i="82"/>
  <c r="I16" i="82" s="1"/>
  <c r="G17" i="82"/>
  <c r="G18" i="82"/>
  <c r="G19" i="82"/>
  <c r="G20" i="82"/>
  <c r="G21" i="82"/>
  <c r="G22" i="82"/>
  <c r="G23" i="82"/>
  <c r="G24" i="82"/>
  <c r="I24" i="82" s="1"/>
  <c r="G25" i="82"/>
  <c r="G26" i="82"/>
  <c r="G27" i="82"/>
  <c r="G28" i="82"/>
  <c r="G29" i="82"/>
  <c r="G30" i="82"/>
  <c r="G31" i="82"/>
  <c r="I31" i="82" s="1"/>
  <c r="G32" i="82"/>
  <c r="I32" i="82" s="1"/>
  <c r="G33" i="82"/>
  <c r="G34" i="82"/>
  <c r="G35" i="82"/>
  <c r="G36" i="82"/>
  <c r="G37" i="82"/>
  <c r="G38" i="82"/>
  <c r="G39" i="82"/>
  <c r="I39" i="82" s="1"/>
  <c r="G40" i="82"/>
  <c r="I40" i="82" s="1"/>
  <c r="G41" i="82"/>
  <c r="G42" i="82"/>
  <c r="G43" i="82"/>
  <c r="G44" i="82"/>
  <c r="G45" i="82"/>
  <c r="I45" i="82" s="1"/>
  <c r="G46" i="82"/>
  <c r="G47" i="82"/>
  <c r="I47" i="82" s="1"/>
  <c r="G48" i="82"/>
  <c r="I48" i="82" s="1"/>
  <c r="G49" i="82"/>
  <c r="G50" i="82"/>
  <c r="G51" i="82"/>
  <c r="G52" i="82"/>
  <c r="G53" i="82"/>
  <c r="G54" i="82"/>
  <c r="G55" i="82"/>
  <c r="I55" i="82" s="1"/>
  <c r="G56" i="82"/>
  <c r="I56" i="82" s="1"/>
  <c r="G57" i="82"/>
  <c r="G58" i="82"/>
  <c r="G59" i="82"/>
  <c r="G60" i="82"/>
  <c r="G61" i="82"/>
  <c r="G62" i="82"/>
  <c r="G63" i="82"/>
  <c r="G64" i="82"/>
  <c r="I64" i="82" s="1"/>
  <c r="G65" i="82"/>
  <c r="G66" i="82"/>
  <c r="G67" i="82"/>
  <c r="G68" i="82"/>
  <c r="G69" i="82"/>
  <c r="G70" i="82"/>
  <c r="G71" i="82"/>
  <c r="I71" i="82" s="1"/>
  <c r="G72" i="82"/>
  <c r="I72" i="82" s="1"/>
  <c r="G73" i="82"/>
  <c r="G74" i="82"/>
  <c r="G75" i="82"/>
  <c r="G76" i="82"/>
  <c r="G77" i="82"/>
  <c r="G78" i="82"/>
  <c r="G79" i="82"/>
  <c r="G80" i="82"/>
  <c r="I80" i="82" s="1"/>
  <c r="G81" i="82"/>
  <c r="G82" i="82"/>
  <c r="G83" i="82"/>
  <c r="G84" i="82"/>
  <c r="G85" i="82"/>
  <c r="G86" i="82"/>
  <c r="G87" i="82"/>
  <c r="I87" i="82" s="1"/>
  <c r="G88" i="82"/>
  <c r="G89" i="82"/>
  <c r="G90" i="82"/>
  <c r="G91" i="82"/>
  <c r="G92" i="82"/>
  <c r="G93" i="82"/>
  <c r="G94" i="82"/>
  <c r="G95" i="82"/>
  <c r="I95" i="82" s="1"/>
  <c r="G96" i="82"/>
  <c r="G97" i="82"/>
  <c r="G98" i="82"/>
  <c r="G99" i="82"/>
  <c r="G100" i="82"/>
  <c r="G101" i="82"/>
  <c r="G102" i="82"/>
  <c r="G103" i="82"/>
  <c r="G104" i="82"/>
  <c r="G105" i="82"/>
  <c r="G106" i="82"/>
  <c r="G107" i="82"/>
  <c r="G108" i="82"/>
  <c r="G109" i="82"/>
  <c r="G110" i="82"/>
  <c r="G111" i="82"/>
  <c r="G112" i="82"/>
  <c r="G113" i="82"/>
  <c r="G114" i="82"/>
  <c r="G115" i="82"/>
  <c r="G116" i="82"/>
  <c r="G117" i="82"/>
  <c r="I117" i="82" s="1"/>
  <c r="G118" i="82"/>
  <c r="G119" i="82"/>
  <c r="G120" i="82"/>
  <c r="I120" i="82" s="1"/>
  <c r="G121" i="82"/>
  <c r="G122" i="82"/>
  <c r="G123" i="82"/>
  <c r="G124" i="82"/>
  <c r="G125" i="82"/>
  <c r="I125" i="82" s="1"/>
  <c r="G126" i="82"/>
  <c r="G127" i="82"/>
  <c r="G128" i="82"/>
  <c r="I128" i="82" s="1"/>
  <c r="G129" i="82"/>
  <c r="G130" i="82"/>
  <c r="G131" i="82"/>
  <c r="G132" i="82"/>
  <c r="G133" i="82"/>
  <c r="G134" i="82"/>
  <c r="G135" i="82"/>
  <c r="G136" i="82"/>
  <c r="G137" i="82"/>
  <c r="G138" i="82"/>
  <c r="G139" i="82"/>
  <c r="G140" i="82"/>
  <c r="G141" i="82"/>
  <c r="G142" i="82"/>
  <c r="G143" i="82"/>
  <c r="G144" i="82"/>
  <c r="G145" i="82"/>
  <c r="G146" i="82"/>
  <c r="G147" i="82"/>
  <c r="G148" i="82"/>
  <c r="G149" i="82"/>
  <c r="G150" i="82"/>
  <c r="G151" i="82"/>
  <c r="G152" i="82"/>
  <c r="G153" i="82"/>
  <c r="G154" i="82"/>
  <c r="G155" i="82"/>
  <c r="G156" i="82"/>
  <c r="G157" i="82"/>
  <c r="G158" i="82"/>
  <c r="G159" i="82"/>
  <c r="G160" i="82"/>
  <c r="G161" i="82"/>
  <c r="F106" i="82"/>
  <c r="E5" i="82"/>
  <c r="E6" i="82"/>
  <c r="E7" i="82"/>
  <c r="E8" i="82"/>
  <c r="E9" i="82"/>
  <c r="E10" i="82"/>
  <c r="E11" i="82"/>
  <c r="E12" i="82"/>
  <c r="E13" i="82"/>
  <c r="E14" i="82"/>
  <c r="E15" i="82"/>
  <c r="E16" i="82"/>
  <c r="E17" i="82"/>
  <c r="E18" i="82"/>
  <c r="E19" i="82"/>
  <c r="E20" i="82"/>
  <c r="E21" i="82"/>
  <c r="E22" i="82"/>
  <c r="E23" i="82"/>
  <c r="E24" i="82"/>
  <c r="E25" i="82"/>
  <c r="E26" i="82"/>
  <c r="E27" i="82"/>
  <c r="E28" i="82"/>
  <c r="E29" i="82"/>
  <c r="E30" i="82"/>
  <c r="E31" i="82"/>
  <c r="E32" i="82"/>
  <c r="E33" i="82"/>
  <c r="E34" i="82"/>
  <c r="E35" i="82"/>
  <c r="E36" i="82"/>
  <c r="E37" i="82"/>
  <c r="E38" i="82"/>
  <c r="E39" i="82"/>
  <c r="E40" i="82"/>
  <c r="E41" i="82"/>
  <c r="E42" i="82"/>
  <c r="E43" i="82"/>
  <c r="E44" i="82"/>
  <c r="E45" i="82"/>
  <c r="E46" i="82"/>
  <c r="E47" i="82"/>
  <c r="E48" i="82"/>
  <c r="E49" i="82"/>
  <c r="E50" i="82"/>
  <c r="E51" i="82"/>
  <c r="E52" i="82"/>
  <c r="E53" i="82"/>
  <c r="F53" i="82" s="1"/>
  <c r="E54" i="82"/>
  <c r="E55" i="82"/>
  <c r="E56" i="82"/>
  <c r="E57" i="82"/>
  <c r="E58" i="82"/>
  <c r="E59" i="82"/>
  <c r="E60" i="82"/>
  <c r="E61" i="82"/>
  <c r="E62" i="82"/>
  <c r="E63" i="82"/>
  <c r="E64" i="82"/>
  <c r="E65" i="82"/>
  <c r="E66" i="82"/>
  <c r="E67" i="82"/>
  <c r="E68" i="82"/>
  <c r="E69" i="82"/>
  <c r="E70" i="82"/>
  <c r="E71" i="82"/>
  <c r="E72" i="82"/>
  <c r="E73" i="82"/>
  <c r="E74" i="82"/>
  <c r="E75" i="82"/>
  <c r="E76" i="82"/>
  <c r="E77" i="82"/>
  <c r="E78" i="82"/>
  <c r="E79" i="82"/>
  <c r="E80" i="82"/>
  <c r="E81" i="82"/>
  <c r="E82" i="82"/>
  <c r="E83" i="82"/>
  <c r="E84" i="82"/>
  <c r="E85" i="82"/>
  <c r="F85" i="82" s="1"/>
  <c r="E86" i="82"/>
  <c r="E87" i="82"/>
  <c r="E88" i="82"/>
  <c r="E89" i="82"/>
  <c r="E90" i="82"/>
  <c r="E91" i="82"/>
  <c r="E92" i="82"/>
  <c r="E93" i="82"/>
  <c r="F93" i="82" s="1"/>
  <c r="E94" i="82"/>
  <c r="E95" i="82"/>
  <c r="E96" i="82"/>
  <c r="E97" i="82"/>
  <c r="E98" i="82"/>
  <c r="E99" i="82"/>
  <c r="E100" i="82"/>
  <c r="E101" i="82"/>
  <c r="E102" i="82"/>
  <c r="E103" i="82"/>
  <c r="E104" i="82"/>
  <c r="E105" i="82"/>
  <c r="E106" i="82"/>
  <c r="E107" i="82"/>
  <c r="E108" i="82"/>
  <c r="E109" i="82"/>
  <c r="E110" i="82"/>
  <c r="E111" i="82"/>
  <c r="E112" i="82"/>
  <c r="E113" i="82"/>
  <c r="E114" i="82"/>
  <c r="E115" i="82"/>
  <c r="E116" i="82"/>
  <c r="E117" i="82"/>
  <c r="E118" i="82"/>
  <c r="E119" i="82"/>
  <c r="E120" i="82"/>
  <c r="E121" i="82"/>
  <c r="E122" i="82"/>
  <c r="E123" i="82"/>
  <c r="E124" i="82"/>
  <c r="E125" i="82"/>
  <c r="E126" i="82"/>
  <c r="E127" i="82"/>
  <c r="E128" i="82"/>
  <c r="E129" i="82"/>
  <c r="E130" i="82"/>
  <c r="E131" i="82"/>
  <c r="E132" i="82"/>
  <c r="E133" i="82"/>
  <c r="E134" i="82"/>
  <c r="E135" i="82"/>
  <c r="E136" i="82"/>
  <c r="E137" i="82"/>
  <c r="E138" i="82"/>
  <c r="E139" i="82"/>
  <c r="E140" i="82"/>
  <c r="E141" i="82"/>
  <c r="E142" i="82"/>
  <c r="E143" i="82"/>
  <c r="E144" i="82"/>
  <c r="E145" i="82"/>
  <c r="E146" i="82"/>
  <c r="E147" i="82"/>
  <c r="E148" i="82"/>
  <c r="E149" i="82"/>
  <c r="E150" i="82"/>
  <c r="E151" i="82"/>
  <c r="E152" i="82"/>
  <c r="E153" i="82"/>
  <c r="E154" i="82"/>
  <c r="E155" i="82"/>
  <c r="E156" i="82"/>
  <c r="E157" i="82"/>
  <c r="E158" i="82"/>
  <c r="E159" i="82"/>
  <c r="E160" i="82"/>
  <c r="E161" i="82"/>
  <c r="D5" i="82"/>
  <c r="D6" i="82"/>
  <c r="D7" i="82"/>
  <c r="D8" i="82"/>
  <c r="D9" i="82"/>
  <c r="D10" i="82"/>
  <c r="F10" i="82" s="1"/>
  <c r="D11" i="82"/>
  <c r="D12" i="82"/>
  <c r="F12" i="82" s="1"/>
  <c r="D13" i="82"/>
  <c r="D14" i="82"/>
  <c r="D15" i="82"/>
  <c r="D16" i="82"/>
  <c r="D17" i="82"/>
  <c r="D18" i="82"/>
  <c r="F18" i="82" s="1"/>
  <c r="D19" i="82"/>
  <c r="D20" i="82"/>
  <c r="F20" i="82" s="1"/>
  <c r="D21" i="82"/>
  <c r="D22" i="82"/>
  <c r="D23" i="82"/>
  <c r="D24" i="82"/>
  <c r="D25" i="82"/>
  <c r="D26" i="82"/>
  <c r="F26" i="82" s="1"/>
  <c r="D27" i="82"/>
  <c r="D28" i="82"/>
  <c r="F28" i="82" s="1"/>
  <c r="D29" i="82"/>
  <c r="D30" i="82"/>
  <c r="D31" i="82"/>
  <c r="D32" i="82"/>
  <c r="D33" i="82"/>
  <c r="D34" i="82"/>
  <c r="F34" i="82" s="1"/>
  <c r="D35" i="82"/>
  <c r="D36" i="82"/>
  <c r="F36" i="82" s="1"/>
  <c r="D37" i="82"/>
  <c r="D38" i="82"/>
  <c r="D39" i="82"/>
  <c r="D40" i="82"/>
  <c r="D41" i="82"/>
  <c r="D42" i="82"/>
  <c r="F42" i="82" s="1"/>
  <c r="D43" i="82"/>
  <c r="D44" i="82"/>
  <c r="F44" i="82" s="1"/>
  <c r="D45" i="82"/>
  <c r="D46" i="82"/>
  <c r="D47" i="82"/>
  <c r="D48" i="82"/>
  <c r="D49" i="82"/>
  <c r="D50" i="82"/>
  <c r="F50" i="82" s="1"/>
  <c r="D51" i="82"/>
  <c r="D52" i="82"/>
  <c r="F52" i="82" s="1"/>
  <c r="D53" i="82"/>
  <c r="D54" i="82"/>
  <c r="D55" i="82"/>
  <c r="D56" i="82"/>
  <c r="D57" i="82"/>
  <c r="D58" i="82"/>
  <c r="F58" i="82" s="1"/>
  <c r="D59" i="82"/>
  <c r="D60" i="82"/>
  <c r="F60" i="82" s="1"/>
  <c r="D61" i="82"/>
  <c r="D62" i="82"/>
  <c r="D63" i="82"/>
  <c r="D64" i="82"/>
  <c r="D65" i="82"/>
  <c r="D66" i="82"/>
  <c r="F66" i="82" s="1"/>
  <c r="D67" i="82"/>
  <c r="D68" i="82"/>
  <c r="F68" i="82" s="1"/>
  <c r="D69" i="82"/>
  <c r="D70" i="82"/>
  <c r="D71" i="82"/>
  <c r="D72" i="82"/>
  <c r="D73" i="82"/>
  <c r="D74" i="82"/>
  <c r="F74" i="82" s="1"/>
  <c r="D75" i="82"/>
  <c r="D76" i="82"/>
  <c r="F76" i="82" s="1"/>
  <c r="D77" i="82"/>
  <c r="D78" i="82"/>
  <c r="D79" i="82"/>
  <c r="D80" i="82"/>
  <c r="D81" i="82"/>
  <c r="D82" i="82"/>
  <c r="F82" i="82" s="1"/>
  <c r="D83" i="82"/>
  <c r="D84" i="82"/>
  <c r="F84" i="82" s="1"/>
  <c r="D85" i="82"/>
  <c r="D86" i="82"/>
  <c r="D87" i="82"/>
  <c r="D88" i="82"/>
  <c r="F88" i="82" s="1"/>
  <c r="D89" i="82"/>
  <c r="D90" i="82"/>
  <c r="F90" i="82" s="1"/>
  <c r="D91" i="82"/>
  <c r="D92" i="82"/>
  <c r="F92" i="82" s="1"/>
  <c r="D93" i="82"/>
  <c r="D94" i="82"/>
  <c r="D95" i="82"/>
  <c r="D96" i="82"/>
  <c r="D97" i="82"/>
  <c r="D98" i="82"/>
  <c r="F98" i="82" s="1"/>
  <c r="D99" i="82"/>
  <c r="D100" i="82"/>
  <c r="F100" i="82" s="1"/>
  <c r="D101" i="82"/>
  <c r="D102" i="82"/>
  <c r="D103" i="82"/>
  <c r="D104" i="82"/>
  <c r="D105" i="82"/>
  <c r="D106" i="82"/>
  <c r="D107" i="82"/>
  <c r="D108" i="82"/>
  <c r="F108" i="82" s="1"/>
  <c r="D109" i="82"/>
  <c r="D110" i="82"/>
  <c r="D111" i="82"/>
  <c r="D112" i="82"/>
  <c r="D113" i="82"/>
  <c r="D114" i="82"/>
  <c r="F114" i="82" s="1"/>
  <c r="D115" i="82"/>
  <c r="D116" i="82"/>
  <c r="F116" i="82" s="1"/>
  <c r="D117" i="82"/>
  <c r="D118" i="82"/>
  <c r="D119" i="82"/>
  <c r="D120" i="82"/>
  <c r="D121" i="82"/>
  <c r="D122" i="82"/>
  <c r="F122" i="82" s="1"/>
  <c r="D123" i="82"/>
  <c r="D124" i="82"/>
  <c r="F124" i="82" s="1"/>
  <c r="D125" i="82"/>
  <c r="D126" i="82"/>
  <c r="D127" i="82"/>
  <c r="D128" i="82"/>
  <c r="D129" i="82"/>
  <c r="D130" i="82"/>
  <c r="F130" i="82" s="1"/>
  <c r="D131" i="82"/>
  <c r="D132" i="82"/>
  <c r="F132" i="82" s="1"/>
  <c r="D133" i="82"/>
  <c r="D134" i="82"/>
  <c r="D135" i="82"/>
  <c r="D136" i="82"/>
  <c r="D137" i="82"/>
  <c r="D138" i="82"/>
  <c r="F138" i="82" s="1"/>
  <c r="D139" i="82"/>
  <c r="D140" i="82"/>
  <c r="F140" i="82" s="1"/>
  <c r="D141" i="82"/>
  <c r="D142" i="82"/>
  <c r="D143" i="82"/>
  <c r="D144" i="82"/>
  <c r="D145" i="82"/>
  <c r="D146" i="82"/>
  <c r="F146" i="82" s="1"/>
  <c r="D147" i="82"/>
  <c r="D148" i="82"/>
  <c r="F148" i="82" s="1"/>
  <c r="D149" i="82"/>
  <c r="D150" i="82"/>
  <c r="D151" i="82"/>
  <c r="D152" i="82"/>
  <c r="D153" i="82"/>
  <c r="D154" i="82"/>
  <c r="F154" i="82" s="1"/>
  <c r="D155" i="82"/>
  <c r="D156" i="82"/>
  <c r="F156" i="82" s="1"/>
  <c r="D157" i="82"/>
  <c r="D158" i="82"/>
  <c r="D159" i="82"/>
  <c r="D160" i="82"/>
  <c r="D161" i="82"/>
  <c r="Q4" i="82"/>
  <c r="P4" i="82"/>
  <c r="N4" i="82"/>
  <c r="O4" i="82" s="1"/>
  <c r="M4" i="82"/>
  <c r="K4" i="82"/>
  <c r="J4" i="82"/>
  <c r="H4" i="82"/>
  <c r="G4" i="82"/>
  <c r="E4" i="82"/>
  <c r="D4" i="82"/>
  <c r="P3" i="82"/>
  <c r="M3" i="82"/>
  <c r="J3" i="82"/>
  <c r="G3" i="82"/>
  <c r="D3" i="82"/>
  <c r="R161" i="82"/>
  <c r="I161" i="82"/>
  <c r="B161" i="82"/>
  <c r="B160" i="82"/>
  <c r="B159" i="82"/>
  <c r="B158" i="82"/>
  <c r="O157" i="82"/>
  <c r="B157" i="82"/>
  <c r="B156" i="82"/>
  <c r="I155" i="82"/>
  <c r="B155" i="82"/>
  <c r="B154" i="82"/>
  <c r="O153" i="82"/>
  <c r="I153" i="82"/>
  <c r="B153" i="82"/>
  <c r="B152" i="82"/>
  <c r="O151" i="82"/>
  <c r="B151" i="82"/>
  <c r="B150" i="82"/>
  <c r="B149" i="82"/>
  <c r="B148" i="82"/>
  <c r="B147" i="82"/>
  <c r="B146" i="82"/>
  <c r="I145" i="82"/>
  <c r="B145" i="82"/>
  <c r="O144" i="82"/>
  <c r="B144" i="82"/>
  <c r="B143" i="82"/>
  <c r="I142" i="82"/>
  <c r="B142" i="82"/>
  <c r="O141" i="82"/>
  <c r="B141" i="82"/>
  <c r="B140" i="82"/>
  <c r="O139" i="82"/>
  <c r="B139" i="82"/>
  <c r="B138" i="82"/>
  <c r="I137" i="82"/>
  <c r="B137" i="82"/>
  <c r="B136" i="82"/>
  <c r="O135" i="82"/>
  <c r="B135" i="82"/>
  <c r="I134" i="82"/>
  <c r="B134" i="82"/>
  <c r="O133" i="82"/>
  <c r="B133" i="82"/>
  <c r="B132" i="82"/>
  <c r="B131" i="82"/>
  <c r="B130" i="82"/>
  <c r="B129" i="82"/>
  <c r="B128" i="82"/>
  <c r="O127" i="82"/>
  <c r="B127" i="82"/>
  <c r="O126" i="82"/>
  <c r="B126" i="82"/>
  <c r="O125" i="82"/>
  <c r="B125" i="82"/>
  <c r="B124" i="82"/>
  <c r="I123" i="82"/>
  <c r="B123" i="82"/>
  <c r="B122" i="82"/>
  <c r="I121" i="82"/>
  <c r="B121" i="82"/>
  <c r="B120" i="82"/>
  <c r="O119" i="82"/>
  <c r="B119" i="82"/>
  <c r="I118" i="82"/>
  <c r="B118" i="82"/>
  <c r="O117" i="82"/>
  <c r="B117" i="82"/>
  <c r="B116" i="82"/>
  <c r="I115" i="82"/>
  <c r="B115" i="82"/>
  <c r="B114" i="82"/>
  <c r="B113" i="82"/>
  <c r="B112" i="82"/>
  <c r="O111" i="82"/>
  <c r="B111" i="82"/>
  <c r="B110" i="82"/>
  <c r="O109" i="82"/>
  <c r="B109" i="82"/>
  <c r="B108" i="82"/>
  <c r="I107" i="82"/>
  <c r="B107" i="82"/>
  <c r="O106" i="82"/>
  <c r="B106" i="82"/>
  <c r="I105" i="82"/>
  <c r="B105" i="82"/>
  <c r="B104" i="82"/>
  <c r="O103" i="82"/>
  <c r="B103" i="82"/>
  <c r="O102" i="82"/>
  <c r="B102" i="82"/>
  <c r="O101" i="82"/>
  <c r="B101" i="82"/>
  <c r="B100" i="82"/>
  <c r="I99" i="82"/>
  <c r="B99" i="82"/>
  <c r="B98" i="82"/>
  <c r="B97" i="82"/>
  <c r="B96" i="82"/>
  <c r="O95" i="82"/>
  <c r="B95" i="82"/>
  <c r="B94" i="82"/>
  <c r="O93" i="82"/>
  <c r="B93" i="82"/>
  <c r="B92" i="82"/>
  <c r="I91" i="82"/>
  <c r="B91" i="82"/>
  <c r="O90" i="82"/>
  <c r="B90" i="82"/>
  <c r="R89" i="82"/>
  <c r="B89" i="82"/>
  <c r="R88" i="82"/>
  <c r="L88" i="82"/>
  <c r="B88" i="82"/>
  <c r="O87" i="82"/>
  <c r="B87" i="82"/>
  <c r="O86" i="82"/>
  <c r="I86" i="82"/>
  <c r="B86" i="82"/>
  <c r="O85" i="82"/>
  <c r="B85" i="82"/>
  <c r="B84" i="82"/>
  <c r="L83" i="82"/>
  <c r="I83" i="82"/>
  <c r="B83" i="82"/>
  <c r="O82" i="82"/>
  <c r="B82" i="82"/>
  <c r="R81" i="82"/>
  <c r="I81" i="82"/>
  <c r="B81" i="82"/>
  <c r="R80" i="82"/>
  <c r="L80" i="82"/>
  <c r="B80" i="82"/>
  <c r="O79" i="82"/>
  <c r="B79" i="82"/>
  <c r="B78" i="82"/>
  <c r="R77" i="82"/>
  <c r="L77" i="82"/>
  <c r="B77" i="82"/>
  <c r="B76" i="82"/>
  <c r="L75" i="82"/>
  <c r="I75" i="82"/>
  <c r="B75" i="82"/>
  <c r="R74" i="82"/>
  <c r="O74" i="82"/>
  <c r="B74" i="82"/>
  <c r="R73" i="82"/>
  <c r="I73" i="82"/>
  <c r="B73" i="82"/>
  <c r="R72" i="82"/>
  <c r="L72" i="82"/>
  <c r="B72" i="82"/>
  <c r="R71" i="82"/>
  <c r="O71" i="82"/>
  <c r="B71" i="82"/>
  <c r="O70" i="82"/>
  <c r="B70" i="82"/>
  <c r="O69" i="82"/>
  <c r="L69" i="82"/>
  <c r="I69" i="82"/>
  <c r="B69" i="82"/>
  <c r="B68" i="82"/>
  <c r="L67" i="82"/>
  <c r="I67" i="82"/>
  <c r="B67" i="82"/>
  <c r="R66" i="82"/>
  <c r="O66" i="82"/>
  <c r="B66" i="82"/>
  <c r="R65" i="82"/>
  <c r="I65" i="82"/>
  <c r="B65" i="82"/>
  <c r="R64" i="82"/>
  <c r="L64" i="82"/>
  <c r="B64" i="82"/>
  <c r="R63" i="82"/>
  <c r="O63" i="82"/>
  <c r="B63" i="82"/>
  <c r="B62" i="82"/>
  <c r="L61" i="82"/>
  <c r="B61" i="82"/>
  <c r="B60" i="82"/>
  <c r="R59" i="82"/>
  <c r="L59" i="82"/>
  <c r="I59" i="82"/>
  <c r="B59" i="82"/>
  <c r="O58" i="82"/>
  <c r="B58" i="82"/>
  <c r="R57" i="82"/>
  <c r="I57" i="82"/>
  <c r="B57" i="82"/>
  <c r="R56" i="82"/>
  <c r="L56" i="82"/>
  <c r="B56" i="82"/>
  <c r="R55" i="82"/>
  <c r="O55" i="82"/>
  <c r="L55" i="82"/>
  <c r="B55" i="82"/>
  <c r="O54" i="82"/>
  <c r="I54" i="82"/>
  <c r="B54" i="82"/>
  <c r="O53" i="82"/>
  <c r="L53" i="82"/>
  <c r="B53" i="82"/>
  <c r="B52" i="82"/>
  <c r="L51" i="82"/>
  <c r="I51" i="82"/>
  <c r="B51" i="82"/>
  <c r="O50" i="82"/>
  <c r="B50" i="82"/>
  <c r="R49" i="82"/>
  <c r="I49" i="82"/>
  <c r="B49" i="82"/>
  <c r="R48" i="82"/>
  <c r="L48" i="82"/>
  <c r="B48" i="82"/>
  <c r="R47" i="82"/>
  <c r="O47" i="82"/>
  <c r="L47" i="82"/>
  <c r="B47" i="82"/>
  <c r="O46" i="82"/>
  <c r="I46" i="82"/>
  <c r="B46" i="82"/>
  <c r="R45" i="82"/>
  <c r="O45" i="82"/>
  <c r="L45" i="82"/>
  <c r="B45" i="82"/>
  <c r="R44" i="82"/>
  <c r="B44" i="82"/>
  <c r="O43" i="82"/>
  <c r="L43" i="82"/>
  <c r="I43" i="82"/>
  <c r="B43" i="82"/>
  <c r="O42" i="82"/>
  <c r="B42" i="82"/>
  <c r="R41" i="82"/>
  <c r="I41" i="82"/>
  <c r="B41" i="82"/>
  <c r="R40" i="82"/>
  <c r="L40" i="82"/>
  <c r="B40" i="82"/>
  <c r="R39" i="82"/>
  <c r="O39" i="82"/>
  <c r="B39" i="82"/>
  <c r="O38" i="82"/>
  <c r="L38" i="82"/>
  <c r="I38" i="82"/>
  <c r="B38" i="82"/>
  <c r="O37" i="82"/>
  <c r="L37" i="82"/>
  <c r="B37" i="82"/>
  <c r="B36" i="82"/>
  <c r="R35" i="82"/>
  <c r="O35" i="82"/>
  <c r="L35" i="82"/>
  <c r="I35" i="82"/>
  <c r="B35" i="82"/>
  <c r="O34" i="82"/>
  <c r="B34" i="82"/>
  <c r="R33" i="82"/>
  <c r="I33" i="82"/>
  <c r="B33" i="82"/>
  <c r="R32" i="82"/>
  <c r="L32" i="82"/>
  <c r="B32" i="82"/>
  <c r="R31" i="82"/>
  <c r="O31" i="82"/>
  <c r="B31" i="82"/>
  <c r="O30" i="82"/>
  <c r="L30" i="82"/>
  <c r="I30" i="82"/>
  <c r="B30" i="82"/>
  <c r="O29" i="82"/>
  <c r="L29" i="82"/>
  <c r="B29" i="82"/>
  <c r="B28" i="82"/>
  <c r="R27" i="82"/>
  <c r="L27" i="82"/>
  <c r="I27" i="82"/>
  <c r="B27" i="82"/>
  <c r="O26" i="82"/>
  <c r="I26" i="82"/>
  <c r="B26" i="82"/>
  <c r="R25" i="82"/>
  <c r="I25" i="82"/>
  <c r="B25" i="82"/>
  <c r="R24" i="82"/>
  <c r="L24" i="82"/>
  <c r="B24" i="82"/>
  <c r="R23" i="82"/>
  <c r="O23" i="82"/>
  <c r="B23" i="82"/>
  <c r="R22" i="82"/>
  <c r="O22" i="82"/>
  <c r="I22" i="82"/>
  <c r="B22" i="82"/>
  <c r="O21" i="82"/>
  <c r="L21" i="82"/>
  <c r="I21" i="82"/>
  <c r="B21" i="82"/>
  <c r="B20" i="82"/>
  <c r="L19" i="82"/>
  <c r="I19" i="82"/>
  <c r="B19" i="82"/>
  <c r="R18" i="82"/>
  <c r="O18" i="82"/>
  <c r="B18" i="82"/>
  <c r="R17" i="82"/>
  <c r="I17" i="82"/>
  <c r="B17" i="82"/>
  <c r="R16" i="82"/>
  <c r="L16" i="82"/>
  <c r="B16" i="82"/>
  <c r="R15" i="82"/>
  <c r="O15" i="82"/>
  <c r="L15" i="82"/>
  <c r="B15" i="82"/>
  <c r="O14" i="82"/>
  <c r="I14" i="82"/>
  <c r="B14" i="82"/>
  <c r="O13" i="82"/>
  <c r="L13" i="82"/>
  <c r="B13" i="82"/>
  <c r="B12" i="82"/>
  <c r="L11" i="82"/>
  <c r="I11" i="82"/>
  <c r="B11" i="82"/>
  <c r="O10" i="82"/>
  <c r="B10" i="82"/>
  <c r="R9" i="82"/>
  <c r="L9" i="82"/>
  <c r="I9" i="82"/>
  <c r="B9" i="82"/>
  <c r="R8" i="82"/>
  <c r="L8" i="82"/>
  <c r="B8" i="82"/>
  <c r="R7" i="82"/>
  <c r="O7" i="82"/>
  <c r="L7" i="82"/>
  <c r="B7" i="82"/>
  <c r="O6" i="82"/>
  <c r="I6" i="82"/>
  <c r="B6" i="82"/>
  <c r="O5" i="82"/>
  <c r="L5" i="82"/>
  <c r="B5" i="82"/>
  <c r="L4" i="82"/>
  <c r="B4" i="82"/>
  <c r="Q5" i="81"/>
  <c r="Q6" i="81"/>
  <c r="Q7" i="81"/>
  <c r="Q8" i="81"/>
  <c r="Q9" i="81"/>
  <c r="Q10" i="81"/>
  <c r="Q11" i="81"/>
  <c r="Q12" i="81"/>
  <c r="Q13" i="81"/>
  <c r="Q14" i="81"/>
  <c r="Q15" i="81"/>
  <c r="Q16" i="81"/>
  <c r="Q17" i="81"/>
  <c r="Q18" i="81"/>
  <c r="Q19" i="81"/>
  <c r="Q20" i="81"/>
  <c r="Q21" i="81"/>
  <c r="Q22" i="81"/>
  <c r="Q23" i="81"/>
  <c r="Q24" i="81"/>
  <c r="Q25" i="81"/>
  <c r="Q26" i="81"/>
  <c r="Q27" i="81"/>
  <c r="Q28" i="81"/>
  <c r="Q29" i="81"/>
  <c r="Q30" i="81"/>
  <c r="Q31" i="81"/>
  <c r="Q32" i="81"/>
  <c r="Q33" i="81"/>
  <c r="Q34" i="81"/>
  <c r="Q35" i="81"/>
  <c r="Q36" i="81"/>
  <c r="Q37" i="81"/>
  <c r="Q38" i="81"/>
  <c r="Q39" i="81"/>
  <c r="Q40" i="81"/>
  <c r="Q41" i="81"/>
  <c r="Q42" i="81"/>
  <c r="Q43" i="81"/>
  <c r="Q44" i="81"/>
  <c r="Q45" i="81"/>
  <c r="Q46" i="81"/>
  <c r="Q47" i="81"/>
  <c r="Q48" i="81"/>
  <c r="Q49" i="81"/>
  <c r="Q50" i="81"/>
  <c r="Q51" i="81"/>
  <c r="Q52" i="81"/>
  <c r="Q53" i="81"/>
  <c r="R53" i="81" s="1"/>
  <c r="Q54" i="81"/>
  <c r="Q55" i="81"/>
  <c r="Q56" i="81"/>
  <c r="Q57" i="81"/>
  <c r="Q58" i="81"/>
  <c r="Q59" i="81"/>
  <c r="Q60" i="81"/>
  <c r="Q61" i="81"/>
  <c r="R61" i="81" s="1"/>
  <c r="Q62" i="81"/>
  <c r="Q63" i="81"/>
  <c r="Q64" i="81"/>
  <c r="Q65" i="81"/>
  <c r="Q66" i="81"/>
  <c r="Q67" i="81"/>
  <c r="Q68" i="81"/>
  <c r="Q69" i="81"/>
  <c r="R69" i="81" s="1"/>
  <c r="Q70" i="81"/>
  <c r="Q71" i="81"/>
  <c r="Q72" i="81"/>
  <c r="Q73" i="81"/>
  <c r="Q74" i="81"/>
  <c r="Q75" i="81"/>
  <c r="Q76" i="81"/>
  <c r="Q77" i="81"/>
  <c r="R77" i="81" s="1"/>
  <c r="Q78" i="81"/>
  <c r="Q79" i="81"/>
  <c r="Q80" i="81"/>
  <c r="Q81" i="81"/>
  <c r="Q82" i="81"/>
  <c r="Q83" i="81"/>
  <c r="Q84" i="81"/>
  <c r="Q85" i="81"/>
  <c r="R85" i="81" s="1"/>
  <c r="Q86" i="81"/>
  <c r="Q87" i="81"/>
  <c r="Q88" i="81"/>
  <c r="Q89" i="81"/>
  <c r="Q90" i="81"/>
  <c r="Q91" i="81"/>
  <c r="Q92" i="81"/>
  <c r="Q93" i="81"/>
  <c r="Q94" i="81"/>
  <c r="Q95" i="81"/>
  <c r="Q96" i="81"/>
  <c r="Q97" i="81"/>
  <c r="Q98" i="81"/>
  <c r="Q99" i="81"/>
  <c r="Q100" i="81"/>
  <c r="Q101" i="81"/>
  <c r="Q102" i="81"/>
  <c r="Q103" i="81"/>
  <c r="Q104" i="81"/>
  <c r="Q105" i="81"/>
  <c r="Q106" i="81"/>
  <c r="Q107" i="81"/>
  <c r="Q108" i="81"/>
  <c r="Q109" i="81"/>
  <c r="R109" i="81" s="1"/>
  <c r="Q110" i="81"/>
  <c r="Q111" i="81"/>
  <c r="Q112" i="81"/>
  <c r="Q113" i="81"/>
  <c r="Q114" i="81"/>
  <c r="Q115" i="81"/>
  <c r="Q116" i="81"/>
  <c r="Q117" i="81"/>
  <c r="R117" i="81" s="1"/>
  <c r="Q118" i="81"/>
  <c r="Q119" i="81"/>
  <c r="Q120" i="81"/>
  <c r="Q121" i="81"/>
  <c r="Q122" i="81"/>
  <c r="Q123" i="81"/>
  <c r="Q124" i="81"/>
  <c r="Q125" i="81"/>
  <c r="Q126" i="81"/>
  <c r="Q127" i="81"/>
  <c r="Q128" i="81"/>
  <c r="Q129" i="81"/>
  <c r="Q130" i="81"/>
  <c r="Q131" i="81"/>
  <c r="Q132" i="81"/>
  <c r="Q133" i="81"/>
  <c r="Q134" i="81"/>
  <c r="Q135" i="81"/>
  <c r="Q136" i="81"/>
  <c r="Q137" i="81"/>
  <c r="Q138" i="81"/>
  <c r="Q139" i="81"/>
  <c r="Q140" i="81"/>
  <c r="Q141" i="81"/>
  <c r="Q142" i="81"/>
  <c r="Q143" i="81"/>
  <c r="Q144" i="81"/>
  <c r="Q145" i="81"/>
  <c r="Q146" i="81"/>
  <c r="Q147" i="81"/>
  <c r="Q148" i="81"/>
  <c r="Q149" i="81"/>
  <c r="R149" i="81" s="1"/>
  <c r="Q150" i="81"/>
  <c r="Q151" i="81"/>
  <c r="Q152" i="81"/>
  <c r="Q153" i="81"/>
  <c r="Q154" i="81"/>
  <c r="Q155" i="81"/>
  <c r="Q156" i="81"/>
  <c r="Q157" i="81"/>
  <c r="R157" i="81" s="1"/>
  <c r="Q158" i="81"/>
  <c r="Q159" i="81"/>
  <c r="Q160" i="81"/>
  <c r="Q161" i="81"/>
  <c r="P5" i="81"/>
  <c r="P6" i="81"/>
  <c r="P7" i="81"/>
  <c r="P8" i="81"/>
  <c r="P9" i="81"/>
  <c r="P10" i="81"/>
  <c r="P11" i="81"/>
  <c r="P12" i="81"/>
  <c r="P13" i="81"/>
  <c r="P14" i="81"/>
  <c r="P15" i="81"/>
  <c r="P16" i="81"/>
  <c r="P17" i="81"/>
  <c r="P18" i="81"/>
  <c r="P19" i="81"/>
  <c r="P20" i="81"/>
  <c r="P21" i="81"/>
  <c r="P22" i="81"/>
  <c r="P23" i="81"/>
  <c r="P24" i="81"/>
  <c r="P25" i="81"/>
  <c r="P26" i="81"/>
  <c r="P27" i="81"/>
  <c r="P28" i="81"/>
  <c r="P29" i="81"/>
  <c r="P30" i="81"/>
  <c r="P31" i="81"/>
  <c r="P32" i="81"/>
  <c r="P33" i="81"/>
  <c r="P34" i="81"/>
  <c r="P35" i="81"/>
  <c r="P36" i="81"/>
  <c r="P37" i="81"/>
  <c r="P38" i="81"/>
  <c r="P39" i="81"/>
  <c r="P40" i="81"/>
  <c r="P41" i="81"/>
  <c r="P42" i="81"/>
  <c r="P43" i="81"/>
  <c r="P44" i="81"/>
  <c r="P45" i="81"/>
  <c r="P46" i="81"/>
  <c r="P47" i="81"/>
  <c r="P48" i="81"/>
  <c r="P49" i="81"/>
  <c r="P50" i="81"/>
  <c r="P51" i="81"/>
  <c r="P52" i="81"/>
  <c r="P53" i="81"/>
  <c r="P54" i="81"/>
  <c r="P55" i="81"/>
  <c r="P56" i="81"/>
  <c r="P57" i="81"/>
  <c r="P58" i="81"/>
  <c r="P59" i="81"/>
  <c r="P60" i="81"/>
  <c r="P61" i="81"/>
  <c r="P62" i="81"/>
  <c r="P63" i="81"/>
  <c r="P64" i="81"/>
  <c r="P65" i="81"/>
  <c r="P66" i="81"/>
  <c r="P67" i="81"/>
  <c r="P68" i="81"/>
  <c r="P69" i="81"/>
  <c r="P70" i="81"/>
  <c r="P71" i="81"/>
  <c r="P72" i="81"/>
  <c r="P73" i="81"/>
  <c r="P74" i="81"/>
  <c r="P75" i="81"/>
  <c r="P76" i="81"/>
  <c r="P77" i="81"/>
  <c r="P78" i="81"/>
  <c r="P79" i="81"/>
  <c r="P80" i="81"/>
  <c r="R80" i="81" s="1"/>
  <c r="P81" i="81"/>
  <c r="P82" i="81"/>
  <c r="P83" i="81"/>
  <c r="P84" i="81"/>
  <c r="P85" i="81"/>
  <c r="P86" i="81"/>
  <c r="P87" i="81"/>
  <c r="P88" i="81"/>
  <c r="R88" i="81" s="1"/>
  <c r="P89" i="81"/>
  <c r="P90" i="81"/>
  <c r="P91" i="81"/>
  <c r="P92" i="81"/>
  <c r="P93" i="81"/>
  <c r="P94" i="81"/>
  <c r="P95" i="81"/>
  <c r="P96" i="81"/>
  <c r="R96" i="81" s="1"/>
  <c r="P97" i="81"/>
  <c r="P98" i="81"/>
  <c r="P99" i="81"/>
  <c r="P100" i="81"/>
  <c r="P101" i="81"/>
  <c r="P102" i="81"/>
  <c r="P103" i="81"/>
  <c r="P104" i="81"/>
  <c r="R104" i="81" s="1"/>
  <c r="P105" i="81"/>
  <c r="P106" i="81"/>
  <c r="P107" i="81"/>
  <c r="P108" i="81"/>
  <c r="P109" i="81"/>
  <c r="P110" i="81"/>
  <c r="P111" i="81"/>
  <c r="P112" i="81"/>
  <c r="P113" i="81"/>
  <c r="P114" i="81"/>
  <c r="P115" i="81"/>
  <c r="P116" i="81"/>
  <c r="P117" i="81"/>
  <c r="P118" i="81"/>
  <c r="P119" i="81"/>
  <c r="P120" i="81"/>
  <c r="R120" i="81" s="1"/>
  <c r="P121" i="81"/>
  <c r="P122" i="81"/>
  <c r="P123" i="81"/>
  <c r="P124" i="81"/>
  <c r="P125" i="81"/>
  <c r="P126" i="81"/>
  <c r="P127" i="81"/>
  <c r="P128" i="81"/>
  <c r="P129" i="81"/>
  <c r="P130" i="81"/>
  <c r="P131" i="81"/>
  <c r="P132" i="81"/>
  <c r="P133" i="81"/>
  <c r="P134" i="81"/>
  <c r="P135" i="81"/>
  <c r="P136" i="81"/>
  <c r="R136" i="81" s="1"/>
  <c r="P137" i="81"/>
  <c r="P138" i="81"/>
  <c r="P139" i="81"/>
  <c r="P140" i="81"/>
  <c r="P141" i="81"/>
  <c r="P142" i="81"/>
  <c r="P143" i="81"/>
  <c r="P144" i="81"/>
  <c r="R144" i="81" s="1"/>
  <c r="P145" i="81"/>
  <c r="P146" i="81"/>
  <c r="P147" i="81"/>
  <c r="P148" i="81"/>
  <c r="P149" i="81"/>
  <c r="P150" i="81"/>
  <c r="P151" i="81"/>
  <c r="P152" i="81"/>
  <c r="R152" i="81" s="1"/>
  <c r="P153" i="81"/>
  <c r="P154" i="81"/>
  <c r="P155" i="81"/>
  <c r="P156" i="81"/>
  <c r="P157" i="81"/>
  <c r="P158" i="81"/>
  <c r="P159" i="81"/>
  <c r="P160" i="81"/>
  <c r="R160" i="81" s="1"/>
  <c r="P161" i="81"/>
  <c r="O43" i="81"/>
  <c r="O73" i="81"/>
  <c r="O83" i="81"/>
  <c r="O153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N102" i="81"/>
  <c r="N103" i="81"/>
  <c r="N104" i="81"/>
  <c r="N105" i="81"/>
  <c r="N106" i="81"/>
  <c r="N107" i="81"/>
  <c r="N108" i="81"/>
  <c r="N109" i="81"/>
  <c r="N110" i="81"/>
  <c r="N111" i="81"/>
  <c r="N112" i="81"/>
  <c r="N113" i="81"/>
  <c r="N114" i="81"/>
  <c r="N115" i="81"/>
  <c r="N116" i="81"/>
  <c r="N117" i="81"/>
  <c r="N118" i="81"/>
  <c r="N119" i="81"/>
  <c r="N120" i="81"/>
  <c r="N121" i="81"/>
  <c r="N122" i="81"/>
  <c r="N123" i="81"/>
  <c r="N124" i="81"/>
  <c r="N125" i="81"/>
  <c r="N126" i="81"/>
  <c r="N127" i="81"/>
  <c r="N128" i="81"/>
  <c r="N129" i="81"/>
  <c r="N130" i="81"/>
  <c r="N131" i="81"/>
  <c r="N132" i="81"/>
  <c r="N133" i="81"/>
  <c r="N134" i="81"/>
  <c r="N135" i="81"/>
  <c r="N136" i="81"/>
  <c r="N137" i="81"/>
  <c r="N138" i="81"/>
  <c r="N139" i="81"/>
  <c r="N140" i="81"/>
  <c r="N141" i="81"/>
  <c r="N142" i="81"/>
  <c r="N143" i="81"/>
  <c r="N144" i="81"/>
  <c r="N145" i="81"/>
  <c r="N146" i="81"/>
  <c r="N147" i="81"/>
  <c r="N148" i="81"/>
  <c r="N149" i="81"/>
  <c r="N150" i="81"/>
  <c r="N151" i="81"/>
  <c r="N152" i="81"/>
  <c r="N153" i="81"/>
  <c r="N154" i="81"/>
  <c r="N155" i="81"/>
  <c r="N156" i="81"/>
  <c r="N157" i="81"/>
  <c r="N158" i="81"/>
  <c r="N159" i="81"/>
  <c r="N160" i="81"/>
  <c r="N161" i="81"/>
  <c r="M5" i="81"/>
  <c r="M6" i="81"/>
  <c r="M7" i="81"/>
  <c r="O7" i="81" s="1"/>
  <c r="M8" i="81"/>
  <c r="O8" i="81" s="1"/>
  <c r="M9" i="81"/>
  <c r="O9" i="81" s="1"/>
  <c r="M10" i="81"/>
  <c r="M11" i="81"/>
  <c r="O11" i="81" s="1"/>
  <c r="M12" i="81"/>
  <c r="M13" i="81"/>
  <c r="M14" i="81"/>
  <c r="M15" i="81"/>
  <c r="O15" i="81" s="1"/>
  <c r="M16" i="81"/>
  <c r="O16" i="81" s="1"/>
  <c r="M17" i="81"/>
  <c r="O17" i="81" s="1"/>
  <c r="M18" i="81"/>
  <c r="M19" i="81"/>
  <c r="O19" i="81" s="1"/>
  <c r="M20" i="81"/>
  <c r="M21" i="81"/>
  <c r="M22" i="81"/>
  <c r="M23" i="81"/>
  <c r="O23" i="81" s="1"/>
  <c r="M24" i="81"/>
  <c r="O24" i="81" s="1"/>
  <c r="M25" i="81"/>
  <c r="O25" i="81" s="1"/>
  <c r="M26" i="81"/>
  <c r="M27" i="81"/>
  <c r="O27" i="81" s="1"/>
  <c r="M28" i="81"/>
  <c r="M29" i="81"/>
  <c r="M30" i="81"/>
  <c r="M31" i="81"/>
  <c r="O31" i="81" s="1"/>
  <c r="M32" i="81"/>
  <c r="O32" i="81" s="1"/>
  <c r="M33" i="81"/>
  <c r="O33" i="81" s="1"/>
  <c r="M34" i="81"/>
  <c r="M35" i="81"/>
  <c r="O35" i="81" s="1"/>
  <c r="M36" i="81"/>
  <c r="M37" i="81"/>
  <c r="M38" i="81"/>
  <c r="M39" i="81"/>
  <c r="O39" i="81" s="1"/>
  <c r="M40" i="81"/>
  <c r="O40" i="81" s="1"/>
  <c r="M41" i="81"/>
  <c r="O41" i="81" s="1"/>
  <c r="M42" i="81"/>
  <c r="M43" i="81"/>
  <c r="M44" i="81"/>
  <c r="M45" i="81"/>
  <c r="M46" i="81"/>
  <c r="M47" i="81"/>
  <c r="O47" i="81" s="1"/>
  <c r="M48" i="81"/>
  <c r="O48" i="81" s="1"/>
  <c r="M49" i="81"/>
  <c r="O49" i="81" s="1"/>
  <c r="M50" i="81"/>
  <c r="M51" i="81"/>
  <c r="O51" i="81" s="1"/>
  <c r="M52" i="81"/>
  <c r="M53" i="81"/>
  <c r="M54" i="81"/>
  <c r="M55" i="81"/>
  <c r="O55" i="81" s="1"/>
  <c r="M56" i="81"/>
  <c r="O56" i="81" s="1"/>
  <c r="M57" i="81"/>
  <c r="O57" i="81" s="1"/>
  <c r="M58" i="81"/>
  <c r="M59" i="81"/>
  <c r="O59" i="81" s="1"/>
  <c r="M60" i="81"/>
  <c r="M61" i="81"/>
  <c r="M62" i="81"/>
  <c r="M63" i="81"/>
  <c r="O63" i="81" s="1"/>
  <c r="M64" i="81"/>
  <c r="O64" i="81" s="1"/>
  <c r="M65" i="81"/>
  <c r="O65" i="81" s="1"/>
  <c r="M66" i="81"/>
  <c r="M67" i="81"/>
  <c r="O67" i="81" s="1"/>
  <c r="M68" i="81"/>
  <c r="M69" i="81"/>
  <c r="M70" i="81"/>
  <c r="M71" i="81"/>
  <c r="O71" i="81" s="1"/>
  <c r="M72" i="81"/>
  <c r="O72" i="81" s="1"/>
  <c r="M73" i="81"/>
  <c r="M74" i="81"/>
  <c r="M75" i="81"/>
  <c r="O75" i="81" s="1"/>
  <c r="M76" i="81"/>
  <c r="M77" i="81"/>
  <c r="M78" i="81"/>
  <c r="M79" i="81"/>
  <c r="O79" i="81" s="1"/>
  <c r="M80" i="81"/>
  <c r="O80" i="81" s="1"/>
  <c r="M81" i="81"/>
  <c r="O81" i="81" s="1"/>
  <c r="M82" i="81"/>
  <c r="M83" i="81"/>
  <c r="M84" i="81"/>
  <c r="M85" i="81"/>
  <c r="M86" i="81"/>
  <c r="M87" i="81"/>
  <c r="O87" i="81" s="1"/>
  <c r="M88" i="81"/>
  <c r="O88" i="81" s="1"/>
  <c r="M89" i="81"/>
  <c r="O89" i="81" s="1"/>
  <c r="M90" i="81"/>
  <c r="M91" i="81"/>
  <c r="O91" i="81" s="1"/>
  <c r="M92" i="81"/>
  <c r="M93" i="81"/>
  <c r="M94" i="81"/>
  <c r="M95" i="81"/>
  <c r="O95" i="81" s="1"/>
  <c r="M96" i="81"/>
  <c r="O96" i="81" s="1"/>
  <c r="M97" i="81"/>
  <c r="O97" i="81" s="1"/>
  <c r="M98" i="81"/>
  <c r="M99" i="81"/>
  <c r="O99" i="81" s="1"/>
  <c r="M100" i="81"/>
  <c r="M101" i="81"/>
  <c r="M102" i="81"/>
  <c r="M103" i="81"/>
  <c r="O103" i="81" s="1"/>
  <c r="M104" i="81"/>
  <c r="O104" i="81" s="1"/>
  <c r="M105" i="81"/>
  <c r="O105" i="81" s="1"/>
  <c r="M106" i="81"/>
  <c r="M107" i="81"/>
  <c r="O107" i="81" s="1"/>
  <c r="M108" i="81"/>
  <c r="M109" i="81"/>
  <c r="M110" i="81"/>
  <c r="M111" i="81"/>
  <c r="O111" i="81" s="1"/>
  <c r="M112" i="81"/>
  <c r="O112" i="81" s="1"/>
  <c r="M113" i="81"/>
  <c r="O113" i="81" s="1"/>
  <c r="M114" i="81"/>
  <c r="M115" i="81"/>
  <c r="O115" i="81" s="1"/>
  <c r="M116" i="81"/>
  <c r="M117" i="81"/>
  <c r="M118" i="81"/>
  <c r="M119" i="81"/>
  <c r="O119" i="81" s="1"/>
  <c r="M120" i="81"/>
  <c r="O120" i="81" s="1"/>
  <c r="M121" i="81"/>
  <c r="O121" i="81" s="1"/>
  <c r="M122" i="81"/>
  <c r="M123" i="81"/>
  <c r="O123" i="81" s="1"/>
  <c r="M124" i="81"/>
  <c r="M125" i="81"/>
  <c r="M126" i="81"/>
  <c r="M127" i="81"/>
  <c r="O127" i="81" s="1"/>
  <c r="M128" i="81"/>
  <c r="O128" i="81" s="1"/>
  <c r="M129" i="81"/>
  <c r="O129" i="81" s="1"/>
  <c r="M130" i="81"/>
  <c r="M131" i="81"/>
  <c r="O131" i="81" s="1"/>
  <c r="M132" i="81"/>
  <c r="M133" i="81"/>
  <c r="M134" i="81"/>
  <c r="M135" i="81"/>
  <c r="O135" i="81" s="1"/>
  <c r="M136" i="81"/>
  <c r="O136" i="81" s="1"/>
  <c r="M137" i="81"/>
  <c r="O137" i="81" s="1"/>
  <c r="M138" i="81"/>
  <c r="M139" i="81"/>
  <c r="O139" i="81" s="1"/>
  <c r="M140" i="81"/>
  <c r="M141" i="81"/>
  <c r="M142" i="81"/>
  <c r="M143" i="81"/>
  <c r="O143" i="81" s="1"/>
  <c r="M144" i="81"/>
  <c r="O144" i="81" s="1"/>
  <c r="M145" i="81"/>
  <c r="O145" i="81" s="1"/>
  <c r="M146" i="81"/>
  <c r="M147" i="81"/>
  <c r="O147" i="81" s="1"/>
  <c r="M148" i="81"/>
  <c r="M149" i="81"/>
  <c r="M150" i="81"/>
  <c r="M151" i="81"/>
  <c r="O151" i="81" s="1"/>
  <c r="M152" i="81"/>
  <c r="O152" i="81" s="1"/>
  <c r="M153" i="81"/>
  <c r="M154" i="81"/>
  <c r="M155" i="81"/>
  <c r="O155" i="81" s="1"/>
  <c r="M156" i="81"/>
  <c r="M157" i="81"/>
  <c r="M158" i="81"/>
  <c r="M159" i="81"/>
  <c r="O159" i="81" s="1"/>
  <c r="M160" i="81"/>
  <c r="O160" i="81" s="1"/>
  <c r="M161" i="81"/>
  <c r="O161" i="81" s="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L19" i="81" s="1"/>
  <c r="K20" i="81"/>
  <c r="K21" i="81"/>
  <c r="K22" i="81"/>
  <c r="K23" i="81"/>
  <c r="K24" i="81"/>
  <c r="K25" i="81"/>
  <c r="K26" i="81"/>
  <c r="K27" i="81"/>
  <c r="L27" i="81" s="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L44" i="81" s="1"/>
  <c r="K45" i="81"/>
  <c r="K46" i="81"/>
  <c r="K47" i="81"/>
  <c r="K48" i="81"/>
  <c r="K49" i="81"/>
  <c r="K50" i="81"/>
  <c r="K51" i="81"/>
  <c r="L51" i="81" s="1"/>
  <c r="K52" i="81"/>
  <c r="K53" i="81"/>
  <c r="K54" i="81"/>
  <c r="K55" i="81"/>
  <c r="K56" i="81"/>
  <c r="K57" i="81"/>
  <c r="K58" i="81"/>
  <c r="K59" i="81"/>
  <c r="L59" i="81" s="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L80" i="81" s="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L96" i="81" s="1"/>
  <c r="K97" i="81"/>
  <c r="K98" i="81"/>
  <c r="K99" i="81"/>
  <c r="K100" i="81"/>
  <c r="K101" i="81"/>
  <c r="K102" i="81"/>
  <c r="K103" i="81"/>
  <c r="K104" i="81"/>
  <c r="K105" i="81"/>
  <c r="K106" i="81"/>
  <c r="K107" i="81"/>
  <c r="L107" i="81" s="1"/>
  <c r="K108" i="81"/>
  <c r="K109" i="81"/>
  <c r="K110" i="81"/>
  <c r="K111" i="81"/>
  <c r="K112" i="81"/>
  <c r="L112" i="81" s="1"/>
  <c r="K113" i="81"/>
  <c r="K114" i="81"/>
  <c r="K115" i="81"/>
  <c r="K116" i="81"/>
  <c r="K117" i="81"/>
  <c r="K118" i="81"/>
  <c r="K119" i="81"/>
  <c r="K120" i="81"/>
  <c r="K121" i="81"/>
  <c r="K122" i="81"/>
  <c r="K123" i="81"/>
  <c r="K124" i="81"/>
  <c r="K125" i="81"/>
  <c r="K126" i="81"/>
  <c r="K127" i="81"/>
  <c r="K128" i="81"/>
  <c r="K129" i="81"/>
  <c r="K130" i="81"/>
  <c r="K131" i="81"/>
  <c r="K132" i="81"/>
  <c r="L132" i="81" s="1"/>
  <c r="K133" i="81"/>
  <c r="K134" i="81"/>
  <c r="K135" i="81"/>
  <c r="K136" i="81"/>
  <c r="K137" i="81"/>
  <c r="K138" i="81"/>
  <c r="K139" i="81"/>
  <c r="K140" i="81"/>
  <c r="L140" i="81" s="1"/>
  <c r="K141" i="81"/>
  <c r="K142" i="81"/>
  <c r="K143" i="81"/>
  <c r="K144" i="81"/>
  <c r="K145" i="81"/>
  <c r="K146" i="81"/>
  <c r="K147" i="81"/>
  <c r="K148" i="81"/>
  <c r="K149" i="81"/>
  <c r="K150" i="81"/>
  <c r="K151" i="81"/>
  <c r="K152" i="81"/>
  <c r="K153" i="81"/>
  <c r="K154" i="81"/>
  <c r="K155" i="81"/>
  <c r="K156" i="81"/>
  <c r="L156" i="81" s="1"/>
  <c r="K157" i="81"/>
  <c r="K158" i="81"/>
  <c r="K159" i="81"/>
  <c r="K160" i="81"/>
  <c r="K161" i="81"/>
  <c r="J5" i="81"/>
  <c r="L5" i="81" s="1"/>
  <c r="J6" i="81"/>
  <c r="L6" i="81" s="1"/>
  <c r="J7" i="81"/>
  <c r="J8" i="81"/>
  <c r="J9" i="81"/>
  <c r="J10" i="81"/>
  <c r="J11" i="81"/>
  <c r="J12" i="81"/>
  <c r="J13" i="81"/>
  <c r="L13" i="81" s="1"/>
  <c r="J14" i="81"/>
  <c r="L14" i="81" s="1"/>
  <c r="J15" i="81"/>
  <c r="L15" i="81" s="1"/>
  <c r="J16" i="81"/>
  <c r="J17" i="81"/>
  <c r="J18" i="81"/>
  <c r="J19" i="81"/>
  <c r="J20" i="81"/>
  <c r="J21" i="81"/>
  <c r="L21" i="81" s="1"/>
  <c r="J22" i="81"/>
  <c r="L22" i="81" s="1"/>
  <c r="J23" i="81"/>
  <c r="L23" i="81" s="1"/>
  <c r="J24" i="81"/>
  <c r="J25" i="81"/>
  <c r="J26" i="81"/>
  <c r="J27" i="81"/>
  <c r="J28" i="81"/>
  <c r="J29" i="81"/>
  <c r="L29" i="81" s="1"/>
  <c r="J30" i="81"/>
  <c r="L30" i="81" s="1"/>
  <c r="J31" i="81"/>
  <c r="J32" i="81"/>
  <c r="J33" i="81"/>
  <c r="J34" i="81"/>
  <c r="J35" i="81"/>
  <c r="J36" i="81"/>
  <c r="J37" i="81"/>
  <c r="L37" i="81" s="1"/>
  <c r="J38" i="81"/>
  <c r="L38" i="81" s="1"/>
  <c r="J39" i="81"/>
  <c r="J40" i="81"/>
  <c r="J41" i="81"/>
  <c r="J42" i="81"/>
  <c r="J43" i="81"/>
  <c r="J44" i="81"/>
  <c r="J45" i="81"/>
  <c r="L45" i="81" s="1"/>
  <c r="J46" i="81"/>
  <c r="L46" i="81" s="1"/>
  <c r="J47" i="81"/>
  <c r="L47" i="81" s="1"/>
  <c r="J48" i="81"/>
  <c r="J49" i="81"/>
  <c r="J50" i="81"/>
  <c r="J51" i="81"/>
  <c r="J52" i="81"/>
  <c r="J53" i="81"/>
  <c r="L53" i="81" s="1"/>
  <c r="J54" i="81"/>
  <c r="L54" i="81" s="1"/>
  <c r="J55" i="81"/>
  <c r="L55" i="81" s="1"/>
  <c r="J56" i="81"/>
  <c r="J57" i="81"/>
  <c r="J58" i="81"/>
  <c r="J59" i="81"/>
  <c r="J60" i="81"/>
  <c r="J61" i="81"/>
  <c r="L61" i="81" s="1"/>
  <c r="J62" i="81"/>
  <c r="L62" i="81" s="1"/>
  <c r="J63" i="81"/>
  <c r="L63" i="81" s="1"/>
  <c r="J64" i="81"/>
  <c r="J65" i="81"/>
  <c r="J66" i="81"/>
  <c r="J67" i="81"/>
  <c r="J68" i="81"/>
  <c r="J69" i="81"/>
  <c r="L69" i="81" s="1"/>
  <c r="J70" i="81"/>
  <c r="J71" i="81"/>
  <c r="L71" i="81" s="1"/>
  <c r="J72" i="81"/>
  <c r="J73" i="81"/>
  <c r="J74" i="81"/>
  <c r="J75" i="81"/>
  <c r="J76" i="81"/>
  <c r="J77" i="81"/>
  <c r="L77" i="81" s="1"/>
  <c r="J78" i="81"/>
  <c r="L78" i="81" s="1"/>
  <c r="J79" i="81"/>
  <c r="L79" i="81" s="1"/>
  <c r="J80" i="81"/>
  <c r="J81" i="81"/>
  <c r="J82" i="81"/>
  <c r="J83" i="81"/>
  <c r="J84" i="81"/>
  <c r="J85" i="81"/>
  <c r="L85" i="81" s="1"/>
  <c r="J86" i="81"/>
  <c r="L86" i="81" s="1"/>
  <c r="J87" i="81"/>
  <c r="L87" i="81" s="1"/>
  <c r="J88" i="81"/>
  <c r="J89" i="81"/>
  <c r="J90" i="81"/>
  <c r="J91" i="81"/>
  <c r="J92" i="81"/>
  <c r="J93" i="81"/>
  <c r="L93" i="81" s="1"/>
  <c r="J94" i="81"/>
  <c r="J95" i="81"/>
  <c r="L95" i="81" s="1"/>
  <c r="J96" i="81"/>
  <c r="J97" i="81"/>
  <c r="J98" i="81"/>
  <c r="J99" i="81"/>
  <c r="J100" i="81"/>
  <c r="J101" i="81"/>
  <c r="L101" i="81" s="1"/>
  <c r="J102" i="81"/>
  <c r="J103" i="81"/>
  <c r="L103" i="81" s="1"/>
  <c r="J104" i="81"/>
  <c r="J105" i="81"/>
  <c r="J106" i="81"/>
  <c r="J107" i="81"/>
  <c r="J108" i="81"/>
  <c r="J109" i="81"/>
  <c r="L109" i="81" s="1"/>
  <c r="J110" i="81"/>
  <c r="L110" i="81" s="1"/>
  <c r="J111" i="81"/>
  <c r="L111" i="81" s="1"/>
  <c r="J112" i="81"/>
  <c r="J113" i="81"/>
  <c r="J114" i="81"/>
  <c r="J115" i="81"/>
  <c r="J116" i="81"/>
  <c r="J117" i="81"/>
  <c r="L117" i="81" s="1"/>
  <c r="J118" i="81"/>
  <c r="L118" i="81" s="1"/>
  <c r="J119" i="81"/>
  <c r="L119" i="81" s="1"/>
  <c r="J120" i="81"/>
  <c r="J121" i="81"/>
  <c r="J122" i="81"/>
  <c r="J123" i="81"/>
  <c r="J124" i="81"/>
  <c r="J125" i="81"/>
  <c r="L125" i="81" s="1"/>
  <c r="J126" i="81"/>
  <c r="L126" i="81" s="1"/>
  <c r="J127" i="81"/>
  <c r="L127" i="81" s="1"/>
  <c r="J128" i="81"/>
  <c r="J129" i="81"/>
  <c r="J130" i="81"/>
  <c r="J131" i="81"/>
  <c r="J132" i="81"/>
  <c r="J133" i="81"/>
  <c r="L133" i="81" s="1"/>
  <c r="J134" i="81"/>
  <c r="L134" i="81" s="1"/>
  <c r="J135" i="81"/>
  <c r="J136" i="81"/>
  <c r="J137" i="81"/>
  <c r="J138" i="81"/>
  <c r="J139" i="81"/>
  <c r="J140" i="81"/>
  <c r="J141" i="81"/>
  <c r="L141" i="81" s="1"/>
  <c r="J142" i="81"/>
  <c r="J143" i="81"/>
  <c r="L143" i="81" s="1"/>
  <c r="J144" i="81"/>
  <c r="J145" i="81"/>
  <c r="J146" i="81"/>
  <c r="J147" i="81"/>
  <c r="J148" i="81"/>
  <c r="J149" i="81"/>
  <c r="L149" i="81" s="1"/>
  <c r="J150" i="81"/>
  <c r="L150" i="81" s="1"/>
  <c r="J151" i="81"/>
  <c r="J152" i="81"/>
  <c r="J153" i="81"/>
  <c r="J154" i="81"/>
  <c r="J155" i="81"/>
  <c r="J156" i="81"/>
  <c r="J157" i="81"/>
  <c r="L157" i="81" s="1"/>
  <c r="J158" i="81"/>
  <c r="L158" i="81" s="1"/>
  <c r="J159" i="81"/>
  <c r="J160" i="81"/>
  <c r="J161" i="81"/>
  <c r="I74" i="81"/>
  <c r="H5" i="81"/>
  <c r="H6" i="81"/>
  <c r="H7" i="81"/>
  <c r="H8" i="81"/>
  <c r="H9" i="81"/>
  <c r="H10" i="81"/>
  <c r="H11" i="81"/>
  <c r="H12" i="81"/>
  <c r="H13" i="81"/>
  <c r="H14" i="81"/>
  <c r="H15" i="81"/>
  <c r="H16" i="81"/>
  <c r="H17" i="81"/>
  <c r="H18" i="81"/>
  <c r="H19" i="81"/>
  <c r="I19" i="81" s="1"/>
  <c r="H20" i="81"/>
  <c r="H21" i="81"/>
  <c r="H22" i="81"/>
  <c r="H23" i="81"/>
  <c r="H24" i="81"/>
  <c r="H25" i="81"/>
  <c r="H26" i="81"/>
  <c r="H27" i="81"/>
  <c r="H28" i="81"/>
  <c r="H29" i="81"/>
  <c r="H30" i="81"/>
  <c r="H31" i="81"/>
  <c r="H32" i="81"/>
  <c r="H33" i="81"/>
  <c r="H34" i="81"/>
  <c r="H35" i="81"/>
  <c r="H36" i="81"/>
  <c r="H37" i="81"/>
  <c r="H38" i="81"/>
  <c r="H39" i="81"/>
  <c r="H40" i="81"/>
  <c r="H41" i="81"/>
  <c r="H42" i="81"/>
  <c r="H43" i="81"/>
  <c r="H44" i="81"/>
  <c r="H45" i="81"/>
  <c r="H46" i="81"/>
  <c r="H47" i="81"/>
  <c r="H48" i="81"/>
  <c r="H49" i="81"/>
  <c r="H50" i="81"/>
  <c r="H51" i="81"/>
  <c r="I51" i="81" s="1"/>
  <c r="H52" i="81"/>
  <c r="H53" i="81"/>
  <c r="H54" i="81"/>
  <c r="H55" i="81"/>
  <c r="H56" i="81"/>
  <c r="H57" i="81"/>
  <c r="H58" i="81"/>
  <c r="H59" i="81"/>
  <c r="H60" i="81"/>
  <c r="H61" i="81"/>
  <c r="H62" i="81"/>
  <c r="H63" i="81"/>
  <c r="I63" i="81" s="1"/>
  <c r="H64" i="81"/>
  <c r="H65" i="81"/>
  <c r="H66" i="81"/>
  <c r="H67" i="81"/>
  <c r="H68" i="81"/>
  <c r="H69" i="81"/>
  <c r="H70" i="81"/>
  <c r="H71" i="81"/>
  <c r="H72" i="81"/>
  <c r="H73" i="81"/>
  <c r="H74" i="81"/>
  <c r="H75" i="81"/>
  <c r="H76" i="81"/>
  <c r="H77" i="81"/>
  <c r="H78" i="81"/>
  <c r="H79" i="81"/>
  <c r="H80" i="81"/>
  <c r="H81" i="81"/>
  <c r="H82" i="81"/>
  <c r="H83" i="81"/>
  <c r="H84" i="81"/>
  <c r="H85" i="81"/>
  <c r="H86" i="81"/>
  <c r="H87" i="81"/>
  <c r="H88" i="81"/>
  <c r="H89" i="81"/>
  <c r="H90" i="81"/>
  <c r="H91" i="81"/>
  <c r="H92" i="81"/>
  <c r="H93" i="81"/>
  <c r="H94" i="81"/>
  <c r="H95" i="81"/>
  <c r="H96" i="81"/>
  <c r="H97" i="81"/>
  <c r="H98" i="81"/>
  <c r="H99" i="81"/>
  <c r="H100" i="81"/>
  <c r="H101" i="81"/>
  <c r="H102" i="81"/>
  <c r="H103" i="81"/>
  <c r="H104" i="81"/>
  <c r="H105" i="81"/>
  <c r="H106" i="81"/>
  <c r="H107" i="81"/>
  <c r="H108" i="81"/>
  <c r="H109" i="81"/>
  <c r="H110" i="81"/>
  <c r="H111" i="81"/>
  <c r="H112" i="81"/>
  <c r="H113" i="81"/>
  <c r="H114" i="81"/>
  <c r="H115" i="81"/>
  <c r="H116" i="81"/>
  <c r="H117" i="81"/>
  <c r="H118" i="81"/>
  <c r="H119" i="81"/>
  <c r="H120" i="81"/>
  <c r="H121" i="81"/>
  <c r="H122" i="81"/>
  <c r="H123" i="81"/>
  <c r="H124" i="81"/>
  <c r="H125" i="81"/>
  <c r="H126" i="81"/>
  <c r="H127" i="81"/>
  <c r="H128" i="81"/>
  <c r="H129" i="81"/>
  <c r="H130" i="81"/>
  <c r="H131" i="81"/>
  <c r="H132" i="81"/>
  <c r="H133" i="81"/>
  <c r="H134" i="81"/>
  <c r="H135" i="81"/>
  <c r="H136" i="81"/>
  <c r="H137" i="81"/>
  <c r="H138" i="81"/>
  <c r="H139" i="81"/>
  <c r="H140" i="81"/>
  <c r="H141" i="81"/>
  <c r="H142" i="81"/>
  <c r="H143" i="81"/>
  <c r="H144" i="81"/>
  <c r="H145" i="81"/>
  <c r="H146" i="81"/>
  <c r="H147" i="81"/>
  <c r="H148" i="81"/>
  <c r="H149" i="81"/>
  <c r="H150" i="81"/>
  <c r="H151" i="81"/>
  <c r="H152" i="81"/>
  <c r="H153" i="81"/>
  <c r="H154" i="81"/>
  <c r="H155" i="81"/>
  <c r="H156" i="81"/>
  <c r="H157" i="81"/>
  <c r="H158" i="81"/>
  <c r="H159" i="81"/>
  <c r="H160" i="81"/>
  <c r="H161" i="81"/>
  <c r="G5" i="81"/>
  <c r="G6" i="81"/>
  <c r="G7" i="81"/>
  <c r="G8" i="81"/>
  <c r="G9" i="81"/>
  <c r="I9" i="81" s="1"/>
  <c r="G10" i="81"/>
  <c r="I10" i="81" s="1"/>
  <c r="G11" i="81"/>
  <c r="G12" i="81"/>
  <c r="I12" i="81" s="1"/>
  <c r="G13" i="81"/>
  <c r="G14" i="81"/>
  <c r="G15" i="81"/>
  <c r="G16" i="81"/>
  <c r="G17" i="81"/>
  <c r="I17" i="81" s="1"/>
  <c r="G18" i="81"/>
  <c r="I18" i="81" s="1"/>
  <c r="G19" i="81"/>
  <c r="G20" i="81"/>
  <c r="I20" i="81" s="1"/>
  <c r="G21" i="81"/>
  <c r="G22" i="81"/>
  <c r="G23" i="81"/>
  <c r="G24" i="81"/>
  <c r="I24" i="81" s="1"/>
  <c r="G25" i="81"/>
  <c r="I25" i="81" s="1"/>
  <c r="G26" i="81"/>
  <c r="I26" i="81" s="1"/>
  <c r="G27" i="81"/>
  <c r="G28" i="81"/>
  <c r="I28" i="81" s="1"/>
  <c r="G29" i="81"/>
  <c r="G30" i="81"/>
  <c r="G31" i="81"/>
  <c r="I31" i="81" s="1"/>
  <c r="G32" i="81"/>
  <c r="G33" i="81"/>
  <c r="I33" i="81" s="1"/>
  <c r="G34" i="81"/>
  <c r="I34" i="81" s="1"/>
  <c r="G35" i="81"/>
  <c r="G36" i="81"/>
  <c r="I36" i="81" s="1"/>
  <c r="G37" i="81"/>
  <c r="G38" i="81"/>
  <c r="G39" i="81"/>
  <c r="G40" i="81"/>
  <c r="G41" i="81"/>
  <c r="I41" i="81" s="1"/>
  <c r="G42" i="81"/>
  <c r="G43" i="81"/>
  <c r="G44" i="81"/>
  <c r="I44" i="81" s="1"/>
  <c r="G45" i="81"/>
  <c r="G46" i="81"/>
  <c r="G47" i="81"/>
  <c r="G48" i="81"/>
  <c r="I48" i="81" s="1"/>
  <c r="G49" i="81"/>
  <c r="I49" i="81" s="1"/>
  <c r="G50" i="81"/>
  <c r="I50" i="81" s="1"/>
  <c r="G51" i="81"/>
  <c r="G52" i="81"/>
  <c r="I52" i="81" s="1"/>
  <c r="G53" i="81"/>
  <c r="G54" i="81"/>
  <c r="G55" i="81"/>
  <c r="G56" i="81"/>
  <c r="I56" i="81" s="1"/>
  <c r="G57" i="81"/>
  <c r="I57" i="81" s="1"/>
  <c r="G58" i="81"/>
  <c r="I58" i="81" s="1"/>
  <c r="G59" i="81"/>
  <c r="G60" i="81"/>
  <c r="I60" i="81" s="1"/>
  <c r="G61" i="81"/>
  <c r="G62" i="81"/>
  <c r="G63" i="81"/>
  <c r="G64" i="81"/>
  <c r="I64" i="81" s="1"/>
  <c r="G65" i="81"/>
  <c r="I65" i="81" s="1"/>
  <c r="G66" i="81"/>
  <c r="I66" i="81" s="1"/>
  <c r="G67" i="81"/>
  <c r="G68" i="81"/>
  <c r="I68" i="81" s="1"/>
  <c r="G69" i="81"/>
  <c r="G70" i="81"/>
  <c r="G71" i="81"/>
  <c r="G72" i="81"/>
  <c r="I72" i="81" s="1"/>
  <c r="G73" i="81"/>
  <c r="I73" i="81" s="1"/>
  <c r="G74" i="81"/>
  <c r="G75" i="81"/>
  <c r="G76" i="81"/>
  <c r="I76" i="81" s="1"/>
  <c r="G77" i="81"/>
  <c r="G78" i="81"/>
  <c r="G79" i="81"/>
  <c r="G80" i="81"/>
  <c r="I80" i="81" s="1"/>
  <c r="G81" i="81"/>
  <c r="I81" i="81" s="1"/>
  <c r="G82" i="81"/>
  <c r="I82" i="81" s="1"/>
  <c r="G83" i="81"/>
  <c r="G84" i="81"/>
  <c r="I84" i="81" s="1"/>
  <c r="G85" i="81"/>
  <c r="G86" i="81"/>
  <c r="G87" i="81"/>
  <c r="G88" i="81"/>
  <c r="I88" i="81" s="1"/>
  <c r="G89" i="81"/>
  <c r="I89" i="81" s="1"/>
  <c r="G90" i="81"/>
  <c r="I90" i="81" s="1"/>
  <c r="G91" i="81"/>
  <c r="G92" i="81"/>
  <c r="I92" i="81" s="1"/>
  <c r="G93" i="81"/>
  <c r="G94" i="81"/>
  <c r="G95" i="81"/>
  <c r="I95" i="81" s="1"/>
  <c r="G96" i="81"/>
  <c r="I96" i="81" s="1"/>
  <c r="G97" i="81"/>
  <c r="I97" i="81" s="1"/>
  <c r="G98" i="81"/>
  <c r="I98" i="81" s="1"/>
  <c r="G99" i="81"/>
  <c r="G100" i="81"/>
  <c r="I100" i="81" s="1"/>
  <c r="G101" i="81"/>
  <c r="G102" i="81"/>
  <c r="G103" i="81"/>
  <c r="G104" i="81"/>
  <c r="I104" i="81" s="1"/>
  <c r="G105" i="81"/>
  <c r="I105" i="81" s="1"/>
  <c r="G106" i="81"/>
  <c r="G107" i="81"/>
  <c r="G108" i="81"/>
  <c r="I108" i="81" s="1"/>
  <c r="G109" i="81"/>
  <c r="G110" i="81"/>
  <c r="G111" i="81"/>
  <c r="G112" i="81"/>
  <c r="I112" i="81" s="1"/>
  <c r="G113" i="81"/>
  <c r="I113" i="81" s="1"/>
  <c r="G114" i="81"/>
  <c r="I114" i="81" s="1"/>
  <c r="G115" i="81"/>
  <c r="G116" i="81"/>
  <c r="I116" i="81" s="1"/>
  <c r="G117" i="81"/>
  <c r="G118" i="81"/>
  <c r="G119" i="81"/>
  <c r="I119" i="81" s="1"/>
  <c r="G120" i="81"/>
  <c r="I120" i="81" s="1"/>
  <c r="G121" i="81"/>
  <c r="I121" i="81" s="1"/>
  <c r="G122" i="81"/>
  <c r="I122" i="81" s="1"/>
  <c r="G123" i="81"/>
  <c r="G124" i="81"/>
  <c r="I124" i="81" s="1"/>
  <c r="G125" i="81"/>
  <c r="G126" i="81"/>
  <c r="G127" i="81"/>
  <c r="I127" i="81" s="1"/>
  <c r="G128" i="81"/>
  <c r="I128" i="81" s="1"/>
  <c r="G129" i="81"/>
  <c r="I129" i="81" s="1"/>
  <c r="G130" i="81"/>
  <c r="I130" i="81" s="1"/>
  <c r="G131" i="81"/>
  <c r="G132" i="81"/>
  <c r="I132" i="81" s="1"/>
  <c r="G133" i="81"/>
  <c r="G134" i="81"/>
  <c r="G135" i="81"/>
  <c r="I135" i="81" s="1"/>
  <c r="G136" i="81"/>
  <c r="I136" i="81" s="1"/>
  <c r="G137" i="81"/>
  <c r="I137" i="81" s="1"/>
  <c r="G138" i="81"/>
  <c r="I138" i="81" s="1"/>
  <c r="G139" i="81"/>
  <c r="G140" i="81"/>
  <c r="I140" i="81" s="1"/>
  <c r="G141" i="81"/>
  <c r="G142" i="81"/>
  <c r="G143" i="81"/>
  <c r="I143" i="81" s="1"/>
  <c r="G144" i="81"/>
  <c r="I144" i="81" s="1"/>
  <c r="G145" i="81"/>
  <c r="I145" i="81" s="1"/>
  <c r="G146" i="81"/>
  <c r="I146" i="81" s="1"/>
  <c r="G147" i="81"/>
  <c r="G148" i="81"/>
  <c r="I148" i="81" s="1"/>
  <c r="G149" i="81"/>
  <c r="G150" i="81"/>
  <c r="G151" i="81"/>
  <c r="I151" i="81" s="1"/>
  <c r="G152" i="81"/>
  <c r="I152" i="81" s="1"/>
  <c r="G153" i="81"/>
  <c r="I153" i="81" s="1"/>
  <c r="G154" i="81"/>
  <c r="G155" i="81"/>
  <c r="G156" i="81"/>
  <c r="I156" i="81" s="1"/>
  <c r="G157" i="81"/>
  <c r="G158" i="81"/>
  <c r="G159" i="81"/>
  <c r="I159" i="81" s="1"/>
  <c r="G160" i="81"/>
  <c r="I160" i="81" s="1"/>
  <c r="G161" i="81"/>
  <c r="I161" i="81" s="1"/>
  <c r="E5" i="81"/>
  <c r="E6" i="81"/>
  <c r="E7" i="81"/>
  <c r="E8" i="81"/>
  <c r="E9" i="81"/>
  <c r="F9" i="81" s="1"/>
  <c r="E10" i="81"/>
  <c r="F10" i="81" s="1"/>
  <c r="E11" i="81"/>
  <c r="E12" i="81"/>
  <c r="E13" i="81"/>
  <c r="E14" i="81"/>
  <c r="E15" i="81"/>
  <c r="E16" i="81"/>
  <c r="E17" i="81"/>
  <c r="F17" i="81" s="1"/>
  <c r="E18" i="81"/>
  <c r="E19" i="81"/>
  <c r="E20" i="81"/>
  <c r="E21" i="81"/>
  <c r="E22" i="81"/>
  <c r="E23" i="81"/>
  <c r="E24" i="81"/>
  <c r="E25" i="81"/>
  <c r="E26" i="81"/>
  <c r="F26" i="81" s="1"/>
  <c r="E27" i="81"/>
  <c r="E28" i="81"/>
  <c r="E29" i="81"/>
  <c r="E30" i="81"/>
  <c r="E31" i="81"/>
  <c r="E32" i="81"/>
  <c r="E33" i="81"/>
  <c r="F33" i="81" s="1"/>
  <c r="E34" i="81"/>
  <c r="F34" i="81" s="1"/>
  <c r="E35" i="81"/>
  <c r="E36" i="81"/>
  <c r="E37" i="81"/>
  <c r="E38" i="81"/>
  <c r="E39" i="81"/>
  <c r="E40" i="81"/>
  <c r="E41" i="81"/>
  <c r="E42" i="81"/>
  <c r="F42" i="81" s="1"/>
  <c r="E43" i="81"/>
  <c r="E44" i="81"/>
  <c r="E45" i="81"/>
  <c r="E46" i="81"/>
  <c r="E47" i="81"/>
  <c r="E48" i="81"/>
  <c r="E49" i="81"/>
  <c r="E50" i="81"/>
  <c r="F50" i="81" s="1"/>
  <c r="E51" i="81"/>
  <c r="E52" i="81"/>
  <c r="E53" i="81"/>
  <c r="E54" i="81"/>
  <c r="E55" i="81"/>
  <c r="E56" i="81"/>
  <c r="E57" i="81"/>
  <c r="E58" i="81"/>
  <c r="E59" i="81"/>
  <c r="E60" i="81"/>
  <c r="E61" i="81"/>
  <c r="E62" i="81"/>
  <c r="E63" i="81"/>
  <c r="E64" i="81"/>
  <c r="E65" i="81"/>
  <c r="E66" i="81"/>
  <c r="F66" i="81" s="1"/>
  <c r="E67" i="81"/>
  <c r="E68" i="81"/>
  <c r="E69" i="81"/>
  <c r="E70" i="81"/>
  <c r="E71" i="81"/>
  <c r="E72" i="81"/>
  <c r="E73" i="81"/>
  <c r="E74" i="81"/>
  <c r="E75" i="81"/>
  <c r="E76" i="81"/>
  <c r="E77" i="81"/>
  <c r="E78" i="81"/>
  <c r="E79" i="81"/>
  <c r="E80" i="81"/>
  <c r="E81" i="81"/>
  <c r="E82" i="81"/>
  <c r="E83" i="81"/>
  <c r="E84" i="81"/>
  <c r="E85" i="81"/>
  <c r="E86" i="81"/>
  <c r="E87" i="81"/>
  <c r="E88" i="81"/>
  <c r="E89" i="81"/>
  <c r="F89" i="81" s="1"/>
  <c r="E90" i="81"/>
  <c r="F90" i="81" s="1"/>
  <c r="E91" i="81"/>
  <c r="E92" i="81"/>
  <c r="E93" i="81"/>
  <c r="E94" i="81"/>
  <c r="E95" i="81"/>
  <c r="E96" i="81"/>
  <c r="E97" i="81"/>
  <c r="F97" i="81" s="1"/>
  <c r="E98" i="81"/>
  <c r="E99" i="81"/>
  <c r="E100" i="81"/>
  <c r="E101" i="81"/>
  <c r="E102" i="81"/>
  <c r="E103" i="81"/>
  <c r="E104" i="81"/>
  <c r="E105" i="81"/>
  <c r="E106" i="81"/>
  <c r="E107" i="81"/>
  <c r="E108" i="81"/>
  <c r="E109" i="81"/>
  <c r="E110" i="81"/>
  <c r="E111" i="81"/>
  <c r="E112" i="81"/>
  <c r="E113" i="81"/>
  <c r="E114" i="81"/>
  <c r="E115" i="81"/>
  <c r="E116" i="81"/>
  <c r="E117" i="81"/>
  <c r="E118" i="81"/>
  <c r="E119" i="81"/>
  <c r="E120" i="81"/>
  <c r="E121" i="81"/>
  <c r="E122" i="81"/>
  <c r="E123" i="81"/>
  <c r="E124" i="81"/>
  <c r="E125" i="81"/>
  <c r="E126" i="81"/>
  <c r="E127" i="81"/>
  <c r="E128" i="81"/>
  <c r="E129" i="81"/>
  <c r="E130" i="81"/>
  <c r="E131" i="81"/>
  <c r="E132" i="81"/>
  <c r="E133" i="81"/>
  <c r="E134" i="81"/>
  <c r="E135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8" i="81"/>
  <c r="E159" i="81"/>
  <c r="E160" i="81"/>
  <c r="E161" i="81"/>
  <c r="D5" i="81"/>
  <c r="D6" i="81"/>
  <c r="F6" i="81" s="1"/>
  <c r="D7" i="81"/>
  <c r="F7" i="81" s="1"/>
  <c r="D8" i="81"/>
  <c r="D9" i="81"/>
  <c r="D10" i="81"/>
  <c r="D11" i="81"/>
  <c r="D12" i="81"/>
  <c r="D13" i="81"/>
  <c r="F13" i="81" s="1"/>
  <c r="D14" i="81"/>
  <c r="D15" i="81"/>
  <c r="F15" i="81" s="1"/>
  <c r="D16" i="81"/>
  <c r="D17" i="81"/>
  <c r="D18" i="81"/>
  <c r="D19" i="81"/>
  <c r="D20" i="81"/>
  <c r="D21" i="81"/>
  <c r="F21" i="81" s="1"/>
  <c r="D22" i="81"/>
  <c r="D23" i="81"/>
  <c r="F23" i="81" s="1"/>
  <c r="D24" i="81"/>
  <c r="D25" i="81"/>
  <c r="D26" i="81"/>
  <c r="D27" i="81"/>
  <c r="D28" i="81"/>
  <c r="D29" i="81"/>
  <c r="D30" i="81"/>
  <c r="F30" i="81" s="1"/>
  <c r="D31" i="81"/>
  <c r="F31" i="81" s="1"/>
  <c r="D32" i="81"/>
  <c r="D33" i="81"/>
  <c r="D34" i="81"/>
  <c r="D35" i="81"/>
  <c r="D36" i="81"/>
  <c r="D37" i="81"/>
  <c r="F37" i="81" s="1"/>
  <c r="D38" i="81"/>
  <c r="F38" i="81" s="1"/>
  <c r="D39" i="81"/>
  <c r="F39" i="81" s="1"/>
  <c r="D40" i="81"/>
  <c r="F40" i="81" s="1"/>
  <c r="D41" i="81"/>
  <c r="D42" i="81"/>
  <c r="D43" i="81"/>
  <c r="D44" i="81"/>
  <c r="D45" i="81"/>
  <c r="F45" i="81" s="1"/>
  <c r="D46" i="81"/>
  <c r="F46" i="81" s="1"/>
  <c r="D47" i="81"/>
  <c r="F47" i="81" s="1"/>
  <c r="D48" i="81"/>
  <c r="D49" i="81"/>
  <c r="D50" i="81"/>
  <c r="D51" i="81"/>
  <c r="D52" i="81"/>
  <c r="D53" i="81"/>
  <c r="F53" i="81" s="1"/>
  <c r="D54" i="81"/>
  <c r="D55" i="81"/>
  <c r="F55" i="81" s="1"/>
  <c r="D56" i="81"/>
  <c r="D57" i="81"/>
  <c r="D58" i="81"/>
  <c r="D59" i="81"/>
  <c r="D60" i="81"/>
  <c r="D61" i="81"/>
  <c r="F61" i="81" s="1"/>
  <c r="D62" i="81"/>
  <c r="F62" i="81" s="1"/>
  <c r="D63" i="81"/>
  <c r="F63" i="81" s="1"/>
  <c r="D64" i="81"/>
  <c r="D65" i="81"/>
  <c r="D66" i="81"/>
  <c r="D67" i="81"/>
  <c r="D68" i="81"/>
  <c r="D69" i="81"/>
  <c r="F69" i="81" s="1"/>
  <c r="D70" i="81"/>
  <c r="D71" i="81"/>
  <c r="F71" i="81" s="1"/>
  <c r="D72" i="81"/>
  <c r="D73" i="81"/>
  <c r="D74" i="81"/>
  <c r="D75" i="81"/>
  <c r="D76" i="81"/>
  <c r="D77" i="81"/>
  <c r="F77" i="81" s="1"/>
  <c r="D78" i="81"/>
  <c r="D79" i="81"/>
  <c r="F79" i="81" s="1"/>
  <c r="D80" i="81"/>
  <c r="D81" i="81"/>
  <c r="D82" i="81"/>
  <c r="D83" i="81"/>
  <c r="D84" i="81"/>
  <c r="D85" i="81"/>
  <c r="F85" i="81" s="1"/>
  <c r="D86" i="81"/>
  <c r="F86" i="81" s="1"/>
  <c r="D87" i="81"/>
  <c r="F87" i="81" s="1"/>
  <c r="D88" i="81"/>
  <c r="D89" i="81"/>
  <c r="D90" i="81"/>
  <c r="D91" i="81"/>
  <c r="D92" i="81"/>
  <c r="D93" i="81"/>
  <c r="F93" i="81" s="1"/>
  <c r="D94" i="81"/>
  <c r="D95" i="81"/>
  <c r="F95" i="81" s="1"/>
  <c r="D96" i="81"/>
  <c r="D97" i="81"/>
  <c r="D98" i="81"/>
  <c r="D99" i="81"/>
  <c r="D100" i="81"/>
  <c r="D101" i="81"/>
  <c r="F101" i="81" s="1"/>
  <c r="D102" i="81"/>
  <c r="F102" i="81" s="1"/>
  <c r="D103" i="81"/>
  <c r="F103" i="81" s="1"/>
  <c r="D104" i="81"/>
  <c r="D105" i="81"/>
  <c r="D106" i="81"/>
  <c r="F106" i="81" s="1"/>
  <c r="D107" i="81"/>
  <c r="D108" i="81"/>
  <c r="D109" i="81"/>
  <c r="D110" i="81"/>
  <c r="D111" i="81"/>
  <c r="F111" i="81" s="1"/>
  <c r="D112" i="81"/>
  <c r="D113" i="81"/>
  <c r="D114" i="81"/>
  <c r="D115" i="81"/>
  <c r="D116" i="81"/>
  <c r="D117" i="81"/>
  <c r="D118" i="81"/>
  <c r="D119" i="81"/>
  <c r="F119" i="81" s="1"/>
  <c r="D120" i="81"/>
  <c r="D121" i="81"/>
  <c r="D122" i="81"/>
  <c r="D123" i="81"/>
  <c r="D124" i="81"/>
  <c r="D125" i="81"/>
  <c r="F125" i="81" s="1"/>
  <c r="D126" i="81"/>
  <c r="F126" i="81" s="1"/>
  <c r="D127" i="81"/>
  <c r="F127" i="81" s="1"/>
  <c r="D128" i="81"/>
  <c r="D129" i="81"/>
  <c r="D130" i="81"/>
  <c r="D131" i="81"/>
  <c r="D132" i="81"/>
  <c r="D133" i="81"/>
  <c r="F133" i="81" s="1"/>
  <c r="D134" i="81"/>
  <c r="D135" i="81"/>
  <c r="F135" i="81" s="1"/>
  <c r="D136" i="81"/>
  <c r="D137" i="81"/>
  <c r="D138" i="81"/>
  <c r="D139" i="81"/>
  <c r="D140" i="81"/>
  <c r="D141" i="81"/>
  <c r="F141" i="81" s="1"/>
  <c r="D142" i="81"/>
  <c r="D143" i="81"/>
  <c r="F143" i="81" s="1"/>
  <c r="D144" i="81"/>
  <c r="D145" i="81"/>
  <c r="D146" i="81"/>
  <c r="D147" i="81"/>
  <c r="D148" i="81"/>
  <c r="D149" i="81"/>
  <c r="F149" i="81" s="1"/>
  <c r="D150" i="81"/>
  <c r="D151" i="81"/>
  <c r="F151" i="81" s="1"/>
  <c r="D152" i="81"/>
  <c r="D153" i="81"/>
  <c r="D154" i="81"/>
  <c r="D155" i="81"/>
  <c r="D156" i="81"/>
  <c r="D157" i="81"/>
  <c r="F157" i="81" s="1"/>
  <c r="D158" i="81"/>
  <c r="F158" i="81" s="1"/>
  <c r="D159" i="81"/>
  <c r="F159" i="81" s="1"/>
  <c r="D160" i="81"/>
  <c r="F160" i="81" s="1"/>
  <c r="D161" i="81"/>
  <c r="Q4" i="81"/>
  <c r="P4" i="81"/>
  <c r="P3" i="81"/>
  <c r="M3" i="81"/>
  <c r="J3" i="81"/>
  <c r="G3" i="81"/>
  <c r="N4" i="81"/>
  <c r="M4" i="81"/>
  <c r="K4" i="81"/>
  <c r="J4" i="81"/>
  <c r="H4" i="81"/>
  <c r="G4" i="81"/>
  <c r="E4" i="81"/>
  <c r="D4" i="81"/>
  <c r="F4" i="81" s="1"/>
  <c r="D3" i="81"/>
  <c r="B161" i="81"/>
  <c r="B160" i="81"/>
  <c r="R159" i="81"/>
  <c r="B159" i="81"/>
  <c r="B158" i="81"/>
  <c r="B157" i="81"/>
  <c r="B156" i="81"/>
  <c r="R155" i="81"/>
  <c r="B155" i="81"/>
  <c r="R154" i="81"/>
  <c r="B154" i="81"/>
  <c r="R153" i="81"/>
  <c r="B153" i="81"/>
  <c r="B152" i="81"/>
  <c r="B151" i="81"/>
  <c r="B150" i="81"/>
  <c r="B149" i="81"/>
  <c r="B148" i="81"/>
  <c r="R147" i="81"/>
  <c r="B147" i="81"/>
  <c r="R146" i="81"/>
  <c r="B146" i="81"/>
  <c r="B145" i="81"/>
  <c r="B144" i="81"/>
  <c r="R143" i="81"/>
  <c r="B143" i="81"/>
  <c r="L142" i="81"/>
  <c r="B142" i="81"/>
  <c r="R141" i="81"/>
  <c r="B141" i="81"/>
  <c r="B140" i="81"/>
  <c r="R139" i="81"/>
  <c r="B139" i="81"/>
  <c r="R138" i="81"/>
  <c r="F138" i="81"/>
  <c r="B138" i="81"/>
  <c r="R137" i="81"/>
  <c r="B137" i="81"/>
  <c r="B136" i="81"/>
  <c r="B135" i="81"/>
  <c r="B134" i="81"/>
  <c r="R133" i="81"/>
  <c r="B133" i="81"/>
  <c r="B132" i="81"/>
  <c r="R131" i="81"/>
  <c r="B131" i="81"/>
  <c r="R130" i="81"/>
  <c r="B130" i="81"/>
  <c r="B129" i="81"/>
  <c r="R128" i="81"/>
  <c r="B128" i="81"/>
  <c r="R127" i="81"/>
  <c r="B127" i="81"/>
  <c r="B126" i="81"/>
  <c r="R125" i="81"/>
  <c r="B125" i="81"/>
  <c r="B124" i="81"/>
  <c r="R123" i="81"/>
  <c r="B123" i="81"/>
  <c r="R122" i="81"/>
  <c r="B122" i="81"/>
  <c r="R121" i="81"/>
  <c r="L121" i="81"/>
  <c r="B121" i="81"/>
  <c r="B120" i="81"/>
  <c r="B119" i="81"/>
  <c r="B118" i="81"/>
  <c r="F117" i="81"/>
  <c r="B117" i="81"/>
  <c r="B116" i="81"/>
  <c r="R115" i="81"/>
  <c r="B115" i="81"/>
  <c r="R114" i="81"/>
  <c r="B114" i="81"/>
  <c r="R113" i="81"/>
  <c r="B113" i="81"/>
  <c r="R112" i="81"/>
  <c r="B112" i="81"/>
  <c r="R111" i="81"/>
  <c r="B111" i="81"/>
  <c r="B110" i="81"/>
  <c r="F109" i="81"/>
  <c r="B109" i="81"/>
  <c r="B108" i="81"/>
  <c r="R107" i="81"/>
  <c r="B107" i="81"/>
  <c r="R106" i="81"/>
  <c r="B106" i="81"/>
  <c r="R105" i="81"/>
  <c r="L105" i="81"/>
  <c r="B105" i="81"/>
  <c r="B104" i="81"/>
  <c r="R103" i="81"/>
  <c r="B103" i="81"/>
  <c r="R102" i="81"/>
  <c r="L102" i="81"/>
  <c r="B102" i="81"/>
  <c r="R101" i="81"/>
  <c r="B101" i="81"/>
  <c r="B100" i="81"/>
  <c r="R99" i="81"/>
  <c r="B99" i="81"/>
  <c r="R98" i="81"/>
  <c r="B98" i="81"/>
  <c r="R97" i="81"/>
  <c r="B97" i="81"/>
  <c r="B96" i="81"/>
  <c r="R95" i="81"/>
  <c r="B95" i="81"/>
  <c r="L94" i="81"/>
  <c r="B94" i="81"/>
  <c r="R93" i="81"/>
  <c r="B93" i="81"/>
  <c r="B92" i="81"/>
  <c r="R91" i="81"/>
  <c r="B91" i="81"/>
  <c r="R90" i="81"/>
  <c r="B90" i="81"/>
  <c r="R89" i="81"/>
  <c r="L89" i="81"/>
  <c r="B89" i="81"/>
  <c r="B88" i="81"/>
  <c r="R87" i="81"/>
  <c r="B87" i="81"/>
  <c r="B86" i="81"/>
  <c r="B85" i="81"/>
  <c r="B84" i="81"/>
  <c r="R83" i="81"/>
  <c r="B83" i="81"/>
  <c r="R82" i="81"/>
  <c r="B82" i="81"/>
  <c r="R81" i="81"/>
  <c r="B81" i="81"/>
  <c r="B80" i="81"/>
  <c r="R79" i="81"/>
  <c r="B79" i="81"/>
  <c r="F78" i="81"/>
  <c r="B78" i="81"/>
  <c r="B77" i="81"/>
  <c r="B76" i="81"/>
  <c r="B75" i="81"/>
  <c r="B74" i="81"/>
  <c r="R73" i="81"/>
  <c r="B73" i="81"/>
  <c r="B72" i="81"/>
  <c r="R71" i="81"/>
  <c r="B71" i="81"/>
  <c r="L70" i="81"/>
  <c r="F70" i="81"/>
  <c r="B70" i="81"/>
  <c r="B69" i="81"/>
  <c r="B68" i="81"/>
  <c r="L67" i="81"/>
  <c r="B67" i="81"/>
  <c r="B66" i="81"/>
  <c r="R65" i="81"/>
  <c r="L65" i="81"/>
  <c r="B65" i="81"/>
  <c r="L64" i="81"/>
  <c r="F64" i="81"/>
  <c r="B64" i="81"/>
  <c r="R63" i="81"/>
  <c r="B63" i="81"/>
  <c r="B62" i="81"/>
  <c r="B61" i="81"/>
  <c r="B60" i="81"/>
  <c r="B59" i="81"/>
  <c r="B58" i="81"/>
  <c r="R57" i="81"/>
  <c r="B57" i="81"/>
  <c r="B56" i="81"/>
  <c r="R55" i="81"/>
  <c r="B55" i="81"/>
  <c r="F54" i="81"/>
  <c r="B54" i="81"/>
  <c r="B53" i="81"/>
  <c r="B52" i="81"/>
  <c r="B51" i="81"/>
  <c r="B50" i="81"/>
  <c r="R49" i="81"/>
  <c r="B49" i="81"/>
  <c r="B48" i="81"/>
  <c r="R47" i="81"/>
  <c r="B47" i="81"/>
  <c r="B46" i="81"/>
  <c r="B45" i="81"/>
  <c r="B44" i="81"/>
  <c r="L43" i="81"/>
  <c r="B43" i="81"/>
  <c r="R42" i="81"/>
  <c r="B42" i="81"/>
  <c r="B41" i="81"/>
  <c r="B40" i="81"/>
  <c r="L39" i="81"/>
  <c r="B39" i="81"/>
  <c r="B38" i="81"/>
  <c r="B37" i="81"/>
  <c r="B36" i="81"/>
  <c r="L35" i="81"/>
  <c r="B35" i="81"/>
  <c r="R34" i="81"/>
  <c r="B34" i="81"/>
  <c r="L33" i="81"/>
  <c r="B33" i="81"/>
  <c r="L32" i="81"/>
  <c r="B32" i="81"/>
  <c r="L31" i="81"/>
  <c r="B31" i="81"/>
  <c r="R30" i="81"/>
  <c r="B30" i="81"/>
  <c r="F29" i="81"/>
  <c r="B29" i="81"/>
  <c r="B28" i="81"/>
  <c r="B27" i="81"/>
  <c r="R26" i="81"/>
  <c r="B26" i="81"/>
  <c r="F25" i="81"/>
  <c r="B25" i="81"/>
  <c r="L24" i="81"/>
  <c r="B24" i="81"/>
  <c r="B23" i="81"/>
  <c r="R22" i="81"/>
  <c r="F22" i="81"/>
  <c r="B22" i="81"/>
  <c r="B21" i="81"/>
  <c r="B20" i="81"/>
  <c r="B19" i="81"/>
  <c r="R18" i="81"/>
  <c r="F18" i="81"/>
  <c r="B18" i="81"/>
  <c r="B17" i="81"/>
  <c r="L16" i="81"/>
  <c r="B16" i="81"/>
  <c r="B15" i="81"/>
  <c r="R14" i="81"/>
  <c r="F14" i="81"/>
  <c r="B14" i="81"/>
  <c r="B13" i="81"/>
  <c r="B12" i="81"/>
  <c r="L11" i="81"/>
  <c r="B11" i="81"/>
  <c r="R10" i="81"/>
  <c r="B10" i="81"/>
  <c r="B9" i="81"/>
  <c r="L8" i="81"/>
  <c r="B8" i="81"/>
  <c r="L7" i="81"/>
  <c r="B7" i="81"/>
  <c r="R6" i="81"/>
  <c r="B6" i="81"/>
  <c r="F5" i="81"/>
  <c r="B5" i="81"/>
  <c r="B4" i="81"/>
  <c r="W5" i="80"/>
  <c r="W6" i="80"/>
  <c r="W7" i="80"/>
  <c r="W8" i="80"/>
  <c r="W9" i="80"/>
  <c r="W10" i="80"/>
  <c r="W11" i="80"/>
  <c r="W12" i="80"/>
  <c r="W13" i="80"/>
  <c r="W14" i="80"/>
  <c r="W15" i="80"/>
  <c r="W16" i="80"/>
  <c r="W17" i="80"/>
  <c r="W18" i="80"/>
  <c r="W19" i="80"/>
  <c r="W20" i="80"/>
  <c r="W21" i="80"/>
  <c r="W22" i="80"/>
  <c r="W23" i="80"/>
  <c r="W24" i="80"/>
  <c r="W25" i="80"/>
  <c r="W26" i="80"/>
  <c r="W27" i="80"/>
  <c r="W28" i="80"/>
  <c r="W29" i="80"/>
  <c r="W30" i="80"/>
  <c r="W31" i="80"/>
  <c r="W32" i="80"/>
  <c r="W33" i="80"/>
  <c r="W34" i="80"/>
  <c r="W35" i="80"/>
  <c r="W36" i="80"/>
  <c r="W37" i="80"/>
  <c r="W38" i="80"/>
  <c r="W39" i="80"/>
  <c r="W40" i="80"/>
  <c r="W41" i="80"/>
  <c r="W42" i="80"/>
  <c r="W43" i="80"/>
  <c r="W44" i="80"/>
  <c r="W45" i="80"/>
  <c r="W46" i="80"/>
  <c r="W47" i="80"/>
  <c r="W48" i="80"/>
  <c r="W49" i="80"/>
  <c r="W50" i="80"/>
  <c r="W51" i="80"/>
  <c r="W52" i="80"/>
  <c r="W53" i="80"/>
  <c r="W54" i="80"/>
  <c r="W55" i="80"/>
  <c r="W56" i="80"/>
  <c r="W57" i="80"/>
  <c r="W58" i="80"/>
  <c r="W59" i="80"/>
  <c r="W60" i="80"/>
  <c r="W61" i="80"/>
  <c r="W62" i="80"/>
  <c r="W63" i="80"/>
  <c r="W64" i="80"/>
  <c r="W65" i="80"/>
  <c r="W66" i="80"/>
  <c r="W67" i="80"/>
  <c r="W68" i="80"/>
  <c r="W69" i="80"/>
  <c r="W70" i="80"/>
  <c r="W71" i="80"/>
  <c r="W72" i="80"/>
  <c r="W73" i="80"/>
  <c r="W74" i="80"/>
  <c r="W75" i="80"/>
  <c r="W76" i="80"/>
  <c r="W77" i="80"/>
  <c r="W78" i="80"/>
  <c r="W79" i="80"/>
  <c r="W80" i="80"/>
  <c r="W81" i="80"/>
  <c r="W82" i="80"/>
  <c r="W83" i="80"/>
  <c r="W84" i="80"/>
  <c r="W85" i="80"/>
  <c r="W86" i="80"/>
  <c r="W87" i="80"/>
  <c r="W88" i="80"/>
  <c r="W89" i="80"/>
  <c r="W90" i="80"/>
  <c r="W91" i="80"/>
  <c r="W92" i="80"/>
  <c r="W93" i="80"/>
  <c r="W94" i="80"/>
  <c r="W95" i="80"/>
  <c r="W96" i="80"/>
  <c r="W97" i="80"/>
  <c r="W98" i="80"/>
  <c r="W99" i="80"/>
  <c r="W100" i="80"/>
  <c r="W101" i="80"/>
  <c r="W102" i="80"/>
  <c r="W103" i="80"/>
  <c r="W104" i="80"/>
  <c r="W105" i="80"/>
  <c r="W106" i="80"/>
  <c r="W107" i="80"/>
  <c r="W108" i="80"/>
  <c r="W109" i="80"/>
  <c r="W110" i="80"/>
  <c r="W111" i="80"/>
  <c r="W112" i="80"/>
  <c r="W113" i="80"/>
  <c r="W114" i="80"/>
  <c r="W115" i="80"/>
  <c r="W116" i="80"/>
  <c r="W117" i="80"/>
  <c r="W118" i="80"/>
  <c r="W119" i="80"/>
  <c r="W120" i="80"/>
  <c r="W121" i="80"/>
  <c r="W122" i="80"/>
  <c r="W123" i="80"/>
  <c r="W124" i="80"/>
  <c r="W125" i="80"/>
  <c r="W126" i="80"/>
  <c r="W127" i="80"/>
  <c r="W128" i="80"/>
  <c r="W129" i="80"/>
  <c r="W130" i="80"/>
  <c r="W131" i="80"/>
  <c r="W132" i="80"/>
  <c r="W133" i="80"/>
  <c r="W134" i="80"/>
  <c r="W135" i="80"/>
  <c r="W136" i="80"/>
  <c r="W137" i="80"/>
  <c r="W138" i="80"/>
  <c r="W139" i="80"/>
  <c r="W140" i="80"/>
  <c r="W141" i="80"/>
  <c r="W142" i="80"/>
  <c r="W143" i="80"/>
  <c r="W144" i="80"/>
  <c r="W145" i="80"/>
  <c r="W146" i="80"/>
  <c r="W147" i="80"/>
  <c r="W148" i="80"/>
  <c r="W149" i="80"/>
  <c r="W150" i="80"/>
  <c r="W151" i="80"/>
  <c r="W152" i="80"/>
  <c r="W153" i="80"/>
  <c r="W154" i="80"/>
  <c r="W155" i="80"/>
  <c r="W156" i="80"/>
  <c r="W157" i="80"/>
  <c r="W158" i="80"/>
  <c r="W159" i="80"/>
  <c r="W160" i="80"/>
  <c r="W161" i="80"/>
  <c r="W4" i="80"/>
  <c r="V5" i="80"/>
  <c r="V6" i="80"/>
  <c r="V7" i="80"/>
  <c r="V8" i="80"/>
  <c r="V9" i="80"/>
  <c r="V10" i="80"/>
  <c r="V11" i="80"/>
  <c r="V12" i="80"/>
  <c r="V13" i="80"/>
  <c r="V14" i="80"/>
  <c r="V15" i="80"/>
  <c r="V16" i="80"/>
  <c r="V17" i="80"/>
  <c r="V18" i="80"/>
  <c r="V19" i="80"/>
  <c r="V20" i="80"/>
  <c r="V21" i="80"/>
  <c r="V22" i="80"/>
  <c r="V23" i="80"/>
  <c r="V24" i="80"/>
  <c r="V25" i="80"/>
  <c r="V26" i="80"/>
  <c r="V27" i="80"/>
  <c r="V28" i="80"/>
  <c r="V29" i="80"/>
  <c r="V30" i="80"/>
  <c r="V31" i="80"/>
  <c r="V32" i="80"/>
  <c r="V33" i="80"/>
  <c r="V34" i="80"/>
  <c r="V35" i="80"/>
  <c r="V36" i="80"/>
  <c r="V37" i="80"/>
  <c r="V38" i="80"/>
  <c r="V39" i="80"/>
  <c r="V40" i="80"/>
  <c r="V41" i="80"/>
  <c r="V42" i="80"/>
  <c r="V43" i="80"/>
  <c r="V44" i="80"/>
  <c r="V45" i="80"/>
  <c r="V46" i="80"/>
  <c r="V47" i="80"/>
  <c r="V48" i="80"/>
  <c r="V49" i="80"/>
  <c r="V50" i="80"/>
  <c r="V51" i="80"/>
  <c r="V52" i="80"/>
  <c r="V53" i="80"/>
  <c r="V54" i="80"/>
  <c r="V55" i="80"/>
  <c r="V56" i="80"/>
  <c r="V57" i="80"/>
  <c r="V58" i="80"/>
  <c r="V59" i="80"/>
  <c r="V60" i="80"/>
  <c r="V61" i="80"/>
  <c r="V62" i="80"/>
  <c r="V63" i="80"/>
  <c r="V64" i="80"/>
  <c r="V65" i="80"/>
  <c r="V66" i="80"/>
  <c r="V67" i="80"/>
  <c r="V68" i="80"/>
  <c r="V69" i="80"/>
  <c r="V70" i="80"/>
  <c r="V71" i="80"/>
  <c r="V72" i="80"/>
  <c r="V73" i="80"/>
  <c r="V74" i="80"/>
  <c r="V75" i="80"/>
  <c r="V76" i="80"/>
  <c r="V77" i="80"/>
  <c r="V78" i="80"/>
  <c r="V79" i="80"/>
  <c r="V80" i="80"/>
  <c r="V81" i="80"/>
  <c r="V82" i="80"/>
  <c r="V83" i="80"/>
  <c r="V84" i="80"/>
  <c r="V85" i="80"/>
  <c r="V86" i="80"/>
  <c r="V87" i="80"/>
  <c r="V88" i="80"/>
  <c r="V89" i="80"/>
  <c r="V90" i="80"/>
  <c r="V91" i="80"/>
  <c r="V92" i="80"/>
  <c r="V93" i="80"/>
  <c r="V94" i="80"/>
  <c r="V95" i="80"/>
  <c r="V96" i="80"/>
  <c r="V97" i="80"/>
  <c r="V98" i="80"/>
  <c r="V99" i="80"/>
  <c r="V100" i="80"/>
  <c r="V101" i="80"/>
  <c r="V102" i="80"/>
  <c r="V103" i="80"/>
  <c r="V104" i="80"/>
  <c r="V105" i="80"/>
  <c r="V106" i="80"/>
  <c r="V107" i="80"/>
  <c r="V108" i="80"/>
  <c r="V109" i="80"/>
  <c r="V110" i="80"/>
  <c r="V111" i="80"/>
  <c r="V112" i="80"/>
  <c r="V113" i="80"/>
  <c r="V114" i="80"/>
  <c r="V115" i="80"/>
  <c r="V116" i="80"/>
  <c r="V117" i="80"/>
  <c r="V118" i="80"/>
  <c r="V119" i="80"/>
  <c r="V120" i="80"/>
  <c r="V121" i="80"/>
  <c r="V122" i="80"/>
  <c r="V123" i="80"/>
  <c r="V124" i="80"/>
  <c r="V125" i="80"/>
  <c r="V126" i="80"/>
  <c r="V127" i="80"/>
  <c r="V128" i="80"/>
  <c r="V129" i="80"/>
  <c r="V130" i="80"/>
  <c r="V131" i="80"/>
  <c r="V132" i="80"/>
  <c r="V133" i="80"/>
  <c r="V134" i="80"/>
  <c r="V135" i="80"/>
  <c r="V136" i="80"/>
  <c r="V137" i="80"/>
  <c r="V138" i="80"/>
  <c r="V139" i="80"/>
  <c r="V140" i="80"/>
  <c r="V141" i="80"/>
  <c r="V142" i="80"/>
  <c r="V143" i="80"/>
  <c r="V144" i="80"/>
  <c r="V145" i="80"/>
  <c r="V146" i="80"/>
  <c r="V147" i="80"/>
  <c r="V148" i="80"/>
  <c r="V149" i="80"/>
  <c r="V150" i="80"/>
  <c r="V151" i="80"/>
  <c r="V152" i="80"/>
  <c r="V153" i="80"/>
  <c r="V154" i="80"/>
  <c r="V155" i="80"/>
  <c r="V156" i="80"/>
  <c r="V157" i="80"/>
  <c r="V158" i="80"/>
  <c r="V159" i="80"/>
  <c r="V160" i="80"/>
  <c r="V161" i="80"/>
  <c r="V4" i="80"/>
  <c r="F155" i="81" l="1"/>
  <c r="F147" i="81"/>
  <c r="F139" i="81"/>
  <c r="F131" i="81"/>
  <c r="F123" i="81"/>
  <c r="F115" i="81"/>
  <c r="F107" i="81"/>
  <c r="F99" i="81"/>
  <c r="F91" i="81"/>
  <c r="F83" i="81"/>
  <c r="F75" i="81"/>
  <c r="F67" i="81"/>
  <c r="F59" i="81"/>
  <c r="F51" i="81"/>
  <c r="F43" i="81"/>
  <c r="F35" i="81"/>
  <c r="F27" i="81"/>
  <c r="F19" i="81"/>
  <c r="F11" i="81"/>
  <c r="F152" i="81"/>
  <c r="F144" i="81"/>
  <c r="F136" i="81"/>
  <c r="F128" i="81"/>
  <c r="F120" i="81"/>
  <c r="F112" i="81"/>
  <c r="F104" i="81"/>
  <c r="F96" i="81"/>
  <c r="F88" i="81"/>
  <c r="F80" i="81"/>
  <c r="F72" i="81"/>
  <c r="F56" i="81"/>
  <c r="F48" i="81"/>
  <c r="F32" i="81"/>
  <c r="F24" i="81"/>
  <c r="F16" i="81"/>
  <c r="F8" i="81"/>
  <c r="I157" i="81"/>
  <c r="I149" i="81"/>
  <c r="I141" i="81"/>
  <c r="I133" i="81"/>
  <c r="I125" i="81"/>
  <c r="I117" i="81"/>
  <c r="L155" i="81"/>
  <c r="L147" i="81"/>
  <c r="L139" i="81"/>
  <c r="L131" i="81"/>
  <c r="L123" i="81"/>
  <c r="L115" i="81"/>
  <c r="L99" i="81"/>
  <c r="L91" i="81"/>
  <c r="L83" i="81"/>
  <c r="L75" i="81"/>
  <c r="O157" i="81"/>
  <c r="O149" i="81"/>
  <c r="O141" i="81"/>
  <c r="O133" i="81"/>
  <c r="O125" i="81"/>
  <c r="O117" i="81"/>
  <c r="O109" i="81"/>
  <c r="O101" i="81"/>
  <c r="O93" i="81"/>
  <c r="O85" i="81"/>
  <c r="O77" i="81"/>
  <c r="O69" i="81"/>
  <c r="O61" i="81"/>
  <c r="O53" i="81"/>
  <c r="O45" i="81"/>
  <c r="O37" i="81"/>
  <c r="O29" i="81"/>
  <c r="O21" i="81"/>
  <c r="O13" i="81"/>
  <c r="O5" i="81"/>
  <c r="F129" i="81"/>
  <c r="I155" i="81"/>
  <c r="I139" i="81"/>
  <c r="I123" i="81"/>
  <c r="I115" i="81"/>
  <c r="I83" i="81"/>
  <c r="I111" i="81"/>
  <c r="I103" i="81"/>
  <c r="I87" i="81"/>
  <c r="I79" i="81"/>
  <c r="I71" i="81"/>
  <c r="I55" i="81"/>
  <c r="I47" i="81"/>
  <c r="I39" i="81"/>
  <c r="I23" i="81"/>
  <c r="I15" i="81"/>
  <c r="I7" i="81"/>
  <c r="F159" i="82"/>
  <c r="F151" i="82"/>
  <c r="F143" i="82"/>
  <c r="F135" i="82"/>
  <c r="F127" i="82"/>
  <c r="F119" i="82"/>
  <c r="F111" i="82"/>
  <c r="F103" i="82"/>
  <c r="F95" i="82"/>
  <c r="F87" i="82"/>
  <c r="F79" i="82"/>
  <c r="F71" i="82"/>
  <c r="F63" i="82"/>
  <c r="F55" i="82"/>
  <c r="F47" i="82"/>
  <c r="F39" i="82"/>
  <c r="F31" i="82"/>
  <c r="F23" i="82"/>
  <c r="F15" i="82"/>
  <c r="F7" i="82"/>
  <c r="I158" i="82"/>
  <c r="I150" i="82"/>
  <c r="I126" i="82"/>
  <c r="I110" i="82"/>
  <c r="I102" i="82"/>
  <c r="I94" i="82"/>
  <c r="I78" i="82"/>
  <c r="I70" i="82"/>
  <c r="I62" i="82"/>
  <c r="I147" i="82"/>
  <c r="I139" i="82"/>
  <c r="I131" i="82"/>
  <c r="R84" i="82"/>
  <c r="R76" i="82"/>
  <c r="R68" i="82"/>
  <c r="R60" i="82"/>
  <c r="R52" i="82"/>
  <c r="R36" i="82"/>
  <c r="R28" i="82"/>
  <c r="R20" i="82"/>
  <c r="R12" i="82"/>
  <c r="R110" i="81"/>
  <c r="R94" i="81"/>
  <c r="R86" i="81"/>
  <c r="R78" i="81"/>
  <c r="R70" i="81"/>
  <c r="R62" i="81"/>
  <c r="R54" i="81"/>
  <c r="R46" i="81"/>
  <c r="R38" i="81"/>
  <c r="I61" i="82"/>
  <c r="F159" i="83"/>
  <c r="F151" i="83"/>
  <c r="F143" i="83"/>
  <c r="I109" i="81"/>
  <c r="I101" i="81"/>
  <c r="I93" i="81"/>
  <c r="I85" i="81"/>
  <c r="I77" i="81"/>
  <c r="I69" i="81"/>
  <c r="I61" i="81"/>
  <c r="I53" i="81"/>
  <c r="I45" i="81"/>
  <c r="I37" i="81"/>
  <c r="I29" i="81"/>
  <c r="I21" i="81"/>
  <c r="I13" i="81"/>
  <c r="I5" i="81"/>
  <c r="I154" i="81"/>
  <c r="I106" i="81"/>
  <c r="I42" i="81"/>
  <c r="F141" i="82"/>
  <c r="F69" i="82"/>
  <c r="I116" i="82"/>
  <c r="I107" i="81"/>
  <c r="I99" i="81"/>
  <c r="I91" i="81"/>
  <c r="I75" i="81"/>
  <c r="I67" i="81"/>
  <c r="I59" i="81"/>
  <c r="I43" i="81"/>
  <c r="I35" i="81"/>
  <c r="I27" i="81"/>
  <c r="I11" i="81"/>
  <c r="F4" i="82"/>
  <c r="F155" i="82"/>
  <c r="F147" i="82"/>
  <c r="F139" i="82"/>
  <c r="F131" i="82"/>
  <c r="F123" i="82"/>
  <c r="F115" i="82"/>
  <c r="F107" i="82"/>
  <c r="F99" i="82"/>
  <c r="F91" i="82"/>
  <c r="F83" i="82"/>
  <c r="F75" i="82"/>
  <c r="F67" i="82"/>
  <c r="F59" i="82"/>
  <c r="F51" i="82"/>
  <c r="F43" i="82"/>
  <c r="F35" i="82"/>
  <c r="F27" i="82"/>
  <c r="F19" i="82"/>
  <c r="F11" i="82"/>
  <c r="I74" i="82"/>
  <c r="I34" i="82"/>
  <c r="I18" i="82"/>
  <c r="I10" i="82"/>
  <c r="I135" i="82"/>
  <c r="I127" i="82"/>
  <c r="I119" i="82"/>
  <c r="I111" i="82"/>
  <c r="I103" i="82"/>
  <c r="I79" i="82"/>
  <c r="I63" i="82"/>
  <c r="I23" i="82"/>
  <c r="I15" i="82"/>
  <c r="L57" i="82"/>
  <c r="O110" i="82"/>
  <c r="O94" i="82"/>
  <c r="O78" i="82"/>
  <c r="O147" i="82"/>
  <c r="I158" i="85"/>
  <c r="I150" i="85"/>
  <c r="I142" i="85"/>
  <c r="I134" i="85"/>
  <c r="I126" i="85"/>
  <c r="I118" i="85"/>
  <c r="I110" i="85"/>
  <c r="I102" i="85"/>
  <c r="I94" i="85"/>
  <c r="I86" i="85"/>
  <c r="I78" i="85"/>
  <c r="I70" i="85"/>
  <c r="I62" i="85"/>
  <c r="I54" i="85"/>
  <c r="I46" i="85"/>
  <c r="I38" i="85"/>
  <c r="I30" i="85"/>
  <c r="I22" i="85"/>
  <c r="I14" i="85"/>
  <c r="I6" i="85"/>
  <c r="O154" i="83"/>
  <c r="O146" i="83"/>
  <c r="O138" i="83"/>
  <c r="O130" i="83"/>
  <c r="O122" i="83"/>
  <c r="O114" i="83"/>
  <c r="O106" i="83"/>
  <c r="O98" i="83"/>
  <c r="O90" i="83"/>
  <c r="O82" i="83"/>
  <c r="O74" i="83"/>
  <c r="O66" i="83"/>
  <c r="O58" i="83"/>
  <c r="O50" i="83"/>
  <c r="O42" i="83"/>
  <c r="O34" i="83"/>
  <c r="O26" i="83"/>
  <c r="O18" i="83"/>
  <c r="O10" i="83"/>
  <c r="I157" i="85"/>
  <c r="I149" i="85"/>
  <c r="I141" i="85"/>
  <c r="I133" i="85"/>
  <c r="I125" i="85"/>
  <c r="I117" i="85"/>
  <c r="I109" i="85"/>
  <c r="I101" i="85"/>
  <c r="I93" i="85"/>
  <c r="I85" i="85"/>
  <c r="I77" i="85"/>
  <c r="I69" i="85"/>
  <c r="I61" i="85"/>
  <c r="I53" i="85"/>
  <c r="I45" i="85"/>
  <c r="I37" i="85"/>
  <c r="I29" i="85"/>
  <c r="I21" i="85"/>
  <c r="I13" i="85"/>
  <c r="I5" i="85"/>
  <c r="I115" i="85"/>
  <c r="I107" i="85"/>
  <c r="I91" i="85"/>
  <c r="I43" i="85"/>
  <c r="I35" i="85"/>
  <c r="I19" i="85"/>
  <c r="F112" i="83"/>
  <c r="F96" i="83"/>
  <c r="F88" i="83"/>
  <c r="F72" i="83"/>
  <c r="F64" i="83"/>
  <c r="F48" i="83"/>
  <c r="F40" i="83"/>
  <c r="F24" i="83"/>
  <c r="I157" i="83"/>
  <c r="I149" i="83"/>
  <c r="I141" i="83"/>
  <c r="I133" i="83"/>
  <c r="I125" i="83"/>
  <c r="I117" i="83"/>
  <c r="I101" i="83"/>
  <c r="I77" i="83"/>
  <c r="I61" i="83"/>
  <c r="I53" i="83"/>
  <c r="I45" i="83"/>
  <c r="I29" i="83"/>
  <c r="I154" i="83"/>
  <c r="I146" i="83"/>
  <c r="I138" i="83"/>
  <c r="I122" i="83"/>
  <c r="I106" i="83"/>
  <c r="I90" i="83"/>
  <c r="I82" i="83"/>
  <c r="I66" i="83"/>
  <c r="L159" i="83"/>
  <c r="L151" i="83"/>
  <c r="L143" i="83"/>
  <c r="L135" i="83"/>
  <c r="L127" i="83"/>
  <c r="L119" i="83"/>
  <c r="L111" i="83"/>
  <c r="L103" i="83"/>
  <c r="L95" i="83"/>
  <c r="L87" i="83"/>
  <c r="L79" i="83"/>
  <c r="L71" i="83"/>
  <c r="L63" i="83"/>
  <c r="L55" i="83"/>
  <c r="L47" i="83"/>
  <c r="L39" i="83"/>
  <c r="L31" i="83"/>
  <c r="L23" i="83"/>
  <c r="L15" i="83"/>
  <c r="L7" i="83"/>
  <c r="R131" i="83"/>
  <c r="R123" i="83"/>
  <c r="R115" i="83"/>
  <c r="R107" i="83"/>
  <c r="R99" i="83"/>
  <c r="R91" i="83"/>
  <c r="R83" i="83"/>
  <c r="R75" i="83"/>
  <c r="R59" i="83"/>
  <c r="R43" i="83"/>
  <c r="R27" i="83"/>
  <c r="R11" i="83"/>
  <c r="F73" i="85"/>
  <c r="F65" i="85"/>
  <c r="F57" i="85"/>
  <c r="F49" i="85"/>
  <c r="F33" i="85"/>
  <c r="F17" i="85"/>
  <c r="F9" i="85"/>
  <c r="L154" i="81"/>
  <c r="L146" i="81"/>
  <c r="L138" i="81"/>
  <c r="L130" i="81"/>
  <c r="L122" i="81"/>
  <c r="L114" i="81"/>
  <c r="L106" i="81"/>
  <c r="L98" i="81"/>
  <c r="L90" i="81"/>
  <c r="L82" i="81"/>
  <c r="L74" i="81"/>
  <c r="L66" i="81"/>
  <c r="L58" i="81"/>
  <c r="L50" i="81"/>
  <c r="L42" i="81"/>
  <c r="L34" i="81"/>
  <c r="L26" i="81"/>
  <c r="L18" i="81"/>
  <c r="L10" i="81"/>
  <c r="O156" i="81"/>
  <c r="O148" i="81"/>
  <c r="O140" i="81"/>
  <c r="O132" i="81"/>
  <c r="O124" i="81"/>
  <c r="O116" i="81"/>
  <c r="O108" i="81"/>
  <c r="O100" i="81"/>
  <c r="O92" i="81"/>
  <c r="O84" i="81"/>
  <c r="O76" i="81"/>
  <c r="O68" i="81"/>
  <c r="O60" i="81"/>
  <c r="O52" i="81"/>
  <c r="O44" i="81"/>
  <c r="O36" i="81"/>
  <c r="O28" i="81"/>
  <c r="O20" i="81"/>
  <c r="O12" i="81"/>
  <c r="L161" i="81"/>
  <c r="L153" i="81"/>
  <c r="L145" i="81"/>
  <c r="L137" i="81"/>
  <c r="L129" i="81"/>
  <c r="L113" i="81"/>
  <c r="L97" i="81"/>
  <c r="L81" i="81"/>
  <c r="L73" i="81"/>
  <c r="L57" i="81"/>
  <c r="L49" i="81"/>
  <c r="L41" i="81"/>
  <c r="L25" i="81"/>
  <c r="L17" i="81"/>
  <c r="L9" i="81"/>
  <c r="O158" i="81"/>
  <c r="O150" i="81"/>
  <c r="O142" i="81"/>
  <c r="O134" i="81"/>
  <c r="O126" i="81"/>
  <c r="O118" i="81"/>
  <c r="O110" i="81"/>
  <c r="O102" i="81"/>
  <c r="O94" i="81"/>
  <c r="O86" i="81"/>
  <c r="O78" i="81"/>
  <c r="O70" i="81"/>
  <c r="O62" i="81"/>
  <c r="O54" i="81"/>
  <c r="O46" i="81"/>
  <c r="O38" i="81"/>
  <c r="O30" i="81"/>
  <c r="O22" i="81"/>
  <c r="O14" i="81"/>
  <c r="O6" i="81"/>
  <c r="R151" i="81"/>
  <c r="R135" i="81"/>
  <c r="R119" i="81"/>
  <c r="F157" i="82"/>
  <c r="F149" i="82"/>
  <c r="F133" i="82"/>
  <c r="F125" i="82"/>
  <c r="F117" i="82"/>
  <c r="F109" i="82"/>
  <c r="F101" i="82"/>
  <c r="F77" i="82"/>
  <c r="F61" i="82"/>
  <c r="F45" i="82"/>
  <c r="F37" i="82"/>
  <c r="F29" i="82"/>
  <c r="F21" i="82"/>
  <c r="F13" i="82"/>
  <c r="F5" i="82"/>
  <c r="I40" i="81"/>
  <c r="I32" i="81"/>
  <c r="I16" i="81"/>
  <c r="I8" i="81"/>
  <c r="F104" i="82"/>
  <c r="F80" i="82"/>
  <c r="I4" i="81"/>
  <c r="F161" i="81"/>
  <c r="F153" i="81"/>
  <c r="F145" i="81"/>
  <c r="F137" i="81"/>
  <c r="F121" i="81"/>
  <c r="F113" i="81"/>
  <c r="F105" i="81"/>
  <c r="F81" i="81"/>
  <c r="F73" i="81"/>
  <c r="F65" i="81"/>
  <c r="F57" i="81"/>
  <c r="F49" i="81"/>
  <c r="F41" i="81"/>
  <c r="I158" i="81"/>
  <c r="I150" i="81"/>
  <c r="I142" i="81"/>
  <c r="I134" i="81"/>
  <c r="I126" i="81"/>
  <c r="I118" i="81"/>
  <c r="I110" i="81"/>
  <c r="I102" i="81"/>
  <c r="I6" i="81"/>
  <c r="I147" i="81"/>
  <c r="I131" i="81"/>
  <c r="L120" i="81"/>
  <c r="L104" i="81"/>
  <c r="L88" i="81"/>
  <c r="L72" i="81"/>
  <c r="L56" i="81"/>
  <c r="L48" i="81"/>
  <c r="L40" i="81"/>
  <c r="O154" i="81"/>
  <c r="O146" i="81"/>
  <c r="O138" i="81"/>
  <c r="O130" i="81"/>
  <c r="O122" i="81"/>
  <c r="O114" i="81"/>
  <c r="O106" i="81"/>
  <c r="O98" i="81"/>
  <c r="O90" i="81"/>
  <c r="O82" i="81"/>
  <c r="O74" i="81"/>
  <c r="O66" i="81"/>
  <c r="O58" i="81"/>
  <c r="O50" i="81"/>
  <c r="O42" i="81"/>
  <c r="O34" i="81"/>
  <c r="O26" i="81"/>
  <c r="O18" i="81"/>
  <c r="O10" i="81"/>
  <c r="I4" i="82"/>
  <c r="F161" i="82"/>
  <c r="F153" i="82"/>
  <c r="F145" i="82"/>
  <c r="F137" i="82"/>
  <c r="F129" i="82"/>
  <c r="F121" i="82"/>
  <c r="F113" i="82"/>
  <c r="F105" i="82"/>
  <c r="F97" i="82"/>
  <c r="F89" i="82"/>
  <c r="F81" i="82"/>
  <c r="F73" i="82"/>
  <c r="F65" i="82"/>
  <c r="F57" i="82"/>
  <c r="F49" i="82"/>
  <c r="F41" i="82"/>
  <c r="F33" i="82"/>
  <c r="F25" i="82"/>
  <c r="F17" i="82"/>
  <c r="F9" i="82"/>
  <c r="F158" i="82"/>
  <c r="I157" i="82"/>
  <c r="I149" i="82"/>
  <c r="I141" i="82"/>
  <c r="I133" i="82"/>
  <c r="I109" i="82"/>
  <c r="I101" i="82"/>
  <c r="I93" i="82"/>
  <c r="I85" i="82"/>
  <c r="I77" i="82"/>
  <c r="I53" i="82"/>
  <c r="I37" i="82"/>
  <c r="I58" i="85"/>
  <c r="I50" i="85"/>
  <c r="I42" i="85"/>
  <c r="I34" i="85"/>
  <c r="I26" i="85"/>
  <c r="I18" i="85"/>
  <c r="I10" i="85"/>
  <c r="I159" i="82"/>
  <c r="I151" i="82"/>
  <c r="I143" i="82"/>
  <c r="R85" i="82"/>
  <c r="R53" i="82"/>
  <c r="R37" i="82"/>
  <c r="R29" i="82"/>
  <c r="O159" i="83"/>
  <c r="O151" i="83"/>
  <c r="O143" i="83"/>
  <c r="O135" i="83"/>
  <c r="O127" i="83"/>
  <c r="O119" i="83"/>
  <c r="O111" i="83"/>
  <c r="O103" i="83"/>
  <c r="O95" i="83"/>
  <c r="O87" i="83"/>
  <c r="O79" i="83"/>
  <c r="O71" i="83"/>
  <c r="O63" i="83"/>
  <c r="O55" i="83"/>
  <c r="O47" i="83"/>
  <c r="O31" i="83"/>
  <c r="O23" i="83"/>
  <c r="O15" i="83"/>
  <c r="O7" i="83"/>
  <c r="F25" i="85"/>
  <c r="I129" i="82"/>
  <c r="I113" i="82"/>
  <c r="I97" i="82"/>
  <c r="I89" i="82"/>
  <c r="R124" i="84"/>
  <c r="R76" i="84"/>
  <c r="F76" i="85"/>
  <c r="F68" i="85"/>
  <c r="F60" i="85"/>
  <c r="F52" i="85"/>
  <c r="F44" i="85"/>
  <c r="F36" i="85"/>
  <c r="F28" i="85"/>
  <c r="F20" i="85"/>
  <c r="F12" i="85"/>
  <c r="F150" i="82"/>
  <c r="F142" i="82"/>
  <c r="F134" i="82"/>
  <c r="F126" i="82"/>
  <c r="F102" i="82"/>
  <c r="F94" i="82"/>
  <c r="F86" i="82"/>
  <c r="O159" i="82"/>
  <c r="O143" i="82"/>
  <c r="L63" i="84"/>
  <c r="L55" i="84"/>
  <c r="L39" i="84"/>
  <c r="L7" i="84"/>
  <c r="O161" i="84"/>
  <c r="O153" i="84"/>
  <c r="O145" i="84"/>
  <c r="O137" i="84"/>
  <c r="O129" i="84"/>
  <c r="O121" i="84"/>
  <c r="O113" i="84"/>
  <c r="O105" i="84"/>
  <c r="O73" i="84"/>
  <c r="O57" i="84"/>
  <c r="O49" i="84"/>
  <c r="O41" i="84"/>
  <c r="O25" i="84"/>
  <c r="O17" i="84"/>
  <c r="O9" i="84"/>
  <c r="R147" i="84"/>
  <c r="R139" i="84"/>
  <c r="R131" i="84"/>
  <c r="R123" i="84"/>
  <c r="R115" i="84"/>
  <c r="R107" i="84"/>
  <c r="R99" i="84"/>
  <c r="R83" i="84"/>
  <c r="R75" i="84"/>
  <c r="R67" i="84"/>
  <c r="R59" i="84"/>
  <c r="R51" i="84"/>
  <c r="R43" i="84"/>
  <c r="R35" i="84"/>
  <c r="R19" i="84"/>
  <c r="R11" i="84"/>
  <c r="F70" i="85"/>
  <c r="F62" i="85"/>
  <c r="F54" i="85"/>
  <c r="F46" i="85"/>
  <c r="F38" i="85"/>
  <c r="F30" i="85"/>
  <c r="F22" i="85"/>
  <c r="F6" i="85"/>
  <c r="F75" i="85"/>
  <c r="F67" i="85"/>
  <c r="F59" i="85"/>
  <c r="F51" i="85"/>
  <c r="F43" i="85"/>
  <c r="F35" i="85"/>
  <c r="F27" i="85"/>
  <c r="F19" i="85"/>
  <c r="F11" i="85"/>
  <c r="L160" i="83"/>
  <c r="L152" i="83"/>
  <c r="L144" i="83"/>
  <c r="L136" i="83"/>
  <c r="L128" i="83"/>
  <c r="L120" i="83"/>
  <c r="L112" i="83"/>
  <c r="L104" i="83"/>
  <c r="L96" i="83"/>
  <c r="L88" i="83"/>
  <c r="L80" i="83"/>
  <c r="L72" i="83"/>
  <c r="L64" i="83"/>
  <c r="L56" i="83"/>
  <c r="L48" i="83"/>
  <c r="L40" i="83"/>
  <c r="L32" i="83"/>
  <c r="L24" i="83"/>
  <c r="L16" i="83"/>
  <c r="L8" i="83"/>
  <c r="F124" i="81"/>
  <c r="F28" i="81"/>
  <c r="F160" i="82"/>
  <c r="F152" i="82"/>
  <c r="F144" i="82"/>
  <c r="F136" i="82"/>
  <c r="F128" i="82"/>
  <c r="F120" i="82"/>
  <c r="F112" i="82"/>
  <c r="F96" i="82"/>
  <c r="F72" i="82"/>
  <c r="F64" i="82"/>
  <c r="F118" i="82"/>
  <c r="F110" i="82"/>
  <c r="F78" i="82"/>
  <c r="I94" i="81"/>
  <c r="I86" i="81"/>
  <c r="I78" i="81"/>
  <c r="I70" i="81"/>
  <c r="I62" i="81"/>
  <c r="I54" i="81"/>
  <c r="I46" i="81"/>
  <c r="I38" i="81"/>
  <c r="I30" i="81"/>
  <c r="I22" i="81"/>
  <c r="I14" i="81"/>
  <c r="F154" i="81"/>
  <c r="F146" i="81"/>
  <c r="F130" i="81"/>
  <c r="F122" i="81"/>
  <c r="F114" i="81"/>
  <c r="F98" i="81"/>
  <c r="F82" i="81"/>
  <c r="F74" i="81"/>
  <c r="F58" i="81"/>
  <c r="R4" i="82"/>
  <c r="L124" i="81"/>
  <c r="L116" i="81"/>
  <c r="L108" i="81"/>
  <c r="L100" i="81"/>
  <c r="L92" i="81"/>
  <c r="L84" i="81"/>
  <c r="L76" i="81"/>
  <c r="L68" i="81"/>
  <c r="L60" i="81"/>
  <c r="L52" i="81"/>
  <c r="L36" i="81"/>
  <c r="L28" i="81"/>
  <c r="L20" i="81"/>
  <c r="L12" i="81"/>
  <c r="F56" i="82"/>
  <c r="F48" i="82"/>
  <c r="F40" i="82"/>
  <c r="F32" i="82"/>
  <c r="F24" i="82"/>
  <c r="F16" i="82"/>
  <c r="F8" i="82"/>
  <c r="L4" i="81"/>
  <c r="L144" i="81"/>
  <c r="L136" i="81"/>
  <c r="L128" i="81"/>
  <c r="R161" i="81"/>
  <c r="R145" i="81"/>
  <c r="R129" i="81"/>
  <c r="F150" i="81"/>
  <c r="F142" i="81"/>
  <c r="F134" i="81"/>
  <c r="F118" i="81"/>
  <c r="F110" i="81"/>
  <c r="F94" i="81"/>
  <c r="F70" i="82"/>
  <c r="F62" i="82"/>
  <c r="F54" i="82"/>
  <c r="F46" i="82"/>
  <c r="F38" i="82"/>
  <c r="F30" i="82"/>
  <c r="F22" i="82"/>
  <c r="F14" i="82"/>
  <c r="F6" i="82"/>
  <c r="R158" i="81"/>
  <c r="R126" i="81"/>
  <c r="L87" i="82"/>
  <c r="L79" i="82"/>
  <c r="F160" i="83"/>
  <c r="F152" i="83"/>
  <c r="F144" i="83"/>
  <c r="I127" i="83"/>
  <c r="I99" i="85"/>
  <c r="I83" i="85"/>
  <c r="I67" i="85"/>
  <c r="I59" i="85"/>
  <c r="I51" i="85"/>
  <c r="I27" i="85"/>
  <c r="I160" i="82"/>
  <c r="I152" i="82"/>
  <c r="I144" i="82"/>
  <c r="I136" i="82"/>
  <c r="I112" i="82"/>
  <c r="I104" i="82"/>
  <c r="I96" i="82"/>
  <c r="I88" i="82"/>
  <c r="O156" i="82"/>
  <c r="O140" i="82"/>
  <c r="O116" i="82"/>
  <c r="O52" i="82"/>
  <c r="O20" i="82"/>
  <c r="F106" i="83"/>
  <c r="F98" i="83"/>
  <c r="F90" i="83"/>
  <c r="F74" i="83"/>
  <c r="F66" i="83"/>
  <c r="F50" i="83"/>
  <c r="F42" i="83"/>
  <c r="F34" i="83"/>
  <c r="F26" i="83"/>
  <c r="F18" i="83"/>
  <c r="F10" i="83"/>
  <c r="I140" i="83"/>
  <c r="I44" i="83"/>
  <c r="I12" i="83"/>
  <c r="O149" i="82"/>
  <c r="F156" i="83"/>
  <c r="F148" i="83"/>
  <c r="F140" i="83"/>
  <c r="F132" i="83"/>
  <c r="F124" i="83"/>
  <c r="F116" i="83"/>
  <c r="F108" i="83"/>
  <c r="F100" i="83"/>
  <c r="F92" i="83"/>
  <c r="F76" i="83"/>
  <c r="F68" i="83"/>
  <c r="F60" i="83"/>
  <c r="F52" i="83"/>
  <c r="F44" i="83"/>
  <c r="F36" i="83"/>
  <c r="F28" i="83"/>
  <c r="F20" i="83"/>
  <c r="F12" i="83"/>
  <c r="F161" i="83"/>
  <c r="F145" i="83"/>
  <c r="O132" i="83"/>
  <c r="O100" i="83"/>
  <c r="I140" i="82"/>
  <c r="I132" i="82"/>
  <c r="I124" i="82"/>
  <c r="I108" i="82"/>
  <c r="I100" i="82"/>
  <c r="I92" i="82"/>
  <c r="I84" i="82"/>
  <c r="I76" i="82"/>
  <c r="I68" i="82"/>
  <c r="I60" i="82"/>
  <c r="I52" i="82"/>
  <c r="I44" i="82"/>
  <c r="I36" i="82"/>
  <c r="I28" i="82"/>
  <c r="I20" i="82"/>
  <c r="I12" i="82"/>
  <c r="R148" i="83"/>
  <c r="R140" i="83"/>
  <c r="R84" i="83"/>
  <c r="R76" i="83"/>
  <c r="R60" i="83"/>
  <c r="F158" i="84"/>
  <c r="F150" i="84"/>
  <c r="F142" i="84"/>
  <c r="F134" i="84"/>
  <c r="F126" i="84"/>
  <c r="F118" i="84"/>
  <c r="F110" i="84"/>
  <c r="N160" i="85"/>
  <c r="N152" i="85"/>
  <c r="N144" i="85"/>
  <c r="N136" i="85"/>
  <c r="N128" i="85"/>
  <c r="N120" i="85"/>
  <c r="N112" i="85"/>
  <c r="N104" i="85"/>
  <c r="N96" i="85"/>
  <c r="N88" i="85"/>
  <c r="N80" i="85"/>
  <c r="N72" i="85"/>
  <c r="N64" i="85"/>
  <c r="N56" i="85"/>
  <c r="N48" i="85"/>
  <c r="N40" i="85"/>
  <c r="N32" i="85"/>
  <c r="N24" i="85"/>
  <c r="N16" i="85"/>
  <c r="N8" i="85"/>
  <c r="F149" i="84"/>
  <c r="F77" i="85"/>
  <c r="F69" i="85"/>
  <c r="F61" i="85"/>
  <c r="F53" i="85"/>
  <c r="F45" i="85"/>
  <c r="F37" i="85"/>
  <c r="F29" i="85"/>
  <c r="F21" i="85"/>
  <c r="F13" i="85"/>
  <c r="F5" i="85"/>
  <c r="I159" i="85"/>
  <c r="I151" i="85"/>
  <c r="I143" i="85"/>
  <c r="I135" i="85"/>
  <c r="I127" i="85"/>
  <c r="I119" i="85"/>
  <c r="I111" i="85"/>
  <c r="I103" i="85"/>
  <c r="I95" i="85"/>
  <c r="I87" i="85"/>
  <c r="I79" i="85"/>
  <c r="I71" i="85"/>
  <c r="I63" i="85"/>
  <c r="I55" i="85"/>
  <c r="I47" i="85"/>
  <c r="I39" i="85"/>
  <c r="I31" i="85"/>
  <c r="I23" i="85"/>
  <c r="I15" i="85"/>
  <c r="I7" i="85"/>
  <c r="N159" i="85"/>
  <c r="N151" i="85"/>
  <c r="N143" i="85"/>
  <c r="N135" i="85"/>
  <c r="N127" i="85"/>
  <c r="N119" i="85"/>
  <c r="N111" i="85"/>
  <c r="N103" i="85"/>
  <c r="N95" i="85"/>
  <c r="N87" i="85"/>
  <c r="N79" i="85"/>
  <c r="N71" i="85"/>
  <c r="N63" i="85"/>
  <c r="N55" i="85"/>
  <c r="N47" i="85"/>
  <c r="N39" i="85"/>
  <c r="N31" i="85"/>
  <c r="N23" i="85"/>
  <c r="N15" i="85"/>
  <c r="N7" i="85"/>
  <c r="S160" i="85"/>
  <c r="S56" i="85"/>
  <c r="F146" i="84"/>
  <c r="F114" i="84"/>
  <c r="F98" i="84"/>
  <c r="F90" i="84"/>
  <c r="I148" i="84"/>
  <c r="I132" i="84"/>
  <c r="O144" i="84"/>
  <c r="R154" i="84"/>
  <c r="R146" i="84"/>
  <c r="R138" i="84"/>
  <c r="R122" i="84"/>
  <c r="R114" i="84"/>
  <c r="R106" i="84"/>
  <c r="R98" i="84"/>
  <c r="R90" i="84"/>
  <c r="R82" i="84"/>
  <c r="R74" i="84"/>
  <c r="R66" i="84"/>
  <c r="R50" i="84"/>
  <c r="F74" i="85"/>
  <c r="F66" i="85"/>
  <c r="F58" i="85"/>
  <c r="F50" i="85"/>
  <c r="F42" i="85"/>
  <c r="F34" i="85"/>
  <c r="F26" i="85"/>
  <c r="F18" i="85"/>
  <c r="F10" i="85"/>
  <c r="I156" i="85"/>
  <c r="I148" i="85"/>
  <c r="I140" i="85"/>
  <c r="I132" i="85"/>
  <c r="I124" i="85"/>
  <c r="I116" i="85"/>
  <c r="I108" i="85"/>
  <c r="I100" i="85"/>
  <c r="I92" i="85"/>
  <c r="I84" i="85"/>
  <c r="I76" i="85"/>
  <c r="I68" i="85"/>
  <c r="I60" i="85"/>
  <c r="I52" i="85"/>
  <c r="I44" i="85"/>
  <c r="I36" i="85"/>
  <c r="I28" i="85"/>
  <c r="I20" i="85"/>
  <c r="I12" i="85"/>
  <c r="F161" i="84"/>
  <c r="F145" i="84"/>
  <c r="F4" i="85"/>
  <c r="I155" i="85"/>
  <c r="I147" i="85"/>
  <c r="I139" i="85"/>
  <c r="I131" i="85"/>
  <c r="I123" i="85"/>
  <c r="N155" i="85"/>
  <c r="N147" i="85"/>
  <c r="N139" i="85"/>
  <c r="N131" i="85"/>
  <c r="N123" i="85"/>
  <c r="N115" i="85"/>
  <c r="N107" i="85"/>
  <c r="N99" i="85"/>
  <c r="N91" i="85"/>
  <c r="N83" i="85"/>
  <c r="N75" i="85"/>
  <c r="N67" i="85"/>
  <c r="N59" i="85"/>
  <c r="N51" i="85"/>
  <c r="N43" i="85"/>
  <c r="N35" i="85"/>
  <c r="N27" i="85"/>
  <c r="N19" i="85"/>
  <c r="N11" i="85"/>
  <c r="I149" i="84"/>
  <c r="L159" i="84"/>
  <c r="L143" i="84"/>
  <c r="L135" i="84"/>
  <c r="L127" i="84"/>
  <c r="L119" i="84"/>
  <c r="L28" i="84"/>
  <c r="O134" i="84"/>
  <c r="F80" i="85"/>
  <c r="F72" i="85"/>
  <c r="F64" i="85"/>
  <c r="F56" i="85"/>
  <c r="F48" i="85"/>
  <c r="F40" i="85"/>
  <c r="F32" i="85"/>
  <c r="F24" i="85"/>
  <c r="F16" i="85"/>
  <c r="F8" i="85"/>
  <c r="I4" i="85"/>
  <c r="I154" i="85"/>
  <c r="I146" i="85"/>
  <c r="I138" i="85"/>
  <c r="I130" i="85"/>
  <c r="I122" i="85"/>
  <c r="I114" i="85"/>
  <c r="I106" i="85"/>
  <c r="I98" i="85"/>
  <c r="I90" i="85"/>
  <c r="I82" i="85"/>
  <c r="I74" i="85"/>
  <c r="I66" i="85"/>
  <c r="N4" i="85"/>
  <c r="N154" i="85"/>
  <c r="N146" i="85"/>
  <c r="N138" i="85"/>
  <c r="N130" i="85"/>
  <c r="N122" i="85"/>
  <c r="N114" i="85"/>
  <c r="N106" i="85"/>
  <c r="N98" i="85"/>
  <c r="N90" i="85"/>
  <c r="N82" i="85"/>
  <c r="N74" i="85"/>
  <c r="N66" i="85"/>
  <c r="N58" i="85"/>
  <c r="N50" i="85"/>
  <c r="N42" i="85"/>
  <c r="N34" i="85"/>
  <c r="N26" i="85"/>
  <c r="N18" i="85"/>
  <c r="N10" i="85"/>
  <c r="O133" i="84"/>
  <c r="F79" i="85"/>
  <c r="F71" i="85"/>
  <c r="F63" i="85"/>
  <c r="F55" i="85"/>
  <c r="F47" i="85"/>
  <c r="F39" i="85"/>
  <c r="F31" i="85"/>
  <c r="F23" i="85"/>
  <c r="F15" i="85"/>
  <c r="F7" i="85"/>
  <c r="S50" i="85"/>
  <c r="V160" i="85"/>
  <c r="S103" i="85"/>
  <c r="S33" i="85"/>
  <c r="S15" i="85"/>
  <c r="S47" i="85"/>
  <c r="V50" i="85"/>
  <c r="V118" i="85"/>
  <c r="V74" i="85"/>
  <c r="V107" i="85"/>
  <c r="S24" i="85"/>
  <c r="S54" i="85"/>
  <c r="S57" i="85"/>
  <c r="S60" i="85"/>
  <c r="V61" i="85"/>
  <c r="V89" i="85"/>
  <c r="V95" i="85"/>
  <c r="S31" i="85"/>
  <c r="S39" i="85"/>
  <c r="S82" i="85"/>
  <c r="S107" i="85"/>
  <c r="S115" i="85"/>
  <c r="V135" i="85"/>
  <c r="S22" i="85"/>
  <c r="V82" i="85"/>
  <c r="S84" i="85"/>
  <c r="V93" i="85"/>
  <c r="V96" i="85"/>
  <c r="V112" i="85"/>
  <c r="S5" i="85"/>
  <c r="S13" i="85"/>
  <c r="S32" i="85"/>
  <c r="S43" i="85"/>
  <c r="V84" i="85"/>
  <c r="V123" i="85"/>
  <c r="V31" i="85"/>
  <c r="V125" i="85"/>
  <c r="V131" i="85"/>
  <c r="S139" i="85"/>
  <c r="V153" i="85"/>
  <c r="V25" i="85"/>
  <c r="S53" i="85"/>
  <c r="S102" i="85"/>
  <c r="S62" i="85"/>
  <c r="S90" i="85"/>
  <c r="V138" i="85"/>
  <c r="V146" i="85"/>
  <c r="S7" i="85"/>
  <c r="S10" i="85"/>
  <c r="V11" i="85"/>
  <c r="S66" i="85"/>
  <c r="S74" i="85"/>
  <c r="V98" i="85"/>
  <c r="V106" i="85"/>
  <c r="S145" i="85"/>
  <c r="S153" i="85"/>
  <c r="S81" i="85"/>
  <c r="S109" i="85"/>
  <c r="S143" i="85"/>
  <c r="V161" i="85"/>
  <c r="V14" i="85"/>
  <c r="V15" i="85"/>
  <c r="V22" i="85"/>
  <c r="V26" i="85"/>
  <c r="S28" i="85"/>
  <c r="V29" i="85"/>
  <c r="S71" i="85"/>
  <c r="S77" i="85"/>
  <c r="V81" i="85"/>
  <c r="S86" i="85"/>
  <c r="V92" i="85"/>
  <c r="S98" i="85"/>
  <c r="V124" i="85"/>
  <c r="S151" i="85"/>
  <c r="V117" i="85"/>
  <c r="V130" i="85"/>
  <c r="V134" i="85"/>
  <c r="V7" i="85"/>
  <c r="V35" i="85"/>
  <c r="S80" i="85"/>
  <c r="S100" i="85"/>
  <c r="V6" i="85"/>
  <c r="V10" i="85"/>
  <c r="V13" i="85"/>
  <c r="V17" i="85"/>
  <c r="S23" i="85"/>
  <c r="S27" i="85"/>
  <c r="S34" i="85"/>
  <c r="S52" i="85"/>
  <c r="V80" i="85"/>
  <c r="V100" i="85"/>
  <c r="S105" i="85"/>
  <c r="V108" i="85"/>
  <c r="V133" i="85"/>
  <c r="V142" i="85"/>
  <c r="S147" i="85"/>
  <c r="S64" i="85"/>
  <c r="V65" i="85"/>
  <c r="S67" i="85"/>
  <c r="V76" i="85"/>
  <c r="V97" i="85"/>
  <c r="V122" i="85"/>
  <c r="V126" i="85"/>
  <c r="V150" i="85"/>
  <c r="V9" i="85"/>
  <c r="S19" i="85"/>
  <c r="V20" i="85"/>
  <c r="S30" i="85"/>
  <c r="V43" i="85"/>
  <c r="S55" i="85"/>
  <c r="S58" i="85"/>
  <c r="V70" i="85"/>
  <c r="V113" i="85"/>
  <c r="V119" i="85"/>
  <c r="V132" i="85"/>
  <c r="V141" i="85"/>
  <c r="V144" i="85"/>
  <c r="V155" i="85"/>
  <c r="V4" i="85"/>
  <c r="S8" i="85"/>
  <c r="V23" i="85"/>
  <c r="V27" i="85"/>
  <c r="S29" i="85"/>
  <c r="V30" i="85"/>
  <c r="S42" i="85"/>
  <c r="V47" i="85"/>
  <c r="V67" i="85"/>
  <c r="S69" i="85"/>
  <c r="V71" i="85"/>
  <c r="V78" i="85"/>
  <c r="S88" i="85"/>
  <c r="S104" i="85"/>
  <c r="V110" i="85"/>
  <c r="V120" i="85"/>
  <c r="S149" i="85"/>
  <c r="V156" i="85"/>
  <c r="V159" i="85"/>
  <c r="S41" i="85"/>
  <c r="V42" i="85"/>
  <c r="V51" i="85"/>
  <c r="V85" i="85"/>
  <c r="V88" i="85"/>
  <c r="S94" i="85"/>
  <c r="V101" i="85"/>
  <c r="V104" i="85"/>
  <c r="S11" i="85"/>
  <c r="S61" i="85"/>
  <c r="V91" i="85"/>
  <c r="V94" i="85"/>
  <c r="S106" i="85"/>
  <c r="V109" i="85"/>
  <c r="V116" i="85"/>
  <c r="V137" i="85"/>
  <c r="V140" i="85"/>
  <c r="V143" i="85"/>
  <c r="V152" i="85"/>
  <c r="S161" i="85"/>
  <c r="V33" i="85"/>
  <c r="S40" i="85"/>
  <c r="V41" i="85"/>
  <c r="V55" i="85"/>
  <c r="S14" i="85"/>
  <c r="S75" i="85"/>
  <c r="V87" i="85"/>
  <c r="V90" i="85"/>
  <c r="S96" i="85"/>
  <c r="V103" i="85"/>
  <c r="S108" i="85"/>
  <c r="V115" i="85"/>
  <c r="V129" i="85"/>
  <c r="V136" i="85"/>
  <c r="V139" i="85"/>
  <c r="V145" i="85"/>
  <c r="V148" i="85"/>
  <c r="V151" i="85"/>
  <c r="V154" i="85"/>
  <c r="S157" i="85"/>
  <c r="V158" i="85"/>
  <c r="V40" i="85"/>
  <c r="S17" i="85"/>
  <c r="S18" i="85"/>
  <c r="V19" i="85"/>
  <c r="S21" i="85"/>
  <c r="S35" i="85"/>
  <c r="S46" i="85"/>
  <c r="S59" i="85"/>
  <c r="V60" i="85"/>
  <c r="S63" i="85"/>
  <c r="V64" i="85"/>
  <c r="S70" i="85"/>
  <c r="V75" i="85"/>
  <c r="S78" i="85"/>
  <c r="V83" i="85"/>
  <c r="V86" i="85"/>
  <c r="S92" i="85"/>
  <c r="V99" i="85"/>
  <c r="V102" i="85"/>
  <c r="V105" i="85"/>
  <c r="V111" i="85"/>
  <c r="V114" i="85"/>
  <c r="S117" i="85"/>
  <c r="V121" i="85"/>
  <c r="V128" i="85"/>
  <c r="S141" i="85"/>
  <c r="V147" i="85"/>
  <c r="V8" i="85"/>
  <c r="S12" i="85"/>
  <c r="V24" i="85"/>
  <c r="V38" i="85"/>
  <c r="V12" i="85"/>
  <c r="S16" i="85"/>
  <c r="V28" i="85"/>
  <c r="V39" i="85"/>
  <c r="S44" i="85"/>
  <c r="S45" i="85"/>
  <c r="S4" i="85"/>
  <c r="V16" i="85"/>
  <c r="S20" i="85"/>
  <c r="V32" i="85"/>
  <c r="S36" i="85"/>
  <c r="S37" i="85"/>
  <c r="V44" i="85"/>
  <c r="V45" i="85"/>
  <c r="V5" i="85"/>
  <c r="S9" i="85"/>
  <c r="V18" i="85"/>
  <c r="V21" i="85"/>
  <c r="S25" i="85"/>
  <c r="V34" i="85"/>
  <c r="S51" i="85"/>
  <c r="V36" i="85"/>
  <c r="V37" i="85"/>
  <c r="V46" i="85"/>
  <c r="V59" i="85"/>
  <c r="S65" i="85"/>
  <c r="V72" i="85"/>
  <c r="V73" i="85"/>
  <c r="V79" i="85"/>
  <c r="S155" i="85"/>
  <c r="V52" i="85"/>
  <c r="V53" i="85"/>
  <c r="V62" i="85"/>
  <c r="S159" i="85"/>
  <c r="V54" i="85"/>
  <c r="V63" i="85"/>
  <c r="S68" i="85"/>
  <c r="S48" i="85"/>
  <c r="S49" i="85"/>
  <c r="V56" i="85"/>
  <c r="V57" i="85"/>
  <c r="V66" i="85"/>
  <c r="V68" i="85"/>
  <c r="V69" i="85"/>
  <c r="S83" i="85"/>
  <c r="S85" i="85"/>
  <c r="S87" i="85"/>
  <c r="S89" i="85"/>
  <c r="S91" i="85"/>
  <c r="S93" i="85"/>
  <c r="S95" i="85"/>
  <c r="S97" i="85"/>
  <c r="S99" i="85"/>
  <c r="S101" i="85"/>
  <c r="S110" i="85"/>
  <c r="S111" i="85"/>
  <c r="S112" i="85"/>
  <c r="S113" i="85"/>
  <c r="S118" i="85"/>
  <c r="S119" i="85"/>
  <c r="S120" i="85"/>
  <c r="S121" i="85"/>
  <c r="S123" i="85"/>
  <c r="S125" i="85"/>
  <c r="S126" i="85"/>
  <c r="S127" i="85"/>
  <c r="S128" i="85"/>
  <c r="S129" i="85"/>
  <c r="S131" i="85"/>
  <c r="S133" i="85"/>
  <c r="S134" i="85"/>
  <c r="S135" i="85"/>
  <c r="S136" i="85"/>
  <c r="S137" i="85"/>
  <c r="S142" i="85"/>
  <c r="S144" i="85"/>
  <c r="S150" i="85"/>
  <c r="V48" i="85"/>
  <c r="V49" i="85"/>
  <c r="V58" i="85"/>
  <c r="S72" i="85"/>
  <c r="S73" i="85"/>
  <c r="S79" i="85"/>
  <c r="S116" i="85"/>
  <c r="S124" i="85"/>
  <c r="S132" i="85"/>
  <c r="S140" i="85"/>
  <c r="S148" i="85"/>
  <c r="S154" i="85"/>
  <c r="S76" i="85"/>
  <c r="S156" i="85"/>
  <c r="S152" i="85"/>
  <c r="S114" i="85"/>
  <c r="S122" i="85"/>
  <c r="S130" i="85"/>
  <c r="S138" i="85"/>
  <c r="S146" i="85"/>
  <c r="S158" i="85"/>
  <c r="R92" i="84"/>
  <c r="R84" i="84"/>
  <c r="R68" i="84"/>
  <c r="R52" i="84"/>
  <c r="R44" i="84"/>
  <c r="R36" i="84"/>
  <c r="R28" i="84"/>
  <c r="R12" i="84"/>
  <c r="R132" i="84"/>
  <c r="R140" i="84"/>
  <c r="R148" i="84"/>
  <c r="R100" i="84"/>
  <c r="R20" i="84"/>
  <c r="R108" i="84"/>
  <c r="R116" i="84"/>
  <c r="R156" i="84"/>
  <c r="O150" i="84"/>
  <c r="O142" i="84"/>
  <c r="O126" i="84"/>
  <c r="O110" i="84"/>
  <c r="O156" i="84"/>
  <c r="O148" i="84"/>
  <c r="O140" i="84"/>
  <c r="O132" i="84"/>
  <c r="O124" i="84"/>
  <c r="O116" i="84"/>
  <c r="O108" i="84"/>
  <c r="O76" i="84"/>
  <c r="O68" i="84"/>
  <c r="O60" i="84"/>
  <c r="O52" i="84"/>
  <c r="O44" i="84"/>
  <c r="O36" i="84"/>
  <c r="O28" i="84"/>
  <c r="O20" i="84"/>
  <c r="O12" i="84"/>
  <c r="L76" i="84"/>
  <c r="L68" i="84"/>
  <c r="L60" i="84"/>
  <c r="L52" i="84"/>
  <c r="L44" i="84"/>
  <c r="L36" i="84"/>
  <c r="L20" i="84"/>
  <c r="L12" i="84"/>
  <c r="I158" i="84"/>
  <c r="I150" i="84"/>
  <c r="I134" i="84"/>
  <c r="I118" i="84"/>
  <c r="I94" i="84"/>
  <c r="I156" i="84"/>
  <c r="I140" i="84"/>
  <c r="I124" i="84"/>
  <c r="I116" i="84"/>
  <c r="I108" i="84"/>
  <c r="I100" i="84"/>
  <c r="I92" i="84"/>
  <c r="I76" i="84"/>
  <c r="I68" i="84"/>
  <c r="I60" i="84"/>
  <c r="I44" i="84"/>
  <c r="I36" i="84"/>
  <c r="I28" i="84"/>
  <c r="I20" i="84"/>
  <c r="I12" i="84"/>
  <c r="I154" i="84"/>
  <c r="I84" i="84"/>
  <c r="F156" i="84"/>
  <c r="F148" i="84"/>
  <c r="F140" i="84"/>
  <c r="F132" i="84"/>
  <c r="F124" i="84"/>
  <c r="F116" i="84"/>
  <c r="F108" i="84"/>
  <c r="F68" i="84"/>
  <c r="F60" i="84"/>
  <c r="F52" i="84"/>
  <c r="F44" i="84"/>
  <c r="F36" i="84"/>
  <c r="F28" i="84"/>
  <c r="F20" i="84"/>
  <c r="F12" i="84"/>
  <c r="F78" i="84"/>
  <c r="F76" i="84"/>
  <c r="F100" i="84"/>
  <c r="F86" i="84"/>
  <c r="F92" i="84"/>
  <c r="F94" i="84"/>
  <c r="R77" i="84"/>
  <c r="R81" i="84"/>
  <c r="L22" i="84"/>
  <c r="L78" i="84"/>
  <c r="O79" i="84"/>
  <c r="L82" i="84"/>
  <c r="O83" i="84"/>
  <c r="L86" i="84"/>
  <c r="O87" i="84"/>
  <c r="L90" i="84"/>
  <c r="O91" i="84"/>
  <c r="L94" i="84"/>
  <c r="O95" i="84"/>
  <c r="O98" i="84"/>
  <c r="L100" i="84"/>
  <c r="L108" i="84"/>
  <c r="L116" i="84"/>
  <c r="L124" i="84"/>
  <c r="L132" i="84"/>
  <c r="L140" i="84"/>
  <c r="L148" i="84"/>
  <c r="L156" i="84"/>
  <c r="L97" i="84"/>
  <c r="O103" i="84"/>
  <c r="L105" i="84"/>
  <c r="L113" i="84"/>
  <c r="L121" i="84"/>
  <c r="L81" i="84"/>
  <c r="O82" i="84"/>
  <c r="L93" i="84"/>
  <c r="O94" i="84"/>
  <c r="O100" i="84"/>
  <c r="L102" i="84"/>
  <c r="L110" i="84"/>
  <c r="L118" i="84"/>
  <c r="L126" i="84"/>
  <c r="L134" i="84"/>
  <c r="L142" i="84"/>
  <c r="L150" i="84"/>
  <c r="L158" i="84"/>
  <c r="O77" i="84"/>
  <c r="L80" i="84"/>
  <c r="O81" i="84"/>
  <c r="L84" i="84"/>
  <c r="O85" i="84"/>
  <c r="L88" i="84"/>
  <c r="O89" i="84"/>
  <c r="L92" i="84"/>
  <c r="O93" i="84"/>
  <c r="L96" i="84"/>
  <c r="O102" i="84"/>
  <c r="L104" i="84"/>
  <c r="L112" i="84"/>
  <c r="L120" i="84"/>
  <c r="L128" i="84"/>
  <c r="L136" i="84"/>
  <c r="L144" i="84"/>
  <c r="L152" i="84"/>
  <c r="L160" i="84"/>
  <c r="O99" i="84"/>
  <c r="L101" i="84"/>
  <c r="L109" i="84"/>
  <c r="L117" i="84"/>
  <c r="L125" i="84"/>
  <c r="L133" i="84"/>
  <c r="L141" i="84"/>
  <c r="L149" i="84"/>
  <c r="L157" i="84"/>
  <c r="L79" i="84"/>
  <c r="O80" i="84"/>
  <c r="L83" i="84"/>
  <c r="O84" i="84"/>
  <c r="L87" i="84"/>
  <c r="O88" i="84"/>
  <c r="L91" i="84"/>
  <c r="O92" i="84"/>
  <c r="L95" i="84"/>
  <c r="O96" i="84"/>
  <c r="L98" i="84"/>
  <c r="L106" i="84"/>
  <c r="L114" i="84"/>
  <c r="L122" i="84"/>
  <c r="L130" i="84"/>
  <c r="L138" i="84"/>
  <c r="L146" i="84"/>
  <c r="L154" i="84"/>
  <c r="R132" i="83"/>
  <c r="R124" i="83"/>
  <c r="R116" i="83"/>
  <c r="R108" i="83"/>
  <c r="R100" i="83"/>
  <c r="R92" i="83"/>
  <c r="R68" i="83"/>
  <c r="R52" i="83"/>
  <c r="R44" i="83"/>
  <c r="R36" i="83"/>
  <c r="R28" i="83"/>
  <c r="R20" i="83"/>
  <c r="R12" i="83"/>
  <c r="R139" i="83"/>
  <c r="R147" i="83"/>
  <c r="R156" i="83"/>
  <c r="R155" i="83"/>
  <c r="O156" i="83"/>
  <c r="O148" i="83"/>
  <c r="O140" i="83"/>
  <c r="O124" i="83"/>
  <c r="O116" i="83"/>
  <c r="O108" i="83"/>
  <c r="O92" i="83"/>
  <c r="O84" i="83"/>
  <c r="O76" i="83"/>
  <c r="O68" i="83"/>
  <c r="O60" i="83"/>
  <c r="O52" i="83"/>
  <c r="O44" i="83"/>
  <c r="O36" i="83"/>
  <c r="O28" i="83"/>
  <c r="O20" i="83"/>
  <c r="O12" i="83"/>
  <c r="I150" i="83"/>
  <c r="I156" i="83"/>
  <c r="I148" i="83"/>
  <c r="I132" i="83"/>
  <c r="I124" i="83"/>
  <c r="I116" i="83"/>
  <c r="I108" i="83"/>
  <c r="I100" i="83"/>
  <c r="I92" i="83"/>
  <c r="I84" i="83"/>
  <c r="I76" i="83"/>
  <c r="I36" i="83"/>
  <c r="I68" i="83"/>
  <c r="I28" i="83"/>
  <c r="I60" i="83"/>
  <c r="I20" i="83"/>
  <c r="I52" i="83"/>
  <c r="F158" i="83"/>
  <c r="F150" i="83"/>
  <c r="F142" i="83"/>
  <c r="F134" i="83"/>
  <c r="F126" i="83"/>
  <c r="F118" i="83"/>
  <c r="F154" i="83"/>
  <c r="F146" i="83"/>
  <c r="F138" i="83"/>
  <c r="F130" i="83"/>
  <c r="F122" i="83"/>
  <c r="F114" i="83"/>
  <c r="F82" i="83"/>
  <c r="F87" i="83"/>
  <c r="F84" i="83"/>
  <c r="F78" i="83"/>
  <c r="F86" i="83"/>
  <c r="F83" i="83"/>
  <c r="I78" i="83"/>
  <c r="F80" i="83"/>
  <c r="R50" i="82"/>
  <c r="R61" i="82"/>
  <c r="R82" i="82"/>
  <c r="O158" i="82"/>
  <c r="O150" i="82"/>
  <c r="O142" i="82"/>
  <c r="O134" i="82"/>
  <c r="O118" i="82"/>
  <c r="O148" i="82"/>
  <c r="O132" i="82"/>
  <c r="O124" i="82"/>
  <c r="O108" i="82"/>
  <c r="O100" i="82"/>
  <c r="O92" i="82"/>
  <c r="O84" i="82"/>
  <c r="O60" i="82"/>
  <c r="O44" i="82"/>
  <c r="O36" i="82"/>
  <c r="O28" i="82"/>
  <c r="O12" i="82"/>
  <c r="O154" i="82"/>
  <c r="O146" i="82"/>
  <c r="O138" i="82"/>
  <c r="O130" i="82"/>
  <c r="O122" i="82"/>
  <c r="O114" i="82"/>
  <c r="O98" i="82"/>
  <c r="L84" i="82"/>
  <c r="L76" i="82"/>
  <c r="L68" i="82"/>
  <c r="L60" i="82"/>
  <c r="L52" i="82"/>
  <c r="L44" i="82"/>
  <c r="L36" i="82"/>
  <c r="L28" i="82"/>
  <c r="L20" i="82"/>
  <c r="L12" i="82"/>
  <c r="I58" i="82"/>
  <c r="I66" i="82"/>
  <c r="I90" i="82"/>
  <c r="I98" i="82"/>
  <c r="I106" i="82"/>
  <c r="I114" i="82"/>
  <c r="I122" i="82"/>
  <c r="I130" i="82"/>
  <c r="I138" i="82"/>
  <c r="I146" i="82"/>
  <c r="I148" i="82"/>
  <c r="I154" i="82"/>
  <c r="I156" i="82"/>
  <c r="I82" i="82"/>
  <c r="O59" i="82"/>
  <c r="O57" i="82"/>
  <c r="O65" i="82"/>
  <c r="O62" i="82"/>
  <c r="O68" i="82"/>
  <c r="O72" i="82"/>
  <c r="O76" i="82"/>
  <c r="R79" i="82"/>
  <c r="R87" i="82"/>
  <c r="O61" i="82"/>
  <c r="L81" i="82"/>
  <c r="L89" i="82"/>
  <c r="L78" i="82"/>
  <c r="L86" i="82"/>
  <c r="R90" i="82"/>
  <c r="L91" i="82"/>
  <c r="R92" i="82"/>
  <c r="L93" i="82"/>
  <c r="R94" i="82"/>
  <c r="L95" i="82"/>
  <c r="R96" i="82"/>
  <c r="L97" i="82"/>
  <c r="R98" i="82"/>
  <c r="L99" i="82"/>
  <c r="R100" i="82"/>
  <c r="L101" i="82"/>
  <c r="R102" i="82"/>
  <c r="L103" i="82"/>
  <c r="R104" i="82"/>
  <c r="L105" i="82"/>
  <c r="R106" i="82"/>
  <c r="L107" i="82"/>
  <c r="R108" i="82"/>
  <c r="L109" i="82"/>
  <c r="R110" i="82"/>
  <c r="L111" i="82"/>
  <c r="R112" i="82"/>
  <c r="L113" i="82"/>
  <c r="R114" i="82"/>
  <c r="L115" i="82"/>
  <c r="R116" i="82"/>
  <c r="L117" i="82"/>
  <c r="R118" i="82"/>
  <c r="L119" i="82"/>
  <c r="R120" i="82"/>
  <c r="L121" i="82"/>
  <c r="R122" i="82"/>
  <c r="L123" i="82"/>
  <c r="R124" i="82"/>
  <c r="L125" i="82"/>
  <c r="R126" i="82"/>
  <c r="L127" i="82"/>
  <c r="R128" i="82"/>
  <c r="L129" i="82"/>
  <c r="R130" i="82"/>
  <c r="L131" i="82"/>
  <c r="R132" i="82"/>
  <c r="L133" i="82"/>
  <c r="R134" i="82"/>
  <c r="L135" i="82"/>
  <c r="R136" i="82"/>
  <c r="L137" i="82"/>
  <c r="R138" i="82"/>
  <c r="L139" i="82"/>
  <c r="R140" i="82"/>
  <c r="L141" i="82"/>
  <c r="R142" i="82"/>
  <c r="L143" i="82"/>
  <c r="R144" i="82"/>
  <c r="L145" i="82"/>
  <c r="R146" i="82"/>
  <c r="L147" i="82"/>
  <c r="R148" i="82"/>
  <c r="L149" i="82"/>
  <c r="R150" i="82"/>
  <c r="L151" i="82"/>
  <c r="R152" i="82"/>
  <c r="L153" i="82"/>
  <c r="R154" i="82"/>
  <c r="L155" i="82"/>
  <c r="R156" i="82"/>
  <c r="L157" i="82"/>
  <c r="R158" i="82"/>
  <c r="L159" i="82"/>
  <c r="R160" i="82"/>
  <c r="L85" i="82"/>
  <c r="O77" i="82"/>
  <c r="L82" i="82"/>
  <c r="L90" i="82"/>
  <c r="R91" i="82"/>
  <c r="L92" i="82"/>
  <c r="R93" i="82"/>
  <c r="L94" i="82"/>
  <c r="R95" i="82"/>
  <c r="L96" i="82"/>
  <c r="R97" i="82"/>
  <c r="L98" i="82"/>
  <c r="R99" i="82"/>
  <c r="L100" i="82"/>
  <c r="R101" i="82"/>
  <c r="L102" i="82"/>
  <c r="R103" i="82"/>
  <c r="L104" i="82"/>
  <c r="R105" i="82"/>
  <c r="L106" i="82"/>
  <c r="R107" i="82"/>
  <c r="L108" i="82"/>
  <c r="R109" i="82"/>
  <c r="L110" i="82"/>
  <c r="R111" i="82"/>
  <c r="L112" i="82"/>
  <c r="R113" i="82"/>
  <c r="L114" i="82"/>
  <c r="R115" i="82"/>
  <c r="L116" i="82"/>
  <c r="R117" i="82"/>
  <c r="L118" i="82"/>
  <c r="R119" i="82"/>
  <c r="L120" i="82"/>
  <c r="R121" i="82"/>
  <c r="L122" i="82"/>
  <c r="R123" i="82"/>
  <c r="L124" i="82"/>
  <c r="R125" i="82"/>
  <c r="L126" i="82"/>
  <c r="R127" i="82"/>
  <c r="L128" i="82"/>
  <c r="R129" i="82"/>
  <c r="L130" i="82"/>
  <c r="R131" i="82"/>
  <c r="L132" i="82"/>
  <c r="R133" i="82"/>
  <c r="L134" i="82"/>
  <c r="R135" i="82"/>
  <c r="L136" i="82"/>
  <c r="R137" i="82"/>
  <c r="L138" i="82"/>
  <c r="R139" i="82"/>
  <c r="L140" i="82"/>
  <c r="R141" i="82"/>
  <c r="L142" i="82"/>
  <c r="R143" i="82"/>
  <c r="L144" i="82"/>
  <c r="R145" i="82"/>
  <c r="L146" i="82"/>
  <c r="R147" i="82"/>
  <c r="L148" i="82"/>
  <c r="R149" i="82"/>
  <c r="L150" i="82"/>
  <c r="R151" i="82"/>
  <c r="L152" i="82"/>
  <c r="R153" i="82"/>
  <c r="L154" i="82"/>
  <c r="R155" i="82"/>
  <c r="L156" i="82"/>
  <c r="R157" i="82"/>
  <c r="L158" i="82"/>
  <c r="R159" i="82"/>
  <c r="L160" i="82"/>
  <c r="R150" i="81"/>
  <c r="R142" i="81"/>
  <c r="R134" i="81"/>
  <c r="R118" i="81"/>
  <c r="R156" i="81"/>
  <c r="R148" i="81"/>
  <c r="R140" i="81"/>
  <c r="R132" i="81"/>
  <c r="R124" i="81"/>
  <c r="R116" i="81"/>
  <c r="R108" i="81"/>
  <c r="R100" i="81"/>
  <c r="R92" i="81"/>
  <c r="R84" i="81"/>
  <c r="L151" i="81"/>
  <c r="L152" i="81"/>
  <c r="L135" i="81"/>
  <c r="L148" i="81"/>
  <c r="L159" i="81"/>
  <c r="L160" i="81"/>
  <c r="F156" i="81"/>
  <c r="F148" i="81"/>
  <c r="F140" i="81"/>
  <c r="F132" i="81"/>
  <c r="F116" i="81"/>
  <c r="F108" i="81"/>
  <c r="F100" i="81"/>
  <c r="F92" i="81"/>
  <c r="F84" i="81"/>
  <c r="F76" i="81"/>
  <c r="F68" i="81"/>
  <c r="F60" i="81"/>
  <c r="F52" i="81"/>
  <c r="F44" i="81"/>
  <c r="F36" i="81"/>
  <c r="F20" i="81"/>
  <c r="F12" i="81"/>
  <c r="R7" i="81"/>
  <c r="R11" i="81"/>
  <c r="R15" i="81"/>
  <c r="R19" i="81"/>
  <c r="R23" i="81"/>
  <c r="R27" i="81"/>
  <c r="R31" i="81"/>
  <c r="R35" i="81"/>
  <c r="R39" i="81"/>
  <c r="R43" i="81"/>
  <c r="R52" i="81"/>
  <c r="R60" i="81"/>
  <c r="R68" i="81"/>
  <c r="R76" i="81"/>
  <c r="R51" i="81"/>
  <c r="R59" i="81"/>
  <c r="R67" i="81"/>
  <c r="R75" i="81"/>
  <c r="O4" i="81"/>
  <c r="R5" i="81"/>
  <c r="R9" i="81"/>
  <c r="R13" i="81"/>
  <c r="R17" i="81"/>
  <c r="R21" i="81"/>
  <c r="R25" i="81"/>
  <c r="R29" i="81"/>
  <c r="R33" i="81"/>
  <c r="R37" i="81"/>
  <c r="R41" i="81"/>
  <c r="R45" i="81"/>
  <c r="R48" i="81"/>
  <c r="R56" i="81"/>
  <c r="R64" i="81"/>
  <c r="R72" i="81"/>
  <c r="R4" i="81"/>
  <c r="R8" i="81"/>
  <c r="R12" i="81"/>
  <c r="R16" i="81"/>
  <c r="R20" i="81"/>
  <c r="R24" i="81"/>
  <c r="R28" i="81"/>
  <c r="R32" i="81"/>
  <c r="R36" i="81"/>
  <c r="R40" i="81"/>
  <c r="R44" i="81"/>
  <c r="R50" i="81"/>
  <c r="R58" i="81"/>
  <c r="R66" i="81"/>
  <c r="R74" i="81"/>
  <c r="T5" i="80" l="1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T44" i="80"/>
  <c r="T45" i="80"/>
  <c r="T46" i="80"/>
  <c r="T47" i="80"/>
  <c r="T48" i="80"/>
  <c r="T49" i="80"/>
  <c r="T50" i="80"/>
  <c r="T51" i="80"/>
  <c r="T52" i="80"/>
  <c r="T53" i="80"/>
  <c r="T54" i="80"/>
  <c r="T55" i="80"/>
  <c r="T56" i="80"/>
  <c r="T57" i="80"/>
  <c r="T58" i="80"/>
  <c r="T59" i="80"/>
  <c r="T60" i="80"/>
  <c r="T61" i="80"/>
  <c r="T62" i="80"/>
  <c r="T63" i="80"/>
  <c r="T64" i="80"/>
  <c r="T65" i="80"/>
  <c r="T66" i="80"/>
  <c r="T67" i="80"/>
  <c r="T68" i="80"/>
  <c r="T69" i="80"/>
  <c r="T70" i="80"/>
  <c r="T71" i="80"/>
  <c r="T72" i="80"/>
  <c r="T73" i="80"/>
  <c r="T74" i="80"/>
  <c r="T75" i="80"/>
  <c r="T76" i="80"/>
  <c r="T77" i="80"/>
  <c r="T78" i="80"/>
  <c r="T79" i="80"/>
  <c r="T80" i="80"/>
  <c r="T81" i="80"/>
  <c r="T82" i="80"/>
  <c r="T83" i="80"/>
  <c r="T84" i="80"/>
  <c r="T85" i="80"/>
  <c r="T86" i="80"/>
  <c r="T87" i="80"/>
  <c r="T88" i="80"/>
  <c r="T89" i="80"/>
  <c r="T90" i="80"/>
  <c r="T91" i="80"/>
  <c r="T92" i="80"/>
  <c r="T93" i="80"/>
  <c r="T94" i="80"/>
  <c r="T95" i="80"/>
  <c r="T96" i="80"/>
  <c r="T97" i="80"/>
  <c r="T98" i="80"/>
  <c r="T99" i="80"/>
  <c r="T100" i="80"/>
  <c r="T101" i="80"/>
  <c r="T102" i="80"/>
  <c r="T103" i="80"/>
  <c r="T104" i="80"/>
  <c r="T105" i="80"/>
  <c r="T106" i="80"/>
  <c r="T107" i="80"/>
  <c r="T108" i="80"/>
  <c r="T109" i="80"/>
  <c r="T110" i="80"/>
  <c r="T111" i="80"/>
  <c r="T112" i="80"/>
  <c r="T113" i="80"/>
  <c r="T114" i="80"/>
  <c r="T115" i="80"/>
  <c r="T116" i="80"/>
  <c r="T117" i="80"/>
  <c r="T118" i="80"/>
  <c r="T119" i="80"/>
  <c r="T120" i="80"/>
  <c r="T121" i="80"/>
  <c r="T122" i="80"/>
  <c r="T123" i="80"/>
  <c r="T124" i="80"/>
  <c r="T125" i="80"/>
  <c r="T126" i="80"/>
  <c r="T127" i="80"/>
  <c r="T128" i="80"/>
  <c r="T129" i="80"/>
  <c r="T130" i="80"/>
  <c r="T131" i="80"/>
  <c r="T132" i="80"/>
  <c r="T133" i="80"/>
  <c r="T134" i="80"/>
  <c r="T135" i="80"/>
  <c r="T136" i="80"/>
  <c r="T137" i="80"/>
  <c r="T138" i="80"/>
  <c r="T139" i="80"/>
  <c r="T140" i="80"/>
  <c r="T141" i="80"/>
  <c r="T142" i="80"/>
  <c r="T143" i="80"/>
  <c r="T144" i="80"/>
  <c r="T145" i="80"/>
  <c r="T146" i="80"/>
  <c r="T147" i="80"/>
  <c r="T148" i="80"/>
  <c r="T149" i="80"/>
  <c r="T150" i="80"/>
  <c r="T151" i="80"/>
  <c r="T152" i="80"/>
  <c r="T153" i="80"/>
  <c r="T154" i="80"/>
  <c r="T155" i="80"/>
  <c r="T156" i="80"/>
  <c r="T157" i="80"/>
  <c r="T158" i="80"/>
  <c r="T159" i="80"/>
  <c r="T160" i="80"/>
  <c r="T161" i="80"/>
  <c r="S5" i="80"/>
  <c r="S6" i="80"/>
  <c r="S7" i="80"/>
  <c r="U7" i="80" s="1"/>
  <c r="S8" i="80"/>
  <c r="U8" i="80" s="1"/>
  <c r="S9" i="80"/>
  <c r="S10" i="80"/>
  <c r="U10" i="80" s="1"/>
  <c r="S11" i="80"/>
  <c r="U11" i="80" s="1"/>
  <c r="S12" i="80"/>
  <c r="S13" i="80"/>
  <c r="S14" i="80"/>
  <c r="S15" i="80"/>
  <c r="U15" i="80" s="1"/>
  <c r="S16" i="80"/>
  <c r="U16" i="80" s="1"/>
  <c r="S17" i="80"/>
  <c r="S18" i="80"/>
  <c r="U18" i="80" s="1"/>
  <c r="S19" i="80"/>
  <c r="U19" i="80" s="1"/>
  <c r="S20" i="80"/>
  <c r="S21" i="80"/>
  <c r="S22" i="80"/>
  <c r="S23" i="80"/>
  <c r="U23" i="80" s="1"/>
  <c r="S24" i="80"/>
  <c r="U24" i="80" s="1"/>
  <c r="S25" i="80"/>
  <c r="S26" i="80"/>
  <c r="U26" i="80" s="1"/>
  <c r="S27" i="80"/>
  <c r="U27" i="80" s="1"/>
  <c r="S28" i="80"/>
  <c r="S29" i="80"/>
  <c r="S30" i="80"/>
  <c r="S31" i="80"/>
  <c r="U31" i="80" s="1"/>
  <c r="S32" i="80"/>
  <c r="U32" i="80" s="1"/>
  <c r="S33" i="80"/>
  <c r="S34" i="80"/>
  <c r="U34" i="80" s="1"/>
  <c r="S35" i="80"/>
  <c r="U35" i="80" s="1"/>
  <c r="S36" i="80"/>
  <c r="S37" i="80"/>
  <c r="S38" i="80"/>
  <c r="S39" i="80"/>
  <c r="U39" i="80" s="1"/>
  <c r="S40" i="80"/>
  <c r="U40" i="80" s="1"/>
  <c r="S41" i="80"/>
  <c r="S42" i="80"/>
  <c r="U42" i="80" s="1"/>
  <c r="S43" i="80"/>
  <c r="U43" i="80" s="1"/>
  <c r="S44" i="80"/>
  <c r="S45" i="80"/>
  <c r="S46" i="80"/>
  <c r="S47" i="80"/>
  <c r="U47" i="80" s="1"/>
  <c r="S48" i="80"/>
  <c r="U48" i="80" s="1"/>
  <c r="S49" i="80"/>
  <c r="S50" i="80"/>
  <c r="U50" i="80" s="1"/>
  <c r="S51" i="80"/>
  <c r="U51" i="80" s="1"/>
  <c r="S52" i="80"/>
  <c r="S53" i="80"/>
  <c r="S54" i="80"/>
  <c r="S55" i="80"/>
  <c r="U55" i="80" s="1"/>
  <c r="S56" i="80"/>
  <c r="U56" i="80" s="1"/>
  <c r="S57" i="80"/>
  <c r="S58" i="80"/>
  <c r="U58" i="80" s="1"/>
  <c r="S59" i="80"/>
  <c r="U59" i="80" s="1"/>
  <c r="S60" i="80"/>
  <c r="S61" i="80"/>
  <c r="S62" i="80"/>
  <c r="S63" i="80"/>
  <c r="U63" i="80" s="1"/>
  <c r="S64" i="80"/>
  <c r="U64" i="80" s="1"/>
  <c r="S65" i="80"/>
  <c r="S66" i="80"/>
  <c r="U66" i="80" s="1"/>
  <c r="S67" i="80"/>
  <c r="U67" i="80" s="1"/>
  <c r="S68" i="80"/>
  <c r="S69" i="80"/>
  <c r="S70" i="80"/>
  <c r="S71" i="80"/>
  <c r="U71" i="80" s="1"/>
  <c r="S72" i="80"/>
  <c r="U72" i="80" s="1"/>
  <c r="S73" i="80"/>
  <c r="S74" i="80"/>
  <c r="U74" i="80" s="1"/>
  <c r="S75" i="80"/>
  <c r="U75" i="80" s="1"/>
  <c r="S76" i="80"/>
  <c r="S77" i="80"/>
  <c r="S78" i="80"/>
  <c r="S79" i="80"/>
  <c r="U79" i="80" s="1"/>
  <c r="S80" i="80"/>
  <c r="U80" i="80" s="1"/>
  <c r="S81" i="80"/>
  <c r="S82" i="80"/>
  <c r="U82" i="80" s="1"/>
  <c r="S83" i="80"/>
  <c r="U83" i="80" s="1"/>
  <c r="S84" i="80"/>
  <c r="S85" i="80"/>
  <c r="S86" i="80"/>
  <c r="S87" i="80"/>
  <c r="U87" i="80" s="1"/>
  <c r="S88" i="80"/>
  <c r="U88" i="80" s="1"/>
  <c r="S89" i="80"/>
  <c r="S90" i="80"/>
  <c r="U90" i="80" s="1"/>
  <c r="S91" i="80"/>
  <c r="U91" i="80" s="1"/>
  <c r="S92" i="80"/>
  <c r="S93" i="80"/>
  <c r="S94" i="80"/>
  <c r="S95" i="80"/>
  <c r="U95" i="80" s="1"/>
  <c r="S96" i="80"/>
  <c r="U96" i="80" s="1"/>
  <c r="S97" i="80"/>
  <c r="S98" i="80"/>
  <c r="U98" i="80" s="1"/>
  <c r="S99" i="80"/>
  <c r="U99" i="80" s="1"/>
  <c r="S100" i="80"/>
  <c r="S101" i="80"/>
  <c r="S102" i="80"/>
  <c r="S103" i="80"/>
  <c r="U103" i="80" s="1"/>
  <c r="S104" i="80"/>
  <c r="U104" i="80" s="1"/>
  <c r="S105" i="80"/>
  <c r="S106" i="80"/>
  <c r="U106" i="80" s="1"/>
  <c r="S107" i="80"/>
  <c r="U107" i="80" s="1"/>
  <c r="S108" i="80"/>
  <c r="S109" i="80"/>
  <c r="S110" i="80"/>
  <c r="S111" i="80"/>
  <c r="U111" i="80" s="1"/>
  <c r="S112" i="80"/>
  <c r="U112" i="80" s="1"/>
  <c r="S113" i="80"/>
  <c r="S114" i="80"/>
  <c r="U114" i="80" s="1"/>
  <c r="S115" i="80"/>
  <c r="U115" i="80" s="1"/>
  <c r="S116" i="80"/>
  <c r="S117" i="80"/>
  <c r="S118" i="80"/>
  <c r="S119" i="80"/>
  <c r="U119" i="80" s="1"/>
  <c r="S120" i="80"/>
  <c r="U120" i="80" s="1"/>
  <c r="S121" i="80"/>
  <c r="S122" i="80"/>
  <c r="U122" i="80" s="1"/>
  <c r="S123" i="80"/>
  <c r="U123" i="80" s="1"/>
  <c r="S124" i="80"/>
  <c r="S125" i="80"/>
  <c r="S126" i="80"/>
  <c r="S127" i="80"/>
  <c r="U127" i="80" s="1"/>
  <c r="S128" i="80"/>
  <c r="U128" i="80" s="1"/>
  <c r="S129" i="80"/>
  <c r="S130" i="80"/>
  <c r="U130" i="80" s="1"/>
  <c r="S131" i="80"/>
  <c r="U131" i="80" s="1"/>
  <c r="S132" i="80"/>
  <c r="S133" i="80"/>
  <c r="S134" i="80"/>
  <c r="S135" i="80"/>
  <c r="U135" i="80" s="1"/>
  <c r="S136" i="80"/>
  <c r="U136" i="80" s="1"/>
  <c r="S137" i="80"/>
  <c r="S138" i="80"/>
  <c r="U138" i="80" s="1"/>
  <c r="S139" i="80"/>
  <c r="U139" i="80" s="1"/>
  <c r="S140" i="80"/>
  <c r="S141" i="80"/>
  <c r="S142" i="80"/>
  <c r="S143" i="80"/>
  <c r="U143" i="80" s="1"/>
  <c r="S144" i="80"/>
  <c r="U144" i="80" s="1"/>
  <c r="S145" i="80"/>
  <c r="S146" i="80"/>
  <c r="U146" i="80" s="1"/>
  <c r="S147" i="80"/>
  <c r="U147" i="80" s="1"/>
  <c r="S148" i="80"/>
  <c r="S149" i="80"/>
  <c r="S150" i="80"/>
  <c r="S151" i="80"/>
  <c r="U151" i="80" s="1"/>
  <c r="S152" i="80"/>
  <c r="U152" i="80" s="1"/>
  <c r="S153" i="80"/>
  <c r="S154" i="80"/>
  <c r="U154" i="80" s="1"/>
  <c r="S155" i="80"/>
  <c r="U155" i="80" s="1"/>
  <c r="S156" i="80"/>
  <c r="S157" i="80"/>
  <c r="S158" i="80"/>
  <c r="S159" i="80"/>
  <c r="U159" i="80" s="1"/>
  <c r="S160" i="80"/>
  <c r="U160" i="80" s="1"/>
  <c r="S161" i="80"/>
  <c r="T4" i="80"/>
  <c r="S4" i="80"/>
  <c r="Q5" i="80"/>
  <c r="Q6" i="80"/>
  <c r="Q7" i="80"/>
  <c r="Q8" i="80"/>
  <c r="Q9" i="80"/>
  <c r="Q10" i="80"/>
  <c r="Q11" i="80"/>
  <c r="Q12" i="80"/>
  <c r="Q13" i="80"/>
  <c r="Q14" i="80"/>
  <c r="Q15" i="80"/>
  <c r="Q16" i="80"/>
  <c r="Q17" i="80"/>
  <c r="Q18" i="80"/>
  <c r="Q19" i="80"/>
  <c r="Q20" i="80"/>
  <c r="Q21" i="80"/>
  <c r="Q22" i="80"/>
  <c r="Q23" i="80"/>
  <c r="Q24" i="80"/>
  <c r="R24" i="80" s="1"/>
  <c r="Q25" i="80"/>
  <c r="Q26" i="80"/>
  <c r="Q27" i="80"/>
  <c r="Q28" i="80"/>
  <c r="Q29" i="80"/>
  <c r="Q30" i="80"/>
  <c r="Q31" i="80"/>
  <c r="Q32" i="80"/>
  <c r="Q33" i="80"/>
  <c r="Q34" i="80"/>
  <c r="Q35" i="80"/>
  <c r="Q36" i="80"/>
  <c r="Q37" i="80"/>
  <c r="Q38" i="80"/>
  <c r="Q39" i="80"/>
  <c r="Q40" i="80"/>
  <c r="R40" i="80" s="1"/>
  <c r="Q41" i="80"/>
  <c r="Q42" i="80"/>
  <c r="Q43" i="80"/>
  <c r="Q44" i="80"/>
  <c r="Q45" i="80"/>
  <c r="Q46" i="80"/>
  <c r="Q47" i="80"/>
  <c r="Q48" i="80"/>
  <c r="R48" i="80" s="1"/>
  <c r="Q49" i="80"/>
  <c r="Q50" i="80"/>
  <c r="Q51" i="80"/>
  <c r="Q52" i="80"/>
  <c r="Q53" i="80"/>
  <c r="Q54" i="80"/>
  <c r="Q55" i="80"/>
  <c r="Q56" i="80"/>
  <c r="Q57" i="80"/>
  <c r="Q58" i="80"/>
  <c r="Q59" i="80"/>
  <c r="Q60" i="80"/>
  <c r="Q61" i="80"/>
  <c r="Q62" i="80"/>
  <c r="Q63" i="80"/>
  <c r="Q64" i="80"/>
  <c r="Q65" i="80"/>
  <c r="Q66" i="80"/>
  <c r="Q67" i="80"/>
  <c r="Q68" i="80"/>
  <c r="Q69" i="80"/>
  <c r="Q70" i="80"/>
  <c r="Q71" i="80"/>
  <c r="Q72" i="80"/>
  <c r="Q73" i="80"/>
  <c r="Q74" i="80"/>
  <c r="Q75" i="80"/>
  <c r="Q76" i="80"/>
  <c r="Q77" i="80"/>
  <c r="Q78" i="80"/>
  <c r="Q79" i="80"/>
  <c r="Q80" i="80"/>
  <c r="R80" i="80" s="1"/>
  <c r="Q81" i="80"/>
  <c r="Q82" i="80"/>
  <c r="Q83" i="80"/>
  <c r="Q84" i="80"/>
  <c r="Q85" i="80"/>
  <c r="Q86" i="80"/>
  <c r="Q87" i="80"/>
  <c r="Q88" i="80"/>
  <c r="Q89" i="80"/>
  <c r="Q90" i="80"/>
  <c r="Q91" i="80"/>
  <c r="Q92" i="80"/>
  <c r="Q93" i="80"/>
  <c r="Q94" i="80"/>
  <c r="Q95" i="80"/>
  <c r="Q96" i="80"/>
  <c r="Q97" i="80"/>
  <c r="Q98" i="80"/>
  <c r="Q99" i="80"/>
  <c r="Q100" i="80"/>
  <c r="Q101" i="80"/>
  <c r="Q102" i="80"/>
  <c r="Q103" i="80"/>
  <c r="Q104" i="80"/>
  <c r="Q105" i="80"/>
  <c r="Q106" i="80"/>
  <c r="Q107" i="80"/>
  <c r="Q108" i="80"/>
  <c r="Q109" i="80"/>
  <c r="Q110" i="80"/>
  <c r="Q111" i="80"/>
  <c r="Q112" i="80"/>
  <c r="Q113" i="80"/>
  <c r="Q114" i="80"/>
  <c r="Q115" i="80"/>
  <c r="Q116" i="80"/>
  <c r="Q117" i="80"/>
  <c r="Q118" i="80"/>
  <c r="Q119" i="80"/>
  <c r="Q120" i="80"/>
  <c r="Q121" i="80"/>
  <c r="Q122" i="80"/>
  <c r="Q123" i="80"/>
  <c r="Q124" i="80"/>
  <c r="Q125" i="80"/>
  <c r="Q126" i="80"/>
  <c r="Q127" i="80"/>
  <c r="Q128" i="80"/>
  <c r="Q129" i="80"/>
  <c r="Q130" i="80"/>
  <c r="Q131" i="80"/>
  <c r="Q132" i="80"/>
  <c r="Q133" i="80"/>
  <c r="Q134" i="80"/>
  <c r="Q135" i="80"/>
  <c r="Q136" i="80"/>
  <c r="Q137" i="80"/>
  <c r="Q138" i="80"/>
  <c r="Q139" i="80"/>
  <c r="Q140" i="80"/>
  <c r="Q141" i="80"/>
  <c r="Q142" i="80"/>
  <c r="Q143" i="80"/>
  <c r="Q144" i="80"/>
  <c r="Q145" i="80"/>
  <c r="Q146" i="80"/>
  <c r="Q147" i="80"/>
  <c r="Q148" i="80"/>
  <c r="Q149" i="80"/>
  <c r="Q150" i="80"/>
  <c r="Q151" i="80"/>
  <c r="Q152" i="80"/>
  <c r="Q153" i="80"/>
  <c r="Q154" i="80"/>
  <c r="Q155" i="80"/>
  <c r="Q156" i="80"/>
  <c r="Q157" i="80"/>
  <c r="Q158" i="80"/>
  <c r="Q159" i="80"/>
  <c r="Q160" i="80"/>
  <c r="Q161" i="80"/>
  <c r="P5" i="80"/>
  <c r="P6" i="80"/>
  <c r="P7" i="80"/>
  <c r="P8" i="80"/>
  <c r="P9" i="80"/>
  <c r="P10" i="80"/>
  <c r="P11" i="80"/>
  <c r="R11" i="80" s="1"/>
  <c r="P12" i="80"/>
  <c r="P13" i="80"/>
  <c r="P14" i="80"/>
  <c r="P15" i="80"/>
  <c r="P16" i="80"/>
  <c r="P17" i="80"/>
  <c r="P18" i="80"/>
  <c r="P19" i="80"/>
  <c r="R19" i="80" s="1"/>
  <c r="P20" i="80"/>
  <c r="P21" i="80"/>
  <c r="P22" i="80"/>
  <c r="P23" i="80"/>
  <c r="P24" i="80"/>
  <c r="P25" i="80"/>
  <c r="P26" i="80"/>
  <c r="P27" i="80"/>
  <c r="R27" i="80" s="1"/>
  <c r="P28" i="80"/>
  <c r="P29" i="80"/>
  <c r="P30" i="80"/>
  <c r="P31" i="80"/>
  <c r="P32" i="80"/>
  <c r="P33" i="80"/>
  <c r="P34" i="80"/>
  <c r="P35" i="80"/>
  <c r="R35" i="80" s="1"/>
  <c r="P36" i="80"/>
  <c r="P37" i="80"/>
  <c r="P38" i="80"/>
  <c r="P39" i="80"/>
  <c r="P40" i="80"/>
  <c r="P41" i="80"/>
  <c r="P42" i="80"/>
  <c r="P43" i="80"/>
  <c r="R43" i="80" s="1"/>
  <c r="P44" i="80"/>
  <c r="P45" i="80"/>
  <c r="P46" i="80"/>
  <c r="P47" i="80"/>
  <c r="P48" i="80"/>
  <c r="P49" i="80"/>
  <c r="P50" i="80"/>
  <c r="P51" i="80"/>
  <c r="R51" i="80" s="1"/>
  <c r="P52" i="80"/>
  <c r="P53" i="80"/>
  <c r="P54" i="80"/>
  <c r="P55" i="80"/>
  <c r="P56" i="80"/>
  <c r="P57" i="80"/>
  <c r="P58" i="80"/>
  <c r="P59" i="80"/>
  <c r="P60" i="80"/>
  <c r="P61" i="80"/>
  <c r="P62" i="80"/>
  <c r="P63" i="80"/>
  <c r="P64" i="80"/>
  <c r="P65" i="80"/>
  <c r="P66" i="80"/>
  <c r="P67" i="80"/>
  <c r="P68" i="80"/>
  <c r="P69" i="80"/>
  <c r="P70" i="80"/>
  <c r="P71" i="80"/>
  <c r="P72" i="80"/>
  <c r="P73" i="80"/>
  <c r="P74" i="80"/>
  <c r="P75" i="80"/>
  <c r="P76" i="80"/>
  <c r="P77" i="80"/>
  <c r="P78" i="80"/>
  <c r="P79" i="80"/>
  <c r="P80" i="80"/>
  <c r="P81" i="80"/>
  <c r="P82" i="80"/>
  <c r="P83" i="80"/>
  <c r="R83" i="80" s="1"/>
  <c r="P84" i="80"/>
  <c r="P85" i="80"/>
  <c r="P86" i="80"/>
  <c r="P87" i="80"/>
  <c r="P88" i="80"/>
  <c r="P89" i="80"/>
  <c r="P90" i="80"/>
  <c r="P91" i="80"/>
  <c r="R91" i="80" s="1"/>
  <c r="P92" i="80"/>
  <c r="P93" i="80"/>
  <c r="P94" i="80"/>
  <c r="P95" i="80"/>
  <c r="P96" i="80"/>
  <c r="P97" i="80"/>
  <c r="P98" i="80"/>
  <c r="P99" i="80"/>
  <c r="R99" i="80" s="1"/>
  <c r="P100" i="80"/>
  <c r="P101" i="80"/>
  <c r="P102" i="80"/>
  <c r="P103" i="80"/>
  <c r="P104" i="80"/>
  <c r="P105" i="80"/>
  <c r="P106" i="80"/>
  <c r="P107" i="80"/>
  <c r="R107" i="80" s="1"/>
  <c r="P108" i="80"/>
  <c r="P109" i="80"/>
  <c r="P110" i="80"/>
  <c r="P111" i="80"/>
  <c r="P112" i="80"/>
  <c r="P113" i="80"/>
  <c r="P114" i="80"/>
  <c r="P115" i="80"/>
  <c r="R115" i="80" s="1"/>
  <c r="P116" i="80"/>
  <c r="P117" i="80"/>
  <c r="P118" i="80"/>
  <c r="P119" i="80"/>
  <c r="P120" i="80"/>
  <c r="P121" i="80"/>
  <c r="P122" i="80"/>
  <c r="P123" i="80"/>
  <c r="R123" i="80" s="1"/>
  <c r="P124" i="80"/>
  <c r="P125" i="80"/>
  <c r="P126" i="80"/>
  <c r="P127" i="80"/>
  <c r="P128" i="80"/>
  <c r="P129" i="80"/>
  <c r="P130" i="80"/>
  <c r="P131" i="80"/>
  <c r="R131" i="80" s="1"/>
  <c r="P132" i="80"/>
  <c r="P133" i="80"/>
  <c r="P134" i="80"/>
  <c r="P135" i="80"/>
  <c r="P136" i="80"/>
  <c r="P137" i="80"/>
  <c r="P138" i="80"/>
  <c r="P139" i="80"/>
  <c r="R139" i="80" s="1"/>
  <c r="P140" i="80"/>
  <c r="P141" i="80"/>
  <c r="P142" i="80"/>
  <c r="P143" i="80"/>
  <c r="P144" i="80"/>
  <c r="P145" i="80"/>
  <c r="P146" i="80"/>
  <c r="P147" i="80"/>
  <c r="R147" i="80" s="1"/>
  <c r="P148" i="80"/>
  <c r="P149" i="80"/>
  <c r="P150" i="80"/>
  <c r="P151" i="80"/>
  <c r="P152" i="80"/>
  <c r="P153" i="80"/>
  <c r="P154" i="80"/>
  <c r="P155" i="80"/>
  <c r="R155" i="80" s="1"/>
  <c r="P156" i="80"/>
  <c r="P157" i="80"/>
  <c r="P158" i="80"/>
  <c r="P159" i="80"/>
  <c r="P160" i="80"/>
  <c r="P161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133" i="80"/>
  <c r="O134" i="80"/>
  <c r="O135" i="80"/>
  <c r="O136" i="80"/>
  <c r="O137" i="80"/>
  <c r="O138" i="80"/>
  <c r="O139" i="80"/>
  <c r="O140" i="80"/>
  <c r="O141" i="80"/>
  <c r="O142" i="80"/>
  <c r="O143" i="80"/>
  <c r="O144" i="80"/>
  <c r="O145" i="80"/>
  <c r="O146" i="80"/>
  <c r="O147" i="80"/>
  <c r="O148" i="80"/>
  <c r="O149" i="80"/>
  <c r="O150" i="80"/>
  <c r="O151" i="80"/>
  <c r="O152" i="80"/>
  <c r="O153" i="80"/>
  <c r="O154" i="80"/>
  <c r="O155" i="80"/>
  <c r="O156" i="80"/>
  <c r="O157" i="80"/>
  <c r="O158" i="80"/>
  <c r="O159" i="80"/>
  <c r="O160" i="80"/>
  <c r="O161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N102" i="80"/>
  <c r="N103" i="80"/>
  <c r="N104" i="80"/>
  <c r="N105" i="80"/>
  <c r="N106" i="80"/>
  <c r="N107" i="80"/>
  <c r="N108" i="80"/>
  <c r="N109" i="80"/>
  <c r="N110" i="80"/>
  <c r="N111" i="80"/>
  <c r="N112" i="80"/>
  <c r="N113" i="80"/>
  <c r="N114" i="80"/>
  <c r="N115" i="80"/>
  <c r="N116" i="80"/>
  <c r="N117" i="80"/>
  <c r="N118" i="80"/>
  <c r="N119" i="80"/>
  <c r="N120" i="80"/>
  <c r="N121" i="80"/>
  <c r="N122" i="80"/>
  <c r="N123" i="80"/>
  <c r="N124" i="80"/>
  <c r="N125" i="80"/>
  <c r="N126" i="80"/>
  <c r="N127" i="80"/>
  <c r="N128" i="80"/>
  <c r="N129" i="80"/>
  <c r="N130" i="80"/>
  <c r="N131" i="80"/>
  <c r="N132" i="80"/>
  <c r="N133" i="80"/>
  <c r="N134" i="80"/>
  <c r="N135" i="80"/>
  <c r="N136" i="80"/>
  <c r="N137" i="80"/>
  <c r="N138" i="80"/>
  <c r="N139" i="80"/>
  <c r="N140" i="80"/>
  <c r="N141" i="80"/>
  <c r="N142" i="80"/>
  <c r="N143" i="80"/>
  <c r="N144" i="80"/>
  <c r="N145" i="80"/>
  <c r="N146" i="80"/>
  <c r="N147" i="80"/>
  <c r="N148" i="80"/>
  <c r="N149" i="80"/>
  <c r="N150" i="80"/>
  <c r="N151" i="80"/>
  <c r="N152" i="80"/>
  <c r="N153" i="80"/>
  <c r="N154" i="80"/>
  <c r="N155" i="80"/>
  <c r="N156" i="80"/>
  <c r="N157" i="80"/>
  <c r="N158" i="80"/>
  <c r="N159" i="80"/>
  <c r="N160" i="80"/>
  <c r="N161" i="80"/>
  <c r="Q4" i="80"/>
  <c r="R4" i="80" s="1"/>
  <c r="P4" i="80"/>
  <c r="O4" i="80"/>
  <c r="N4" i="80"/>
  <c r="L5" i="80"/>
  <c r="L6" i="80"/>
  <c r="L7" i="80"/>
  <c r="L8" i="80"/>
  <c r="M8" i="80" s="1"/>
  <c r="L9" i="80"/>
  <c r="L10" i="80"/>
  <c r="L11" i="80"/>
  <c r="L12" i="80"/>
  <c r="L13" i="80"/>
  <c r="L14" i="80"/>
  <c r="L15" i="80"/>
  <c r="L16" i="80"/>
  <c r="M16" i="80" s="1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M40" i="80" s="1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M88" i="80" s="1"/>
  <c r="L89" i="80"/>
  <c r="L90" i="80"/>
  <c r="L91" i="80"/>
  <c r="L92" i="80"/>
  <c r="L93" i="80"/>
  <c r="L94" i="80"/>
  <c r="L95" i="80"/>
  <c r="L96" i="80"/>
  <c r="M96" i="80" s="1"/>
  <c r="L97" i="80"/>
  <c r="L98" i="80"/>
  <c r="L99" i="80"/>
  <c r="L100" i="80"/>
  <c r="L101" i="80"/>
  <c r="L102" i="80"/>
  <c r="L103" i="80"/>
  <c r="L104" i="80"/>
  <c r="L105" i="80"/>
  <c r="L106" i="80"/>
  <c r="L107" i="80"/>
  <c r="L108" i="80"/>
  <c r="L109" i="80"/>
  <c r="L110" i="80"/>
  <c r="L111" i="80"/>
  <c r="L112" i="80"/>
  <c r="M112" i="80" s="1"/>
  <c r="L113" i="80"/>
  <c r="L114" i="80"/>
  <c r="L115" i="80"/>
  <c r="L116" i="80"/>
  <c r="L117" i="80"/>
  <c r="L118" i="80"/>
  <c r="L119" i="80"/>
  <c r="L120" i="80"/>
  <c r="L121" i="80"/>
  <c r="L122" i="80"/>
  <c r="L123" i="80"/>
  <c r="L124" i="80"/>
  <c r="L125" i="80"/>
  <c r="L126" i="80"/>
  <c r="L127" i="80"/>
  <c r="L128" i="80"/>
  <c r="M128" i="80" s="1"/>
  <c r="L129" i="80"/>
  <c r="L130" i="80"/>
  <c r="L131" i="80"/>
  <c r="L132" i="80"/>
  <c r="L133" i="80"/>
  <c r="L134" i="80"/>
  <c r="L135" i="80"/>
  <c r="L136" i="80"/>
  <c r="L137" i="80"/>
  <c r="L138" i="80"/>
  <c r="L139" i="80"/>
  <c r="L140" i="80"/>
  <c r="L141" i="80"/>
  <c r="L142" i="80"/>
  <c r="L143" i="80"/>
  <c r="L144" i="80"/>
  <c r="M144" i="80" s="1"/>
  <c r="L145" i="80"/>
  <c r="L146" i="80"/>
  <c r="L147" i="80"/>
  <c r="L148" i="80"/>
  <c r="L149" i="80"/>
  <c r="L150" i="80"/>
  <c r="L151" i="80"/>
  <c r="L152" i="80"/>
  <c r="L153" i="80"/>
  <c r="L154" i="80"/>
  <c r="L155" i="80"/>
  <c r="L156" i="80"/>
  <c r="L157" i="80"/>
  <c r="L158" i="80"/>
  <c r="L159" i="80"/>
  <c r="L160" i="80"/>
  <c r="M160" i="80" s="1"/>
  <c r="L161" i="80"/>
  <c r="K5" i="80"/>
  <c r="K6" i="80"/>
  <c r="K7" i="80"/>
  <c r="K8" i="80"/>
  <c r="K9" i="80"/>
  <c r="K10" i="80"/>
  <c r="M10" i="80" s="1"/>
  <c r="K11" i="80"/>
  <c r="M11" i="80" s="1"/>
  <c r="K12" i="80"/>
  <c r="K13" i="80"/>
  <c r="K14" i="80"/>
  <c r="K15" i="80"/>
  <c r="K16" i="80"/>
  <c r="K17" i="80"/>
  <c r="K18" i="80"/>
  <c r="M18" i="80" s="1"/>
  <c r="K19" i="80"/>
  <c r="M19" i="80" s="1"/>
  <c r="K20" i="80"/>
  <c r="K21" i="80"/>
  <c r="K22" i="80"/>
  <c r="K23" i="80"/>
  <c r="K24" i="80"/>
  <c r="K25" i="80"/>
  <c r="K26" i="80"/>
  <c r="M26" i="80" s="1"/>
  <c r="K27" i="80"/>
  <c r="M27" i="80" s="1"/>
  <c r="K28" i="80"/>
  <c r="K29" i="80"/>
  <c r="K30" i="80"/>
  <c r="K31" i="80"/>
  <c r="K32" i="80"/>
  <c r="K33" i="80"/>
  <c r="K34" i="80"/>
  <c r="M34" i="80" s="1"/>
  <c r="K35" i="80"/>
  <c r="M35" i="80" s="1"/>
  <c r="K36" i="80"/>
  <c r="K37" i="80"/>
  <c r="K38" i="80"/>
  <c r="K39" i="80"/>
  <c r="K40" i="80"/>
  <c r="K41" i="80"/>
  <c r="K42" i="80"/>
  <c r="K43" i="80"/>
  <c r="M43" i="80" s="1"/>
  <c r="K44" i="80"/>
  <c r="K45" i="80"/>
  <c r="K46" i="80"/>
  <c r="K47" i="80"/>
  <c r="K48" i="80"/>
  <c r="K49" i="80"/>
  <c r="K50" i="80"/>
  <c r="K51" i="80"/>
  <c r="M51" i="80" s="1"/>
  <c r="K52" i="80"/>
  <c r="K53" i="80"/>
  <c r="K54" i="80"/>
  <c r="K55" i="80"/>
  <c r="K56" i="80"/>
  <c r="K57" i="80"/>
  <c r="K58" i="80"/>
  <c r="M58" i="80" s="1"/>
  <c r="K59" i="80"/>
  <c r="M59" i="80" s="1"/>
  <c r="K60" i="80"/>
  <c r="K61" i="80"/>
  <c r="K62" i="80"/>
  <c r="K63" i="80"/>
  <c r="K64" i="80"/>
  <c r="K65" i="80"/>
  <c r="K66" i="80"/>
  <c r="M66" i="80" s="1"/>
  <c r="K67" i="80"/>
  <c r="M67" i="80" s="1"/>
  <c r="K68" i="80"/>
  <c r="K69" i="80"/>
  <c r="K70" i="80"/>
  <c r="M70" i="80" s="1"/>
  <c r="K71" i="80"/>
  <c r="K72" i="80"/>
  <c r="K73" i="80"/>
  <c r="K74" i="80"/>
  <c r="M74" i="80" s="1"/>
  <c r="K75" i="80"/>
  <c r="M75" i="80" s="1"/>
  <c r="K76" i="80"/>
  <c r="K77" i="80"/>
  <c r="K78" i="80"/>
  <c r="M78" i="80" s="1"/>
  <c r="K79" i="80"/>
  <c r="K80" i="80"/>
  <c r="K81" i="80"/>
  <c r="K82" i="80"/>
  <c r="M82" i="80" s="1"/>
  <c r="K83" i="80"/>
  <c r="M83" i="80" s="1"/>
  <c r="K84" i="80"/>
  <c r="K85" i="80"/>
  <c r="K86" i="80"/>
  <c r="M86" i="80" s="1"/>
  <c r="K87" i="80"/>
  <c r="K88" i="80"/>
  <c r="K89" i="80"/>
  <c r="K90" i="80"/>
  <c r="M90" i="80" s="1"/>
  <c r="K91" i="80"/>
  <c r="M91" i="80" s="1"/>
  <c r="K92" i="80"/>
  <c r="K93" i="80"/>
  <c r="K94" i="80"/>
  <c r="M94" i="80" s="1"/>
  <c r="K95" i="80"/>
  <c r="K96" i="80"/>
  <c r="K97" i="80"/>
  <c r="K98" i="80"/>
  <c r="K99" i="80"/>
  <c r="M99" i="80" s="1"/>
  <c r="K100" i="80"/>
  <c r="K101" i="80"/>
  <c r="K102" i="80"/>
  <c r="K103" i="80"/>
  <c r="K104" i="80"/>
  <c r="K105" i="80"/>
  <c r="K106" i="80"/>
  <c r="M106" i="80" s="1"/>
  <c r="K107" i="80"/>
  <c r="M107" i="80" s="1"/>
  <c r="K108" i="80"/>
  <c r="K109" i="80"/>
  <c r="K110" i="80"/>
  <c r="M110" i="80" s="1"/>
  <c r="K111" i="80"/>
  <c r="K112" i="80"/>
  <c r="K113" i="80"/>
  <c r="K114" i="80"/>
  <c r="M114" i="80" s="1"/>
  <c r="K115" i="80"/>
  <c r="M115" i="80" s="1"/>
  <c r="K116" i="80"/>
  <c r="K117" i="80"/>
  <c r="K118" i="80"/>
  <c r="K119" i="80"/>
  <c r="K120" i="80"/>
  <c r="K121" i="80"/>
  <c r="K122" i="80"/>
  <c r="M122" i="80" s="1"/>
  <c r="K123" i="80"/>
  <c r="M123" i="80" s="1"/>
  <c r="K124" i="80"/>
  <c r="K125" i="80"/>
  <c r="K126" i="80"/>
  <c r="M126" i="80" s="1"/>
  <c r="K127" i="80"/>
  <c r="K128" i="80"/>
  <c r="K129" i="80"/>
  <c r="K130" i="80"/>
  <c r="M130" i="80" s="1"/>
  <c r="K131" i="80"/>
  <c r="M131" i="80" s="1"/>
  <c r="K132" i="80"/>
  <c r="K133" i="80"/>
  <c r="K134" i="80"/>
  <c r="K135" i="80"/>
  <c r="K136" i="80"/>
  <c r="K137" i="80"/>
  <c r="K138" i="80"/>
  <c r="M138" i="80" s="1"/>
  <c r="K139" i="80"/>
  <c r="M139" i="80" s="1"/>
  <c r="K140" i="80"/>
  <c r="K141" i="80"/>
  <c r="K142" i="80"/>
  <c r="M142" i="80" s="1"/>
  <c r="K143" i="80"/>
  <c r="K144" i="80"/>
  <c r="K145" i="80"/>
  <c r="K146" i="80"/>
  <c r="M146" i="80" s="1"/>
  <c r="K147" i="80"/>
  <c r="M147" i="80" s="1"/>
  <c r="K148" i="80"/>
  <c r="K149" i="80"/>
  <c r="K150" i="80"/>
  <c r="K151" i="80"/>
  <c r="K152" i="80"/>
  <c r="K153" i="80"/>
  <c r="K154" i="80"/>
  <c r="M154" i="80" s="1"/>
  <c r="K155" i="80"/>
  <c r="M155" i="80" s="1"/>
  <c r="K156" i="80"/>
  <c r="K157" i="80"/>
  <c r="K158" i="80"/>
  <c r="K159" i="80"/>
  <c r="K160" i="80"/>
  <c r="K161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J102" i="80"/>
  <c r="J103" i="80"/>
  <c r="J104" i="80"/>
  <c r="J105" i="80"/>
  <c r="J106" i="80"/>
  <c r="J107" i="80"/>
  <c r="J108" i="80"/>
  <c r="J109" i="80"/>
  <c r="J110" i="80"/>
  <c r="J111" i="80"/>
  <c r="J112" i="80"/>
  <c r="J113" i="80"/>
  <c r="J114" i="80"/>
  <c r="J115" i="80"/>
  <c r="J116" i="80"/>
  <c r="J117" i="80"/>
  <c r="J118" i="80"/>
  <c r="J119" i="80"/>
  <c r="J120" i="80"/>
  <c r="J121" i="80"/>
  <c r="J122" i="80"/>
  <c r="J123" i="80"/>
  <c r="J124" i="80"/>
  <c r="J125" i="80"/>
  <c r="J126" i="80"/>
  <c r="J127" i="80"/>
  <c r="J128" i="80"/>
  <c r="J129" i="80"/>
  <c r="J130" i="80"/>
  <c r="J131" i="80"/>
  <c r="J132" i="80"/>
  <c r="J133" i="80"/>
  <c r="J134" i="80"/>
  <c r="J135" i="80"/>
  <c r="J136" i="80"/>
  <c r="J137" i="80"/>
  <c r="J138" i="80"/>
  <c r="J139" i="80"/>
  <c r="J140" i="80"/>
  <c r="J141" i="80"/>
  <c r="J142" i="80"/>
  <c r="J143" i="80"/>
  <c r="J144" i="80"/>
  <c r="J145" i="80"/>
  <c r="J146" i="80"/>
  <c r="J147" i="80"/>
  <c r="J148" i="80"/>
  <c r="J149" i="80"/>
  <c r="J150" i="80"/>
  <c r="J151" i="80"/>
  <c r="J152" i="80"/>
  <c r="J153" i="80"/>
  <c r="J154" i="80"/>
  <c r="J155" i="80"/>
  <c r="J156" i="80"/>
  <c r="J157" i="80"/>
  <c r="J158" i="80"/>
  <c r="J159" i="80"/>
  <c r="J160" i="80"/>
  <c r="J161" i="80"/>
  <c r="I5" i="80"/>
  <c r="I6" i="80"/>
  <c r="I7" i="80"/>
  <c r="I8" i="80"/>
  <c r="I9" i="80"/>
  <c r="I10" i="80"/>
  <c r="I11" i="80"/>
  <c r="I12" i="80"/>
  <c r="I13" i="80"/>
  <c r="I14" i="80"/>
  <c r="I15" i="80"/>
  <c r="I16" i="80"/>
  <c r="I17" i="80"/>
  <c r="I18" i="80"/>
  <c r="I19" i="80"/>
  <c r="I20" i="80"/>
  <c r="I21" i="80"/>
  <c r="I22" i="80"/>
  <c r="I23" i="80"/>
  <c r="I24" i="80"/>
  <c r="I25" i="80"/>
  <c r="I26" i="80"/>
  <c r="I27" i="80"/>
  <c r="I28" i="80"/>
  <c r="I29" i="80"/>
  <c r="I30" i="80"/>
  <c r="I31" i="80"/>
  <c r="I32" i="80"/>
  <c r="I33" i="80"/>
  <c r="I34" i="80"/>
  <c r="I35" i="80"/>
  <c r="I36" i="80"/>
  <c r="I37" i="80"/>
  <c r="I38" i="80"/>
  <c r="I39" i="80"/>
  <c r="I40" i="80"/>
  <c r="I41" i="80"/>
  <c r="I42" i="80"/>
  <c r="I43" i="80"/>
  <c r="I44" i="80"/>
  <c r="I45" i="80"/>
  <c r="I46" i="80"/>
  <c r="I47" i="80"/>
  <c r="I48" i="80"/>
  <c r="I49" i="80"/>
  <c r="I50" i="80"/>
  <c r="I51" i="80"/>
  <c r="I52" i="80"/>
  <c r="I53" i="80"/>
  <c r="I54" i="80"/>
  <c r="I55" i="80"/>
  <c r="I56" i="80"/>
  <c r="I57" i="80"/>
  <c r="I58" i="80"/>
  <c r="I59" i="80"/>
  <c r="I60" i="80"/>
  <c r="I61" i="80"/>
  <c r="I62" i="80"/>
  <c r="I63" i="80"/>
  <c r="I64" i="80"/>
  <c r="I65" i="80"/>
  <c r="I66" i="80"/>
  <c r="I67" i="80"/>
  <c r="I68" i="80"/>
  <c r="I69" i="80"/>
  <c r="I70" i="80"/>
  <c r="I71" i="80"/>
  <c r="I72" i="80"/>
  <c r="I73" i="80"/>
  <c r="I74" i="80"/>
  <c r="I75" i="80"/>
  <c r="I76" i="80"/>
  <c r="I77" i="80"/>
  <c r="I78" i="80"/>
  <c r="I79" i="80"/>
  <c r="I80" i="80"/>
  <c r="I81" i="80"/>
  <c r="I82" i="80"/>
  <c r="I83" i="80"/>
  <c r="I84" i="80"/>
  <c r="I85" i="80"/>
  <c r="I86" i="80"/>
  <c r="I87" i="80"/>
  <c r="I88" i="80"/>
  <c r="I89" i="80"/>
  <c r="I90" i="80"/>
  <c r="I91" i="80"/>
  <c r="I92" i="80"/>
  <c r="I93" i="80"/>
  <c r="I94" i="80"/>
  <c r="I95" i="80"/>
  <c r="I96" i="80"/>
  <c r="I97" i="80"/>
  <c r="I98" i="80"/>
  <c r="I99" i="80"/>
  <c r="I100" i="80"/>
  <c r="I101" i="80"/>
  <c r="I102" i="80"/>
  <c r="I103" i="80"/>
  <c r="I104" i="80"/>
  <c r="I105" i="80"/>
  <c r="I106" i="80"/>
  <c r="I107" i="80"/>
  <c r="I108" i="80"/>
  <c r="I109" i="80"/>
  <c r="I110" i="80"/>
  <c r="I111" i="80"/>
  <c r="I112" i="80"/>
  <c r="I113" i="80"/>
  <c r="I114" i="80"/>
  <c r="I115" i="80"/>
  <c r="I116" i="80"/>
  <c r="I117" i="80"/>
  <c r="I118" i="80"/>
  <c r="I119" i="80"/>
  <c r="I120" i="80"/>
  <c r="I121" i="80"/>
  <c r="I122" i="80"/>
  <c r="I123" i="80"/>
  <c r="I124" i="80"/>
  <c r="I125" i="80"/>
  <c r="I126" i="80"/>
  <c r="I127" i="80"/>
  <c r="I128" i="80"/>
  <c r="I129" i="80"/>
  <c r="I130" i="80"/>
  <c r="I131" i="80"/>
  <c r="I132" i="80"/>
  <c r="I133" i="80"/>
  <c r="I134" i="80"/>
  <c r="I135" i="80"/>
  <c r="I136" i="80"/>
  <c r="I137" i="80"/>
  <c r="I138" i="80"/>
  <c r="I139" i="80"/>
  <c r="I140" i="80"/>
  <c r="I141" i="80"/>
  <c r="I142" i="80"/>
  <c r="I143" i="80"/>
  <c r="I144" i="80"/>
  <c r="I145" i="80"/>
  <c r="I146" i="80"/>
  <c r="I147" i="80"/>
  <c r="I148" i="80"/>
  <c r="I149" i="80"/>
  <c r="I150" i="80"/>
  <c r="I151" i="80"/>
  <c r="I152" i="80"/>
  <c r="I153" i="80"/>
  <c r="I154" i="80"/>
  <c r="I155" i="80"/>
  <c r="I156" i="80"/>
  <c r="I157" i="80"/>
  <c r="I158" i="80"/>
  <c r="I159" i="80"/>
  <c r="I160" i="80"/>
  <c r="I161" i="80"/>
  <c r="L4" i="80"/>
  <c r="K4" i="80"/>
  <c r="J4" i="80"/>
  <c r="I4" i="80"/>
  <c r="D5" i="80"/>
  <c r="D6" i="80"/>
  <c r="D7" i="80"/>
  <c r="D8" i="80"/>
  <c r="D9" i="80"/>
  <c r="D10" i="80"/>
  <c r="D11" i="80"/>
  <c r="D12" i="80"/>
  <c r="D13" i="80"/>
  <c r="D14" i="80"/>
  <c r="D15" i="80"/>
  <c r="D16" i="80"/>
  <c r="D17" i="80"/>
  <c r="D18" i="80"/>
  <c r="D19" i="80"/>
  <c r="D20" i="80"/>
  <c r="D21" i="80"/>
  <c r="D22" i="80"/>
  <c r="D23" i="80"/>
  <c r="D24" i="80"/>
  <c r="D25" i="80"/>
  <c r="D26" i="80"/>
  <c r="D27" i="80"/>
  <c r="D28" i="80"/>
  <c r="D29" i="80"/>
  <c r="D30" i="80"/>
  <c r="D31" i="80"/>
  <c r="D32" i="80"/>
  <c r="D33" i="80"/>
  <c r="D34" i="80"/>
  <c r="D35" i="80"/>
  <c r="D36" i="80"/>
  <c r="D37" i="80"/>
  <c r="D38" i="80"/>
  <c r="D39" i="80"/>
  <c r="D40" i="80"/>
  <c r="D41" i="80"/>
  <c r="D42" i="80"/>
  <c r="D43" i="80"/>
  <c r="D44" i="80"/>
  <c r="D45" i="80"/>
  <c r="D46" i="80"/>
  <c r="D47" i="80"/>
  <c r="D48" i="80"/>
  <c r="D49" i="80"/>
  <c r="D50" i="80"/>
  <c r="D51" i="80"/>
  <c r="D52" i="80"/>
  <c r="D53" i="80"/>
  <c r="D54" i="80"/>
  <c r="D55" i="80"/>
  <c r="D56" i="80"/>
  <c r="D57" i="80"/>
  <c r="D58" i="80"/>
  <c r="D59" i="80"/>
  <c r="D60" i="80"/>
  <c r="D61" i="80"/>
  <c r="D62" i="80"/>
  <c r="D63" i="80"/>
  <c r="D64" i="80"/>
  <c r="D65" i="80"/>
  <c r="D66" i="80"/>
  <c r="D67" i="80"/>
  <c r="D68" i="80"/>
  <c r="D69" i="80"/>
  <c r="D70" i="80"/>
  <c r="D71" i="80"/>
  <c r="D72" i="80"/>
  <c r="D73" i="80"/>
  <c r="D74" i="80"/>
  <c r="D75" i="80"/>
  <c r="D76" i="80"/>
  <c r="D77" i="80"/>
  <c r="D78" i="80"/>
  <c r="D79" i="80"/>
  <c r="D80" i="80"/>
  <c r="D81" i="80"/>
  <c r="D82" i="80"/>
  <c r="D83" i="80"/>
  <c r="D84" i="80"/>
  <c r="D85" i="80"/>
  <c r="D86" i="80"/>
  <c r="D87" i="80"/>
  <c r="D88" i="80"/>
  <c r="D89" i="80"/>
  <c r="D90" i="80"/>
  <c r="D91" i="80"/>
  <c r="D92" i="80"/>
  <c r="D93" i="80"/>
  <c r="D94" i="80"/>
  <c r="D95" i="80"/>
  <c r="D96" i="80"/>
  <c r="D97" i="80"/>
  <c r="D98" i="80"/>
  <c r="D99" i="80"/>
  <c r="D100" i="80"/>
  <c r="D101" i="80"/>
  <c r="D102" i="80"/>
  <c r="D103" i="80"/>
  <c r="D104" i="80"/>
  <c r="D105" i="80"/>
  <c r="D106" i="80"/>
  <c r="D107" i="80"/>
  <c r="D108" i="80"/>
  <c r="D109" i="80"/>
  <c r="D110" i="80"/>
  <c r="D111" i="80"/>
  <c r="D112" i="80"/>
  <c r="D113" i="80"/>
  <c r="D114" i="80"/>
  <c r="D115" i="80"/>
  <c r="D116" i="80"/>
  <c r="D117" i="80"/>
  <c r="D118" i="80"/>
  <c r="D119" i="80"/>
  <c r="D120" i="80"/>
  <c r="D121" i="80"/>
  <c r="D122" i="80"/>
  <c r="D123" i="80"/>
  <c r="D124" i="80"/>
  <c r="D125" i="80"/>
  <c r="D126" i="80"/>
  <c r="D127" i="80"/>
  <c r="D128" i="80"/>
  <c r="D129" i="80"/>
  <c r="D130" i="80"/>
  <c r="D131" i="80"/>
  <c r="D132" i="80"/>
  <c r="D133" i="80"/>
  <c r="D134" i="80"/>
  <c r="D135" i="80"/>
  <c r="D136" i="80"/>
  <c r="D137" i="80"/>
  <c r="D138" i="80"/>
  <c r="D139" i="80"/>
  <c r="D140" i="80"/>
  <c r="D141" i="80"/>
  <c r="D142" i="80"/>
  <c r="D143" i="80"/>
  <c r="D144" i="80"/>
  <c r="D145" i="80"/>
  <c r="D146" i="80"/>
  <c r="D147" i="80"/>
  <c r="D148" i="80"/>
  <c r="D149" i="80"/>
  <c r="D150" i="80"/>
  <c r="D151" i="80"/>
  <c r="D152" i="80"/>
  <c r="D153" i="80"/>
  <c r="D154" i="80"/>
  <c r="D155" i="80"/>
  <c r="D156" i="80"/>
  <c r="D157" i="80"/>
  <c r="D158" i="80"/>
  <c r="D159" i="80"/>
  <c r="D160" i="80"/>
  <c r="D161" i="80"/>
  <c r="E5" i="80"/>
  <c r="E6" i="80"/>
  <c r="E7" i="80"/>
  <c r="E8" i="80"/>
  <c r="E9" i="80"/>
  <c r="E10" i="80"/>
  <c r="E11" i="80"/>
  <c r="E12" i="80"/>
  <c r="E13" i="80"/>
  <c r="E14" i="80"/>
  <c r="E15" i="80"/>
  <c r="E16" i="80"/>
  <c r="E17" i="80"/>
  <c r="E18" i="80"/>
  <c r="E19" i="80"/>
  <c r="E20" i="80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34" i="80"/>
  <c r="E35" i="80"/>
  <c r="E36" i="80"/>
  <c r="E37" i="80"/>
  <c r="E38" i="80"/>
  <c r="E39" i="80"/>
  <c r="E40" i="80"/>
  <c r="E41" i="80"/>
  <c r="E42" i="80"/>
  <c r="E43" i="80"/>
  <c r="E44" i="80"/>
  <c r="E45" i="80"/>
  <c r="E46" i="80"/>
  <c r="E47" i="80"/>
  <c r="E48" i="80"/>
  <c r="E49" i="80"/>
  <c r="E50" i="80"/>
  <c r="E51" i="80"/>
  <c r="E52" i="80"/>
  <c r="E53" i="80"/>
  <c r="E54" i="80"/>
  <c r="E55" i="80"/>
  <c r="E56" i="80"/>
  <c r="E57" i="80"/>
  <c r="E58" i="80"/>
  <c r="E59" i="80"/>
  <c r="E60" i="80"/>
  <c r="E61" i="80"/>
  <c r="E62" i="80"/>
  <c r="E63" i="80"/>
  <c r="E64" i="80"/>
  <c r="E65" i="80"/>
  <c r="E66" i="80"/>
  <c r="E67" i="80"/>
  <c r="E68" i="80"/>
  <c r="E69" i="80"/>
  <c r="E70" i="80"/>
  <c r="E71" i="80"/>
  <c r="E72" i="80"/>
  <c r="E73" i="80"/>
  <c r="E74" i="80"/>
  <c r="E75" i="80"/>
  <c r="E76" i="80"/>
  <c r="E77" i="80"/>
  <c r="E78" i="80"/>
  <c r="E79" i="80"/>
  <c r="E80" i="80"/>
  <c r="E81" i="80"/>
  <c r="E82" i="80"/>
  <c r="E83" i="80"/>
  <c r="E84" i="80"/>
  <c r="E85" i="80"/>
  <c r="E86" i="80"/>
  <c r="E87" i="80"/>
  <c r="E88" i="80"/>
  <c r="E89" i="80"/>
  <c r="E90" i="80"/>
  <c r="E91" i="80"/>
  <c r="E92" i="80"/>
  <c r="E93" i="80"/>
  <c r="E94" i="80"/>
  <c r="E95" i="80"/>
  <c r="E96" i="80"/>
  <c r="E97" i="80"/>
  <c r="E98" i="80"/>
  <c r="E99" i="80"/>
  <c r="E100" i="80"/>
  <c r="E101" i="80"/>
  <c r="E102" i="80"/>
  <c r="E103" i="80"/>
  <c r="E104" i="80"/>
  <c r="E105" i="80"/>
  <c r="E106" i="80"/>
  <c r="E107" i="80"/>
  <c r="E108" i="80"/>
  <c r="E109" i="80"/>
  <c r="E110" i="80"/>
  <c r="E111" i="80"/>
  <c r="E112" i="80"/>
  <c r="E113" i="80"/>
  <c r="E114" i="80"/>
  <c r="E115" i="80"/>
  <c r="E116" i="80"/>
  <c r="E117" i="80"/>
  <c r="E118" i="80"/>
  <c r="E119" i="80"/>
  <c r="E120" i="80"/>
  <c r="E121" i="80"/>
  <c r="E122" i="80"/>
  <c r="E123" i="80"/>
  <c r="E124" i="80"/>
  <c r="E125" i="80"/>
  <c r="E126" i="80"/>
  <c r="E127" i="80"/>
  <c r="E128" i="80"/>
  <c r="E129" i="80"/>
  <c r="E130" i="80"/>
  <c r="E131" i="80"/>
  <c r="E132" i="80"/>
  <c r="E133" i="80"/>
  <c r="E134" i="80"/>
  <c r="E135" i="80"/>
  <c r="E136" i="80"/>
  <c r="E137" i="80"/>
  <c r="E138" i="80"/>
  <c r="E139" i="80"/>
  <c r="E140" i="80"/>
  <c r="E141" i="80"/>
  <c r="E142" i="80"/>
  <c r="E143" i="80"/>
  <c r="E144" i="80"/>
  <c r="E145" i="80"/>
  <c r="E146" i="80"/>
  <c r="E147" i="80"/>
  <c r="E148" i="80"/>
  <c r="E149" i="80"/>
  <c r="E150" i="80"/>
  <c r="E151" i="80"/>
  <c r="E152" i="80"/>
  <c r="E153" i="80"/>
  <c r="E154" i="80"/>
  <c r="E155" i="80"/>
  <c r="E156" i="80"/>
  <c r="E157" i="80"/>
  <c r="E158" i="80"/>
  <c r="E159" i="80"/>
  <c r="E160" i="80"/>
  <c r="E161" i="80"/>
  <c r="F5" i="80"/>
  <c r="F6" i="80"/>
  <c r="H6" i="80" s="1"/>
  <c r="F7" i="80"/>
  <c r="F8" i="80"/>
  <c r="F9" i="80"/>
  <c r="F10" i="80"/>
  <c r="F11" i="80"/>
  <c r="F12" i="80"/>
  <c r="F13" i="80"/>
  <c r="F14" i="80"/>
  <c r="H14" i="80" s="1"/>
  <c r="F15" i="80"/>
  <c r="F16" i="80"/>
  <c r="F17" i="80"/>
  <c r="F18" i="80"/>
  <c r="F19" i="80"/>
  <c r="F20" i="80"/>
  <c r="F21" i="80"/>
  <c r="F22" i="80"/>
  <c r="H22" i="80" s="1"/>
  <c r="F23" i="80"/>
  <c r="F24" i="80"/>
  <c r="F25" i="80"/>
  <c r="F26" i="80"/>
  <c r="F27" i="80"/>
  <c r="F28" i="80"/>
  <c r="F29" i="80"/>
  <c r="F30" i="80"/>
  <c r="H30" i="80" s="1"/>
  <c r="F31" i="80"/>
  <c r="F32" i="80"/>
  <c r="F33" i="80"/>
  <c r="F34" i="80"/>
  <c r="F35" i="80"/>
  <c r="F36" i="80"/>
  <c r="F37" i="80"/>
  <c r="F38" i="80"/>
  <c r="H38" i="80" s="1"/>
  <c r="F39" i="80"/>
  <c r="F40" i="80"/>
  <c r="F41" i="80"/>
  <c r="F42" i="80"/>
  <c r="F43" i="80"/>
  <c r="F44" i="80"/>
  <c r="F45" i="80"/>
  <c r="F46" i="80"/>
  <c r="F47" i="80"/>
  <c r="F48" i="80"/>
  <c r="F49" i="80"/>
  <c r="F50" i="80"/>
  <c r="F51" i="80"/>
  <c r="F52" i="80"/>
  <c r="F53" i="80"/>
  <c r="F54" i="80"/>
  <c r="F55" i="80"/>
  <c r="F56" i="80"/>
  <c r="F57" i="80"/>
  <c r="F58" i="80"/>
  <c r="F59" i="80"/>
  <c r="F60" i="80"/>
  <c r="F61" i="80"/>
  <c r="F62" i="80"/>
  <c r="F63" i="80"/>
  <c r="F64" i="80"/>
  <c r="F65" i="80"/>
  <c r="F66" i="80"/>
  <c r="F67" i="80"/>
  <c r="F68" i="80"/>
  <c r="F69" i="80"/>
  <c r="F70" i="80"/>
  <c r="H70" i="80" s="1"/>
  <c r="F71" i="80"/>
  <c r="F72" i="80"/>
  <c r="F73" i="80"/>
  <c r="F74" i="80"/>
  <c r="F75" i="80"/>
  <c r="F76" i="80"/>
  <c r="F77" i="80"/>
  <c r="F78" i="80"/>
  <c r="F79" i="80"/>
  <c r="F80" i="80"/>
  <c r="G5" i="80"/>
  <c r="G6" i="80"/>
  <c r="G7" i="80"/>
  <c r="G8" i="80"/>
  <c r="G9" i="80"/>
  <c r="G10" i="80"/>
  <c r="H10" i="80" s="1"/>
  <c r="G11" i="80"/>
  <c r="G12" i="80"/>
  <c r="G13" i="80"/>
  <c r="G14" i="80"/>
  <c r="G15" i="80"/>
  <c r="G16" i="80"/>
  <c r="G17" i="80"/>
  <c r="G18" i="80"/>
  <c r="H18" i="80" s="1"/>
  <c r="G19" i="80"/>
  <c r="G20" i="80"/>
  <c r="G21" i="80"/>
  <c r="G22" i="80"/>
  <c r="G23" i="80"/>
  <c r="G24" i="80"/>
  <c r="G25" i="80"/>
  <c r="G26" i="80"/>
  <c r="H26" i="80" s="1"/>
  <c r="G27" i="80"/>
  <c r="G28" i="80"/>
  <c r="G29" i="80"/>
  <c r="G30" i="80"/>
  <c r="G31" i="80"/>
  <c r="G32" i="80"/>
  <c r="G33" i="80"/>
  <c r="H33" i="80" s="1"/>
  <c r="G34" i="80"/>
  <c r="H34" i="80" s="1"/>
  <c r="G35" i="80"/>
  <c r="H35" i="80" s="1"/>
  <c r="G36" i="80"/>
  <c r="G37" i="80"/>
  <c r="G38" i="80"/>
  <c r="G39" i="80"/>
  <c r="G40" i="80"/>
  <c r="G41" i="80"/>
  <c r="H41" i="80" s="1"/>
  <c r="G42" i="80"/>
  <c r="H42" i="80" s="1"/>
  <c r="G43" i="80"/>
  <c r="H43" i="80" s="1"/>
  <c r="G44" i="80"/>
  <c r="G45" i="80"/>
  <c r="G46" i="80"/>
  <c r="G47" i="80"/>
  <c r="G48" i="80"/>
  <c r="G49" i="80"/>
  <c r="H49" i="80" s="1"/>
  <c r="G50" i="80"/>
  <c r="H50" i="80" s="1"/>
  <c r="G51" i="80"/>
  <c r="G52" i="80"/>
  <c r="G53" i="80"/>
  <c r="G54" i="80"/>
  <c r="G55" i="80"/>
  <c r="G56" i="80"/>
  <c r="G57" i="80"/>
  <c r="H57" i="80" s="1"/>
  <c r="G58" i="80"/>
  <c r="H58" i="80" s="1"/>
  <c r="G59" i="80"/>
  <c r="H59" i="80" s="1"/>
  <c r="G60" i="80"/>
  <c r="G61" i="80"/>
  <c r="G62" i="80"/>
  <c r="G63" i="80"/>
  <c r="G64" i="80"/>
  <c r="G65" i="80"/>
  <c r="H65" i="80" s="1"/>
  <c r="G66" i="80"/>
  <c r="G67" i="80"/>
  <c r="G68" i="80"/>
  <c r="G69" i="80"/>
  <c r="G70" i="80"/>
  <c r="G71" i="80"/>
  <c r="G72" i="80"/>
  <c r="G73" i="80"/>
  <c r="H73" i="80" s="1"/>
  <c r="G74" i="80"/>
  <c r="H74" i="80" s="1"/>
  <c r="G75" i="80"/>
  <c r="G76" i="80"/>
  <c r="G77" i="80"/>
  <c r="G78" i="80"/>
  <c r="G79" i="80"/>
  <c r="G80" i="80"/>
  <c r="G4" i="80"/>
  <c r="F4" i="80"/>
  <c r="E4" i="80"/>
  <c r="D4" i="80"/>
  <c r="D3" i="80"/>
  <c r="X161" i="80"/>
  <c r="H161" i="80"/>
  <c r="B161" i="80"/>
  <c r="H160" i="80"/>
  <c r="B160" i="80"/>
  <c r="H159" i="80"/>
  <c r="B159" i="80"/>
  <c r="H158" i="80"/>
  <c r="B158" i="80"/>
  <c r="H157" i="80"/>
  <c r="B157" i="80"/>
  <c r="H156" i="80"/>
  <c r="B156" i="80"/>
  <c r="H155" i="80"/>
  <c r="B155" i="80"/>
  <c r="X154" i="80"/>
  <c r="H154" i="80"/>
  <c r="B154" i="80"/>
  <c r="X153" i="80"/>
  <c r="H153" i="80"/>
  <c r="B153" i="80"/>
  <c r="H152" i="80"/>
  <c r="B152" i="80"/>
  <c r="H151" i="80"/>
  <c r="B151" i="80"/>
  <c r="X150" i="80"/>
  <c r="M150" i="80"/>
  <c r="H150" i="80"/>
  <c r="B150" i="80"/>
  <c r="M149" i="80"/>
  <c r="H149" i="80"/>
  <c r="B149" i="80"/>
  <c r="H148" i="80"/>
  <c r="B148" i="80"/>
  <c r="H147" i="80"/>
  <c r="B147" i="80"/>
  <c r="H146" i="80"/>
  <c r="B146" i="80"/>
  <c r="X145" i="80"/>
  <c r="H145" i="80"/>
  <c r="B145" i="80"/>
  <c r="H144" i="80"/>
  <c r="B144" i="80"/>
  <c r="R143" i="80"/>
  <c r="H143" i="80"/>
  <c r="B143" i="80"/>
  <c r="X142" i="80"/>
  <c r="H142" i="80"/>
  <c r="B142" i="80"/>
  <c r="X141" i="80"/>
  <c r="H141" i="80"/>
  <c r="B141" i="80"/>
  <c r="H140" i="80"/>
  <c r="B140" i="80"/>
  <c r="X139" i="80"/>
  <c r="H139" i="80"/>
  <c r="B139" i="80"/>
  <c r="X138" i="80"/>
  <c r="H138" i="80"/>
  <c r="B138" i="80"/>
  <c r="X137" i="80"/>
  <c r="H137" i="80"/>
  <c r="B137" i="80"/>
  <c r="H136" i="80"/>
  <c r="B136" i="80"/>
  <c r="R135" i="80"/>
  <c r="H135" i="80"/>
  <c r="B135" i="80"/>
  <c r="X134" i="80"/>
  <c r="M134" i="80"/>
  <c r="H134" i="80"/>
  <c r="B134" i="80"/>
  <c r="M133" i="80"/>
  <c r="H133" i="80"/>
  <c r="B133" i="80"/>
  <c r="H132" i="80"/>
  <c r="B132" i="80"/>
  <c r="X131" i="80"/>
  <c r="H131" i="80"/>
  <c r="B131" i="80"/>
  <c r="X130" i="80"/>
  <c r="R130" i="80"/>
  <c r="H130" i="80"/>
  <c r="B130" i="80"/>
  <c r="X129" i="80"/>
  <c r="H129" i="80"/>
  <c r="B129" i="80"/>
  <c r="X128" i="80"/>
  <c r="H128" i="80"/>
  <c r="B128" i="80"/>
  <c r="H127" i="80"/>
  <c r="B127" i="80"/>
  <c r="X126" i="80"/>
  <c r="H126" i="80"/>
  <c r="B126" i="80"/>
  <c r="X125" i="80"/>
  <c r="H125" i="80"/>
  <c r="B125" i="80"/>
  <c r="X124" i="80"/>
  <c r="H124" i="80"/>
  <c r="B124" i="80"/>
  <c r="H123" i="80"/>
  <c r="B123" i="80"/>
  <c r="H122" i="80"/>
  <c r="B122" i="80"/>
  <c r="X121" i="80"/>
  <c r="H121" i="80"/>
  <c r="B121" i="80"/>
  <c r="H120" i="80"/>
  <c r="B120" i="80"/>
  <c r="X119" i="80"/>
  <c r="H119" i="80"/>
  <c r="B119" i="80"/>
  <c r="M118" i="80"/>
  <c r="H118" i="80"/>
  <c r="B118" i="80"/>
  <c r="X117" i="80"/>
  <c r="H117" i="80"/>
  <c r="B117" i="80"/>
  <c r="H116" i="80"/>
  <c r="B116" i="80"/>
  <c r="X115" i="80"/>
  <c r="H115" i="80"/>
  <c r="B115" i="80"/>
  <c r="H114" i="80"/>
  <c r="B114" i="80"/>
  <c r="X113" i="80"/>
  <c r="H113" i="80"/>
  <c r="B113" i="80"/>
  <c r="H112" i="80"/>
  <c r="B112" i="80"/>
  <c r="X111" i="80"/>
  <c r="H111" i="80"/>
  <c r="B111" i="80"/>
  <c r="H110" i="80"/>
  <c r="B110" i="80"/>
  <c r="X109" i="80"/>
  <c r="H109" i="80"/>
  <c r="B109" i="80"/>
  <c r="H108" i="80"/>
  <c r="B108" i="80"/>
  <c r="X107" i="80"/>
  <c r="H107" i="80"/>
  <c r="B107" i="80"/>
  <c r="H106" i="80"/>
  <c r="B106" i="80"/>
  <c r="X105" i="80"/>
  <c r="H105" i="80"/>
  <c r="B105" i="80"/>
  <c r="X104" i="80"/>
  <c r="H104" i="80"/>
  <c r="B104" i="80"/>
  <c r="H103" i="80"/>
  <c r="B103" i="80"/>
  <c r="X102" i="80"/>
  <c r="M102" i="80"/>
  <c r="H102" i="80"/>
  <c r="B102" i="80"/>
  <c r="M101" i="80"/>
  <c r="H101" i="80"/>
  <c r="B101" i="80"/>
  <c r="X100" i="80"/>
  <c r="H100" i="80"/>
  <c r="B100" i="80"/>
  <c r="H99" i="80"/>
  <c r="B99" i="80"/>
  <c r="X98" i="80"/>
  <c r="M98" i="80"/>
  <c r="H98" i="80"/>
  <c r="B98" i="80"/>
  <c r="X97" i="80"/>
  <c r="R97" i="80"/>
  <c r="H97" i="80"/>
  <c r="B97" i="80"/>
  <c r="H96" i="80"/>
  <c r="B96" i="80"/>
  <c r="H95" i="80"/>
  <c r="B95" i="80"/>
  <c r="X94" i="80"/>
  <c r="R94" i="80"/>
  <c r="H94" i="80"/>
  <c r="B94" i="80"/>
  <c r="X93" i="80"/>
  <c r="R93" i="80"/>
  <c r="H93" i="80"/>
  <c r="B93" i="80"/>
  <c r="H92" i="80"/>
  <c r="B92" i="80"/>
  <c r="X91" i="80"/>
  <c r="H91" i="80"/>
  <c r="B91" i="80"/>
  <c r="H90" i="80"/>
  <c r="B90" i="80"/>
  <c r="H89" i="80"/>
  <c r="B89" i="80"/>
  <c r="H88" i="80"/>
  <c r="B88" i="80"/>
  <c r="X87" i="80"/>
  <c r="M87" i="80"/>
  <c r="H87" i="80"/>
  <c r="B87" i="80"/>
  <c r="X86" i="80"/>
  <c r="R86" i="80"/>
  <c r="H86" i="80"/>
  <c r="B86" i="80"/>
  <c r="X85" i="80"/>
  <c r="R85" i="80"/>
  <c r="M85" i="80"/>
  <c r="H85" i="80"/>
  <c r="B85" i="80"/>
  <c r="X84" i="80"/>
  <c r="H84" i="80"/>
  <c r="B84" i="80"/>
  <c r="X83" i="80"/>
  <c r="H83" i="80"/>
  <c r="B83" i="80"/>
  <c r="H82" i="80"/>
  <c r="B82" i="80"/>
  <c r="X81" i="80"/>
  <c r="H81" i="80"/>
  <c r="B81" i="80"/>
  <c r="H80" i="80"/>
  <c r="B80" i="80"/>
  <c r="B79" i="80"/>
  <c r="R78" i="80"/>
  <c r="B78" i="80"/>
  <c r="X77" i="80"/>
  <c r="B77" i="80"/>
  <c r="X76" i="80"/>
  <c r="B76" i="80"/>
  <c r="X75" i="80"/>
  <c r="B75" i="80"/>
  <c r="B74" i="80"/>
  <c r="B73" i="80"/>
  <c r="B72" i="80"/>
  <c r="B71" i="80"/>
  <c r="R70" i="80"/>
  <c r="B70" i="80"/>
  <c r="B69" i="80"/>
  <c r="B68" i="80"/>
  <c r="X67" i="80"/>
  <c r="B67" i="80"/>
  <c r="B66" i="80"/>
  <c r="B65" i="80"/>
  <c r="H64" i="80"/>
  <c r="B64" i="80"/>
  <c r="B63" i="80"/>
  <c r="R62" i="80"/>
  <c r="M62" i="80"/>
  <c r="B62" i="80"/>
  <c r="X61" i="80"/>
  <c r="B61" i="80"/>
  <c r="B60" i="80"/>
  <c r="B59" i="80"/>
  <c r="B58" i="80"/>
  <c r="B57" i="80"/>
  <c r="H56" i="80"/>
  <c r="B56" i="80"/>
  <c r="M55" i="80"/>
  <c r="B55" i="80"/>
  <c r="X54" i="80"/>
  <c r="R54" i="80"/>
  <c r="B54" i="80"/>
  <c r="X53" i="80"/>
  <c r="B53" i="80"/>
  <c r="B52" i="80"/>
  <c r="X51" i="80"/>
  <c r="B51" i="80"/>
  <c r="M50" i="80"/>
  <c r="B50" i="80"/>
  <c r="X49" i="80"/>
  <c r="B49" i="80"/>
  <c r="X48" i="80"/>
  <c r="H48" i="80"/>
  <c r="B48" i="80"/>
  <c r="M47" i="80"/>
  <c r="B47" i="80"/>
  <c r="X46" i="80"/>
  <c r="R46" i="80"/>
  <c r="M46" i="80"/>
  <c r="B46" i="80"/>
  <c r="R45" i="80"/>
  <c r="B45" i="80"/>
  <c r="B44" i="80"/>
  <c r="B43" i="80"/>
  <c r="M42" i="80"/>
  <c r="B42" i="80"/>
  <c r="R41" i="80"/>
  <c r="B41" i="80"/>
  <c r="X40" i="80"/>
  <c r="H40" i="80"/>
  <c r="B40" i="80"/>
  <c r="X39" i="80"/>
  <c r="R39" i="80"/>
  <c r="B39" i="80"/>
  <c r="X38" i="80"/>
  <c r="R38" i="80"/>
  <c r="M38" i="80"/>
  <c r="B38" i="80"/>
  <c r="X37" i="80"/>
  <c r="M37" i="80"/>
  <c r="B37" i="80"/>
  <c r="X36" i="80"/>
  <c r="B36" i="80"/>
  <c r="X35" i="80"/>
  <c r="B35" i="80"/>
  <c r="R34" i="80"/>
  <c r="B34" i="80"/>
  <c r="B33" i="80"/>
  <c r="X32" i="80"/>
  <c r="H32" i="80"/>
  <c r="B32" i="80"/>
  <c r="B31" i="80"/>
  <c r="X30" i="80"/>
  <c r="R30" i="80"/>
  <c r="B30" i="80"/>
  <c r="X29" i="80"/>
  <c r="H29" i="80"/>
  <c r="B29" i="80"/>
  <c r="X28" i="80"/>
  <c r="B28" i="80"/>
  <c r="X27" i="80"/>
  <c r="B27" i="80"/>
  <c r="X26" i="80"/>
  <c r="B26" i="80"/>
  <c r="B25" i="80"/>
  <c r="H24" i="80"/>
  <c r="B24" i="80"/>
  <c r="X23" i="80"/>
  <c r="B23" i="80"/>
  <c r="X22" i="80"/>
  <c r="R22" i="80"/>
  <c r="B22" i="80"/>
  <c r="R21" i="80"/>
  <c r="B21" i="80"/>
  <c r="B20" i="80"/>
  <c r="B19" i="80"/>
  <c r="B18" i="80"/>
  <c r="X17" i="80"/>
  <c r="B17" i="80"/>
  <c r="X16" i="80"/>
  <c r="H16" i="80"/>
  <c r="B16" i="80"/>
  <c r="B15" i="80"/>
  <c r="R14" i="80"/>
  <c r="M14" i="80"/>
  <c r="B14" i="80"/>
  <c r="R13" i="80"/>
  <c r="M13" i="80"/>
  <c r="H13" i="80"/>
  <c r="B13" i="80"/>
  <c r="B12" i="80"/>
  <c r="B11" i="80"/>
  <c r="X10" i="80"/>
  <c r="B10" i="80"/>
  <c r="X9" i="80"/>
  <c r="B9" i="80"/>
  <c r="X8" i="80"/>
  <c r="H8" i="80"/>
  <c r="B8" i="80"/>
  <c r="X7" i="80"/>
  <c r="B7" i="80"/>
  <c r="X6" i="80"/>
  <c r="R6" i="80"/>
  <c r="M6" i="80"/>
  <c r="B6" i="80"/>
  <c r="X5" i="80"/>
  <c r="B5" i="80"/>
  <c r="B4" i="80"/>
  <c r="V3" i="80"/>
  <c r="S3" i="80"/>
  <c r="P3" i="80"/>
  <c r="O3" i="80"/>
  <c r="N3" i="80"/>
  <c r="K3" i="80"/>
  <c r="J3" i="80"/>
  <c r="I3" i="80"/>
  <c r="F3" i="80"/>
  <c r="E3" i="80"/>
  <c r="H25" i="80" l="1"/>
  <c r="H17" i="80"/>
  <c r="H9" i="80"/>
  <c r="M4" i="80"/>
  <c r="M9" i="80"/>
  <c r="R161" i="80"/>
  <c r="H77" i="80"/>
  <c r="H69" i="80"/>
  <c r="H61" i="80"/>
  <c r="H53" i="80"/>
  <c r="H45" i="80"/>
  <c r="H37" i="80"/>
  <c r="H21" i="80"/>
  <c r="H5" i="80"/>
  <c r="M159" i="80"/>
  <c r="M151" i="80"/>
  <c r="M143" i="80"/>
  <c r="M135" i="80"/>
  <c r="M127" i="80"/>
  <c r="M119" i="80"/>
  <c r="M111" i="80"/>
  <c r="M103" i="80"/>
  <c r="M95" i="80"/>
  <c r="M39" i="80"/>
  <c r="M31" i="80"/>
  <c r="M23" i="80"/>
  <c r="M15" i="80"/>
  <c r="M7" i="80"/>
  <c r="H72" i="80"/>
  <c r="U161" i="80"/>
  <c r="U153" i="80"/>
  <c r="U145" i="80"/>
  <c r="U137" i="80"/>
  <c r="U129" i="80"/>
  <c r="U121" i="80"/>
  <c r="U113" i="80"/>
  <c r="U105" i="80"/>
  <c r="U97" i="80"/>
  <c r="U89" i="80"/>
  <c r="U81" i="80"/>
  <c r="U73" i="80"/>
  <c r="U65" i="80"/>
  <c r="U57" i="80"/>
  <c r="U49" i="80"/>
  <c r="U41" i="80"/>
  <c r="U33" i="80"/>
  <c r="U25" i="80"/>
  <c r="U17" i="80"/>
  <c r="U9" i="80"/>
  <c r="R154" i="80"/>
  <c r="R114" i="80"/>
  <c r="R106" i="80"/>
  <c r="R66" i="80"/>
  <c r="R58" i="80"/>
  <c r="R50" i="80"/>
  <c r="R42" i="80"/>
  <c r="R26" i="80"/>
  <c r="R10" i="80"/>
  <c r="R159" i="80"/>
  <c r="R151" i="80"/>
  <c r="R127" i="80"/>
  <c r="R119" i="80"/>
  <c r="R111" i="80"/>
  <c r="R103" i="80"/>
  <c r="R95" i="80"/>
  <c r="R87" i="80"/>
  <c r="R79" i="80"/>
  <c r="R71" i="80"/>
  <c r="R63" i="80"/>
  <c r="R55" i="80"/>
  <c r="R47" i="80"/>
  <c r="R31" i="80"/>
  <c r="R23" i="80"/>
  <c r="R15" i="80"/>
  <c r="R7" i="80"/>
  <c r="U158" i="80"/>
  <c r="U150" i="80"/>
  <c r="U142" i="80"/>
  <c r="U134" i="80"/>
  <c r="U126" i="80"/>
  <c r="U118" i="80"/>
  <c r="U110" i="80"/>
  <c r="U102" i="80"/>
  <c r="U94" i="80"/>
  <c r="U86" i="80"/>
  <c r="U78" i="80"/>
  <c r="U70" i="80"/>
  <c r="U62" i="80"/>
  <c r="U54" i="80"/>
  <c r="U46" i="80"/>
  <c r="U38" i="80"/>
  <c r="U30" i="80"/>
  <c r="U22" i="80"/>
  <c r="U14" i="80"/>
  <c r="U6" i="80"/>
  <c r="U157" i="80"/>
  <c r="U149" i="80"/>
  <c r="U141" i="80"/>
  <c r="U133" i="80"/>
  <c r="U125" i="80"/>
  <c r="U117" i="80"/>
  <c r="U109" i="80"/>
  <c r="U101" i="80"/>
  <c r="U93" i="80"/>
  <c r="U85" i="80"/>
  <c r="U77" i="80"/>
  <c r="U69" i="80"/>
  <c r="U61" i="80"/>
  <c r="U53" i="80"/>
  <c r="U45" i="80"/>
  <c r="U37" i="80"/>
  <c r="U29" i="80"/>
  <c r="U21" i="80"/>
  <c r="U13" i="80"/>
  <c r="U5" i="80"/>
  <c r="M152" i="80"/>
  <c r="M136" i="80"/>
  <c r="M120" i="80"/>
  <c r="M104" i="80"/>
  <c r="M56" i="80"/>
  <c r="M48" i="80"/>
  <c r="M32" i="80"/>
  <c r="M24" i="80"/>
  <c r="M117" i="80"/>
  <c r="M61" i="80"/>
  <c r="R160" i="80"/>
  <c r="R72" i="80"/>
  <c r="R64" i="80"/>
  <c r="R56" i="80"/>
  <c r="R32" i="80"/>
  <c r="R16" i="80"/>
  <c r="R8" i="80"/>
  <c r="U156" i="80"/>
  <c r="U148" i="80"/>
  <c r="U140" i="80"/>
  <c r="U132" i="80"/>
  <c r="U124" i="80"/>
  <c r="U116" i="80"/>
  <c r="U108" i="80"/>
  <c r="U100" i="80"/>
  <c r="U92" i="80"/>
  <c r="U84" i="80"/>
  <c r="U76" i="80"/>
  <c r="U68" i="80"/>
  <c r="U60" i="80"/>
  <c r="U52" i="80"/>
  <c r="U44" i="80"/>
  <c r="U36" i="80"/>
  <c r="U28" i="80"/>
  <c r="U20" i="80"/>
  <c r="U12" i="80"/>
  <c r="U4" i="80"/>
  <c r="X14" i="80"/>
  <c r="X44" i="80"/>
  <c r="X58" i="80"/>
  <c r="X71" i="80"/>
  <c r="X88" i="80"/>
  <c r="X95" i="80"/>
  <c r="X118" i="80"/>
  <c r="X127" i="80"/>
  <c r="X132" i="80"/>
  <c r="X140" i="80"/>
  <c r="X146" i="80"/>
  <c r="X148" i="80"/>
  <c r="X151" i="80"/>
  <c r="X156" i="80"/>
  <c r="X34" i="80"/>
  <c r="X112" i="80"/>
  <c r="X135" i="80"/>
  <c r="X143" i="80"/>
  <c r="X158" i="80"/>
  <c r="M53" i="80"/>
  <c r="M45" i="80"/>
  <c r="M5" i="80"/>
  <c r="R157" i="80"/>
  <c r="R149" i="80"/>
  <c r="R141" i="80"/>
  <c r="R133" i="80"/>
  <c r="R125" i="80"/>
  <c r="R117" i="80"/>
  <c r="R109" i="80"/>
  <c r="R101" i="80"/>
  <c r="R53" i="80"/>
  <c r="R37" i="80"/>
  <c r="R29" i="80"/>
  <c r="R5" i="80"/>
  <c r="X13" i="80"/>
  <c r="X19" i="80"/>
  <c r="X21" i="80"/>
  <c r="X24" i="80"/>
  <c r="X42" i="80"/>
  <c r="X47" i="80"/>
  <c r="X50" i="80"/>
  <c r="X52" i="80"/>
  <c r="X55" i="80"/>
  <c r="X57" i="80"/>
  <c r="X68" i="80"/>
  <c r="X90" i="80"/>
  <c r="X31" i="80"/>
  <c r="X33" i="80"/>
  <c r="X103" i="80"/>
  <c r="X106" i="80"/>
  <c r="X123" i="80"/>
  <c r="M158" i="80"/>
  <c r="X12" i="80"/>
  <c r="X41" i="80"/>
  <c r="X89" i="80"/>
  <c r="X147" i="80"/>
  <c r="X152" i="80"/>
  <c r="X155" i="80"/>
  <c r="X157" i="80"/>
  <c r="X4" i="80"/>
  <c r="X20" i="80"/>
  <c r="X43" i="80"/>
  <c r="X82" i="80"/>
  <c r="X92" i="80"/>
  <c r="X96" i="80"/>
  <c r="X99" i="80"/>
  <c r="X108" i="80"/>
  <c r="X110" i="80"/>
  <c r="X114" i="80"/>
  <c r="X120" i="80"/>
  <c r="X133" i="80"/>
  <c r="X136" i="80"/>
  <c r="X149" i="80"/>
  <c r="H79" i="80"/>
  <c r="H71" i="80"/>
  <c r="H63" i="80"/>
  <c r="H55" i="80"/>
  <c r="H47" i="80"/>
  <c r="H39" i="80"/>
  <c r="H31" i="80"/>
  <c r="H23" i="80"/>
  <c r="H15" i="80"/>
  <c r="H7" i="80"/>
  <c r="M161" i="80"/>
  <c r="M153" i="80"/>
  <c r="M145" i="80"/>
  <c r="M137" i="80"/>
  <c r="M129" i="80"/>
  <c r="M121" i="80"/>
  <c r="M113" i="80"/>
  <c r="M105" i="80"/>
  <c r="M97" i="80"/>
  <c r="M89" i="80"/>
  <c r="M81" i="80"/>
  <c r="M57" i="80"/>
  <c r="M49" i="80"/>
  <c r="M41" i="80"/>
  <c r="M33" i="80"/>
  <c r="M17" i="80"/>
  <c r="R153" i="80"/>
  <c r="R145" i="80"/>
  <c r="R137" i="80"/>
  <c r="R129" i="80"/>
  <c r="R121" i="80"/>
  <c r="R113" i="80"/>
  <c r="R105" i="80"/>
  <c r="R89" i="80"/>
  <c r="R81" i="80"/>
  <c r="R57" i="80"/>
  <c r="R49" i="80"/>
  <c r="R33" i="80"/>
  <c r="R25" i="80"/>
  <c r="R9" i="80"/>
  <c r="X11" i="80"/>
  <c r="X15" i="80"/>
  <c r="X25" i="80"/>
  <c r="X45" i="80"/>
  <c r="X56" i="80"/>
  <c r="X60" i="80"/>
  <c r="X63" i="80"/>
  <c r="X69" i="80"/>
  <c r="X79" i="80"/>
  <c r="X101" i="80"/>
  <c r="X116" i="80"/>
  <c r="X122" i="80"/>
  <c r="X144" i="80"/>
  <c r="H4" i="80"/>
  <c r="H75" i="80"/>
  <c r="H51" i="80"/>
  <c r="H19" i="80"/>
  <c r="H27" i="80"/>
  <c r="H67" i="80"/>
  <c r="H11" i="80"/>
  <c r="H66" i="80"/>
  <c r="M148" i="80"/>
  <c r="M132" i="80"/>
  <c r="M116" i="80"/>
  <c r="M100" i="80"/>
  <c r="R44" i="80"/>
  <c r="R12" i="80"/>
  <c r="X159" i="80"/>
  <c r="M157" i="80"/>
  <c r="M141" i="80"/>
  <c r="M125" i="80"/>
  <c r="M109" i="80"/>
  <c r="M93" i="80"/>
  <c r="R146" i="80"/>
  <c r="R138" i="80"/>
  <c r="R122" i="80"/>
  <c r="R98" i="80"/>
  <c r="R90" i="80"/>
  <c r="R82" i="80"/>
  <c r="R74" i="80"/>
  <c r="R158" i="80"/>
  <c r="R150" i="80"/>
  <c r="R142" i="80"/>
  <c r="R134" i="80"/>
  <c r="R126" i="80"/>
  <c r="R118" i="80"/>
  <c r="R110" i="80"/>
  <c r="R102" i="80"/>
  <c r="R60" i="80"/>
  <c r="R52" i="80"/>
  <c r="R36" i="80"/>
  <c r="R28" i="80"/>
  <c r="R20" i="80"/>
  <c r="M156" i="80"/>
  <c r="M140" i="80"/>
  <c r="M124" i="80"/>
  <c r="M108" i="80"/>
  <c r="M92" i="80"/>
  <c r="M76" i="80"/>
  <c r="M68" i="80"/>
  <c r="M60" i="80"/>
  <c r="M28" i="80"/>
  <c r="M20" i="80"/>
  <c r="M12" i="80"/>
  <c r="M52" i="80"/>
  <c r="M44" i="80"/>
  <c r="M54" i="80"/>
  <c r="M36" i="80"/>
  <c r="H78" i="80"/>
  <c r="H54" i="80"/>
  <c r="H46" i="80"/>
  <c r="H76" i="80"/>
  <c r="H68" i="80"/>
  <c r="H60" i="80"/>
  <c r="H52" i="80"/>
  <c r="H44" i="80"/>
  <c r="H36" i="80"/>
  <c r="H28" i="80"/>
  <c r="H20" i="80"/>
  <c r="H12" i="80"/>
  <c r="H62" i="80"/>
  <c r="X18" i="80"/>
  <c r="M25" i="80"/>
  <c r="R18" i="80"/>
  <c r="M22" i="80"/>
  <c r="M30" i="80"/>
  <c r="R17" i="80"/>
  <c r="M21" i="80"/>
  <c r="M29" i="80"/>
  <c r="R59" i="80"/>
  <c r="X62" i="80"/>
  <c r="R65" i="80"/>
  <c r="M69" i="80"/>
  <c r="X70" i="80"/>
  <c r="R73" i="80"/>
  <c r="M77" i="80"/>
  <c r="X78" i="80"/>
  <c r="M84" i="80"/>
  <c r="M63" i="80"/>
  <c r="X64" i="80"/>
  <c r="R67" i="80"/>
  <c r="M71" i="80"/>
  <c r="X72" i="80"/>
  <c r="R75" i="80"/>
  <c r="M79" i="80"/>
  <c r="X80" i="80"/>
  <c r="X160" i="80"/>
  <c r="R61" i="80"/>
  <c r="M65" i="80"/>
  <c r="X66" i="80"/>
  <c r="R69" i="80"/>
  <c r="M73" i="80"/>
  <c r="X74" i="80"/>
  <c r="R77" i="80"/>
  <c r="R84" i="80"/>
  <c r="R88" i="80"/>
  <c r="R92" i="80"/>
  <c r="R96" i="80"/>
  <c r="R100" i="80"/>
  <c r="R104" i="80"/>
  <c r="R108" i="80"/>
  <c r="R112" i="80"/>
  <c r="R116" i="80"/>
  <c r="R120" i="80"/>
  <c r="R124" i="80"/>
  <c r="R128" i="80"/>
  <c r="R132" i="80"/>
  <c r="R136" i="80"/>
  <c r="R140" i="80"/>
  <c r="R144" i="80"/>
  <c r="R148" i="80"/>
  <c r="R152" i="80"/>
  <c r="R156" i="80"/>
  <c r="X59" i="80"/>
  <c r="M64" i="80"/>
  <c r="X65" i="80"/>
  <c r="R68" i="80"/>
  <c r="M72" i="80"/>
  <c r="X73" i="80"/>
  <c r="R76" i="80"/>
  <c r="M80" i="80"/>
  <c r="H5" i="77"/>
  <c r="H6" i="77"/>
  <c r="H7" i="77"/>
  <c r="H8" i="77"/>
  <c r="H9" i="77"/>
  <c r="H10" i="77"/>
  <c r="H11" i="77"/>
  <c r="H12" i="77"/>
  <c r="H13" i="77"/>
  <c r="H14" i="77"/>
  <c r="H15" i="77"/>
  <c r="H16" i="77"/>
  <c r="H17" i="77"/>
  <c r="H18" i="77"/>
  <c r="H19" i="77"/>
  <c r="H20" i="77"/>
  <c r="H21" i="77"/>
  <c r="H22" i="77"/>
  <c r="H23" i="77"/>
  <c r="H24" i="77"/>
  <c r="H25" i="77"/>
  <c r="H26" i="77"/>
  <c r="H27" i="77"/>
  <c r="H28" i="77"/>
  <c r="H29" i="77"/>
  <c r="H30" i="77"/>
  <c r="H31" i="77"/>
  <c r="H32" i="77"/>
  <c r="H33" i="77"/>
  <c r="H34" i="77"/>
  <c r="H35" i="77"/>
  <c r="H36" i="77"/>
  <c r="H37" i="77"/>
  <c r="H38" i="77"/>
  <c r="H39" i="77"/>
  <c r="H40" i="77"/>
  <c r="H41" i="77"/>
  <c r="H42" i="77"/>
  <c r="H43" i="77"/>
  <c r="H44" i="77"/>
  <c r="H45" i="77"/>
  <c r="H46" i="77"/>
  <c r="H47" i="77"/>
  <c r="H48" i="77"/>
  <c r="H49" i="77"/>
  <c r="H50" i="77"/>
  <c r="H51" i="77"/>
  <c r="H52" i="77"/>
  <c r="H53" i="77"/>
  <c r="H54" i="77"/>
  <c r="H55" i="77"/>
  <c r="H56" i="77"/>
  <c r="H57" i="77"/>
  <c r="H58" i="77"/>
  <c r="H59" i="77"/>
  <c r="H60" i="77"/>
  <c r="H61" i="77"/>
  <c r="H62" i="77"/>
  <c r="H63" i="77"/>
  <c r="H64" i="77"/>
  <c r="H65" i="77"/>
  <c r="H66" i="77"/>
  <c r="H67" i="77"/>
  <c r="H68" i="77"/>
  <c r="H69" i="77"/>
  <c r="H70" i="77"/>
  <c r="H71" i="77"/>
  <c r="H72" i="77"/>
  <c r="H73" i="77"/>
  <c r="H74" i="77"/>
  <c r="H75" i="77"/>
  <c r="H76" i="77"/>
  <c r="H77" i="77"/>
  <c r="H78" i="77"/>
  <c r="H79" i="77"/>
  <c r="H80" i="77"/>
  <c r="H81" i="77"/>
  <c r="H82" i="77"/>
  <c r="H83" i="77"/>
  <c r="H84" i="77"/>
  <c r="H85" i="77"/>
  <c r="H86" i="77"/>
  <c r="H87" i="77"/>
  <c r="H88" i="77"/>
  <c r="H89" i="77"/>
  <c r="H90" i="77"/>
  <c r="H91" i="77"/>
  <c r="H92" i="77"/>
  <c r="H93" i="77"/>
  <c r="H94" i="77"/>
  <c r="H95" i="77"/>
  <c r="H96" i="77"/>
  <c r="H97" i="77"/>
  <c r="H98" i="77"/>
  <c r="H99" i="77"/>
  <c r="H100" i="77"/>
  <c r="H101" i="77"/>
  <c r="H102" i="77"/>
  <c r="H103" i="77"/>
  <c r="H104" i="77"/>
  <c r="H105" i="77"/>
  <c r="H106" i="77"/>
  <c r="H107" i="77"/>
  <c r="H108" i="77"/>
  <c r="H109" i="77"/>
  <c r="H110" i="77"/>
  <c r="H111" i="77"/>
  <c r="H112" i="77"/>
  <c r="H113" i="77"/>
  <c r="H114" i="77"/>
  <c r="H115" i="77"/>
  <c r="H116" i="77"/>
  <c r="H117" i="77"/>
  <c r="H118" i="77"/>
  <c r="H119" i="77"/>
  <c r="H120" i="77"/>
  <c r="H121" i="77"/>
  <c r="H122" i="77"/>
  <c r="H123" i="77"/>
  <c r="H124" i="77"/>
  <c r="H125" i="77"/>
  <c r="H126" i="77"/>
  <c r="H127" i="77"/>
  <c r="H128" i="77"/>
  <c r="H129" i="77"/>
  <c r="H130" i="77"/>
  <c r="H131" i="77"/>
  <c r="H132" i="77"/>
  <c r="H133" i="77"/>
  <c r="H134" i="77"/>
  <c r="H135" i="77"/>
  <c r="H136" i="77"/>
  <c r="H137" i="77"/>
  <c r="H138" i="77"/>
  <c r="H139" i="77"/>
  <c r="H140" i="77"/>
  <c r="H141" i="77"/>
  <c r="H142" i="77"/>
  <c r="H143" i="77"/>
  <c r="H144" i="77"/>
  <c r="H145" i="77"/>
  <c r="H146" i="77"/>
  <c r="H147" i="77"/>
  <c r="H148" i="77"/>
  <c r="H149" i="77"/>
  <c r="H150" i="77"/>
  <c r="H151" i="77"/>
  <c r="H152" i="77"/>
  <c r="H153" i="77"/>
  <c r="H154" i="77"/>
  <c r="H155" i="77"/>
  <c r="H156" i="77"/>
  <c r="H157" i="77"/>
  <c r="H158" i="77"/>
  <c r="H159" i="77"/>
  <c r="H160" i="77"/>
  <c r="H161" i="77"/>
  <c r="E5" i="77"/>
  <c r="E6" i="77"/>
  <c r="E7" i="77"/>
  <c r="E8" i="77"/>
  <c r="E9" i="77"/>
  <c r="E10" i="77"/>
  <c r="E11" i="77"/>
  <c r="E12" i="77"/>
  <c r="E13" i="77"/>
  <c r="E14" i="77"/>
  <c r="E15" i="77"/>
  <c r="E16" i="77"/>
  <c r="E17" i="77"/>
  <c r="E18" i="77"/>
  <c r="E19" i="77"/>
  <c r="E20" i="77"/>
  <c r="E21" i="77"/>
  <c r="E22" i="77"/>
  <c r="E23" i="77"/>
  <c r="E24" i="77"/>
  <c r="E25" i="77"/>
  <c r="E26" i="77"/>
  <c r="E27" i="77"/>
  <c r="E28" i="77"/>
  <c r="E29" i="77"/>
  <c r="E30" i="77"/>
  <c r="E31" i="77"/>
  <c r="E32" i="77"/>
  <c r="E33" i="77"/>
  <c r="E34" i="77"/>
  <c r="E35" i="77"/>
  <c r="E36" i="77"/>
  <c r="E37" i="77"/>
  <c r="E38" i="77"/>
  <c r="E39" i="77"/>
  <c r="E40" i="77"/>
  <c r="E41" i="77"/>
  <c r="E42" i="77"/>
  <c r="E43" i="77"/>
  <c r="E44" i="77"/>
  <c r="E45" i="77"/>
  <c r="E46" i="77"/>
  <c r="E47" i="77"/>
  <c r="E48" i="77"/>
  <c r="E49" i="77"/>
  <c r="E50" i="77"/>
  <c r="E51" i="77"/>
  <c r="E52" i="77"/>
  <c r="E53" i="77"/>
  <c r="E54" i="77"/>
  <c r="E55" i="77"/>
  <c r="E56" i="77"/>
  <c r="E57" i="77"/>
  <c r="E58" i="77"/>
  <c r="E59" i="77"/>
  <c r="E60" i="77"/>
  <c r="E61" i="77"/>
  <c r="E62" i="77"/>
  <c r="E63" i="77"/>
  <c r="E64" i="77"/>
  <c r="E65" i="77"/>
  <c r="E66" i="77"/>
  <c r="E67" i="77"/>
  <c r="E68" i="77"/>
  <c r="E69" i="77"/>
  <c r="E70" i="77"/>
  <c r="E71" i="77"/>
  <c r="E72" i="77"/>
  <c r="E73" i="77"/>
  <c r="E74" i="77"/>
  <c r="E75" i="77"/>
  <c r="E76" i="77"/>
  <c r="E77" i="77"/>
  <c r="E78" i="77"/>
  <c r="E79" i="77"/>
  <c r="E80" i="77"/>
  <c r="E81" i="77"/>
  <c r="E82" i="77"/>
  <c r="E83" i="77"/>
  <c r="E84" i="77"/>
  <c r="E85" i="77"/>
  <c r="E86" i="77"/>
  <c r="E87" i="77"/>
  <c r="E88" i="77"/>
  <c r="E89" i="77"/>
  <c r="E90" i="77"/>
  <c r="E91" i="77"/>
  <c r="E92" i="77"/>
  <c r="E93" i="77"/>
  <c r="E94" i="77"/>
  <c r="E95" i="77"/>
  <c r="E96" i="77"/>
  <c r="E97" i="77"/>
  <c r="E98" i="77"/>
  <c r="E99" i="77"/>
  <c r="E100" i="77"/>
  <c r="E101" i="77"/>
  <c r="E102" i="77"/>
  <c r="E103" i="77"/>
  <c r="E104" i="77"/>
  <c r="E105" i="77"/>
  <c r="E106" i="77"/>
  <c r="E107" i="77"/>
  <c r="E108" i="77"/>
  <c r="E109" i="77"/>
  <c r="E110" i="77"/>
  <c r="E111" i="77"/>
  <c r="E112" i="77"/>
  <c r="E113" i="77"/>
  <c r="E114" i="77"/>
  <c r="E115" i="77"/>
  <c r="E116" i="77"/>
  <c r="E117" i="77"/>
  <c r="E118" i="77"/>
  <c r="E119" i="77"/>
  <c r="E120" i="77"/>
  <c r="E121" i="77"/>
  <c r="E122" i="77"/>
  <c r="E123" i="77"/>
  <c r="E124" i="77"/>
  <c r="E125" i="77"/>
  <c r="E126" i="77"/>
  <c r="E127" i="77"/>
  <c r="E128" i="77"/>
  <c r="E129" i="77"/>
  <c r="E130" i="77"/>
  <c r="E131" i="77"/>
  <c r="E132" i="77"/>
  <c r="E133" i="77"/>
  <c r="E134" i="77"/>
  <c r="E135" i="77"/>
  <c r="E136" i="77"/>
  <c r="E137" i="77"/>
  <c r="E138" i="77"/>
  <c r="E139" i="77"/>
  <c r="E140" i="77"/>
  <c r="E141" i="77"/>
  <c r="E142" i="77"/>
  <c r="E143" i="77"/>
  <c r="E144" i="77"/>
  <c r="E145" i="77"/>
  <c r="E146" i="77"/>
  <c r="E147" i="77"/>
  <c r="E148" i="77"/>
  <c r="E149" i="77"/>
  <c r="E150" i="77"/>
  <c r="E151" i="77"/>
  <c r="E152" i="77"/>
  <c r="E153" i="77"/>
  <c r="E154" i="77"/>
  <c r="E155" i="77"/>
  <c r="E156" i="77"/>
  <c r="E157" i="77"/>
  <c r="E158" i="77"/>
  <c r="E159" i="77"/>
  <c r="E160" i="77"/>
  <c r="E161" i="77"/>
  <c r="E4" i="77" l="1"/>
  <c r="G8" i="34"/>
  <c r="Q5" i="78" l="1"/>
  <c r="Q6" i="78"/>
  <c r="Q7" i="78"/>
  <c r="Q8" i="78"/>
  <c r="Q9" i="78"/>
  <c r="Q10" i="78"/>
  <c r="Q11" i="78"/>
  <c r="Q12" i="78"/>
  <c r="Q13" i="78"/>
  <c r="Q14" i="78"/>
  <c r="Q15" i="78"/>
  <c r="Q16" i="78"/>
  <c r="Q17" i="78"/>
  <c r="Q18" i="78"/>
  <c r="Q19" i="78"/>
  <c r="Q20" i="78"/>
  <c r="Q21" i="78"/>
  <c r="Q22" i="78"/>
  <c r="Q23" i="78"/>
  <c r="Q24" i="78"/>
  <c r="Q25" i="78"/>
  <c r="Q26" i="78"/>
  <c r="Q27" i="78"/>
  <c r="Q28" i="78"/>
  <c r="Q29" i="78"/>
  <c r="Q30" i="78"/>
  <c r="Q31" i="78"/>
  <c r="Q32" i="78"/>
  <c r="Q33" i="78"/>
  <c r="Q34" i="78"/>
  <c r="Q35" i="78"/>
  <c r="Q36" i="78"/>
  <c r="Q37" i="78"/>
  <c r="Q38" i="78"/>
  <c r="Q39" i="78"/>
  <c r="Q40" i="78"/>
  <c r="Q41" i="78"/>
  <c r="Q42" i="78"/>
  <c r="Q43" i="78"/>
  <c r="Q44" i="78"/>
  <c r="Q45" i="78"/>
  <c r="Q46" i="78"/>
  <c r="Q47" i="78"/>
  <c r="Q48" i="78"/>
  <c r="Q49" i="78"/>
  <c r="Q50" i="78"/>
  <c r="Q51" i="78"/>
  <c r="Q52" i="78"/>
  <c r="Q53" i="78"/>
  <c r="Q54" i="78"/>
  <c r="Q55" i="78"/>
  <c r="Q56" i="78"/>
  <c r="Q57" i="78"/>
  <c r="Q58" i="78"/>
  <c r="Q59" i="78"/>
  <c r="Q60" i="78"/>
  <c r="Q61" i="78"/>
  <c r="Q62" i="78"/>
  <c r="Q63" i="78"/>
  <c r="Q64" i="78"/>
  <c r="Q65" i="78"/>
  <c r="Q66" i="78"/>
  <c r="Q67" i="78"/>
  <c r="Q68" i="78"/>
  <c r="Q69" i="78"/>
  <c r="Q70" i="78"/>
  <c r="Q71" i="78"/>
  <c r="Q72" i="78"/>
  <c r="Q73" i="78"/>
  <c r="Q74" i="78"/>
  <c r="Q75" i="78"/>
  <c r="Q76" i="78"/>
  <c r="Q77" i="78"/>
  <c r="Q78" i="78"/>
  <c r="Q79" i="78"/>
  <c r="Q80" i="78"/>
  <c r="Q81" i="78"/>
  <c r="Q82" i="78"/>
  <c r="Q83" i="78"/>
  <c r="Q84" i="78"/>
  <c r="Q85" i="78"/>
  <c r="Q86" i="78"/>
  <c r="Q87" i="78"/>
  <c r="Q88" i="78"/>
  <c r="Q89" i="78"/>
  <c r="Q90" i="78"/>
  <c r="Q91" i="78"/>
  <c r="Q92" i="78"/>
  <c r="Q93" i="78"/>
  <c r="Q94" i="78"/>
  <c r="Q95" i="78"/>
  <c r="Q96" i="78"/>
  <c r="Q97" i="78"/>
  <c r="Q98" i="78"/>
  <c r="Q99" i="78"/>
  <c r="Q100" i="78"/>
  <c r="Q101" i="78"/>
  <c r="Q102" i="78"/>
  <c r="Q103" i="78"/>
  <c r="Q104" i="78"/>
  <c r="Q105" i="78"/>
  <c r="Q106" i="78"/>
  <c r="Q107" i="78"/>
  <c r="Q108" i="78"/>
  <c r="Q109" i="78"/>
  <c r="Q110" i="78"/>
  <c r="Q111" i="78"/>
  <c r="Q112" i="78"/>
  <c r="Q113" i="78"/>
  <c r="Q114" i="78"/>
  <c r="Q115" i="78"/>
  <c r="Q116" i="78"/>
  <c r="Q117" i="78"/>
  <c r="Q118" i="78"/>
  <c r="Q119" i="78"/>
  <c r="Q120" i="78"/>
  <c r="Q121" i="78"/>
  <c r="Q122" i="78"/>
  <c r="Q123" i="78"/>
  <c r="Q124" i="78"/>
  <c r="Q125" i="78"/>
  <c r="Q126" i="78"/>
  <c r="Q127" i="78"/>
  <c r="Q128" i="78"/>
  <c r="Q129" i="78"/>
  <c r="Q130" i="78"/>
  <c r="Q131" i="78"/>
  <c r="Q132" i="78"/>
  <c r="Q133" i="78"/>
  <c r="Q134" i="78"/>
  <c r="Q135" i="78"/>
  <c r="Q136" i="78"/>
  <c r="Q137" i="78"/>
  <c r="Q138" i="78"/>
  <c r="Q139" i="78"/>
  <c r="Q140" i="78"/>
  <c r="Q141" i="78"/>
  <c r="Q142" i="78"/>
  <c r="Q143" i="78"/>
  <c r="Q144" i="78"/>
  <c r="Q145" i="78"/>
  <c r="Q146" i="78"/>
  <c r="Q147" i="78"/>
  <c r="Q148" i="78"/>
  <c r="Q149" i="78"/>
  <c r="Q150" i="78"/>
  <c r="Q151" i="78"/>
  <c r="Q152" i="78"/>
  <c r="Q153" i="78"/>
  <c r="Q154" i="78"/>
  <c r="Q155" i="78"/>
  <c r="Q156" i="78"/>
  <c r="Q157" i="78"/>
  <c r="Q158" i="78"/>
  <c r="Q159" i="78"/>
  <c r="Q160" i="78"/>
  <c r="Q161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N102" i="78"/>
  <c r="N103" i="78"/>
  <c r="N104" i="78"/>
  <c r="N105" i="78"/>
  <c r="N106" i="78"/>
  <c r="N107" i="78"/>
  <c r="N108" i="78"/>
  <c r="N109" i="78"/>
  <c r="N110" i="78"/>
  <c r="N111" i="78"/>
  <c r="N112" i="78"/>
  <c r="N113" i="78"/>
  <c r="N114" i="78"/>
  <c r="N115" i="78"/>
  <c r="N116" i="78"/>
  <c r="N117" i="78"/>
  <c r="N118" i="78"/>
  <c r="N119" i="78"/>
  <c r="N120" i="78"/>
  <c r="N121" i="78"/>
  <c r="N122" i="78"/>
  <c r="N123" i="78"/>
  <c r="N124" i="78"/>
  <c r="N125" i="78"/>
  <c r="N126" i="78"/>
  <c r="N127" i="78"/>
  <c r="N128" i="78"/>
  <c r="N129" i="78"/>
  <c r="N130" i="78"/>
  <c r="N131" i="78"/>
  <c r="N132" i="78"/>
  <c r="N133" i="78"/>
  <c r="N134" i="78"/>
  <c r="N135" i="78"/>
  <c r="N136" i="78"/>
  <c r="N137" i="78"/>
  <c r="N138" i="78"/>
  <c r="N139" i="78"/>
  <c r="N140" i="78"/>
  <c r="N141" i="78"/>
  <c r="N142" i="78"/>
  <c r="N143" i="78"/>
  <c r="N144" i="78"/>
  <c r="N145" i="78"/>
  <c r="N146" i="78"/>
  <c r="N147" i="78"/>
  <c r="N148" i="78"/>
  <c r="N149" i="78"/>
  <c r="N150" i="78"/>
  <c r="N151" i="78"/>
  <c r="N152" i="78"/>
  <c r="N153" i="78"/>
  <c r="N154" i="78"/>
  <c r="N155" i="78"/>
  <c r="N156" i="78"/>
  <c r="N157" i="78"/>
  <c r="N158" i="78"/>
  <c r="N159" i="78"/>
  <c r="N160" i="78"/>
  <c r="N161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K102" i="78"/>
  <c r="K103" i="78"/>
  <c r="K104" i="78"/>
  <c r="K105" i="78"/>
  <c r="K106" i="78"/>
  <c r="K107" i="78"/>
  <c r="K108" i="78"/>
  <c r="K109" i="78"/>
  <c r="K110" i="78"/>
  <c r="K111" i="78"/>
  <c r="K112" i="78"/>
  <c r="K113" i="78"/>
  <c r="K114" i="78"/>
  <c r="K115" i="78"/>
  <c r="K116" i="78"/>
  <c r="K117" i="78"/>
  <c r="K118" i="78"/>
  <c r="K119" i="78"/>
  <c r="K120" i="78"/>
  <c r="K121" i="78"/>
  <c r="K122" i="78"/>
  <c r="K123" i="78"/>
  <c r="K124" i="78"/>
  <c r="K125" i="78"/>
  <c r="K126" i="78"/>
  <c r="K127" i="78"/>
  <c r="K128" i="78"/>
  <c r="K129" i="78"/>
  <c r="K130" i="78"/>
  <c r="K131" i="78"/>
  <c r="K132" i="78"/>
  <c r="K133" i="78"/>
  <c r="K134" i="78"/>
  <c r="K135" i="78"/>
  <c r="K136" i="78"/>
  <c r="K137" i="78"/>
  <c r="K138" i="78"/>
  <c r="K139" i="78"/>
  <c r="K140" i="78"/>
  <c r="K141" i="78"/>
  <c r="K142" i="78"/>
  <c r="K143" i="78"/>
  <c r="K144" i="78"/>
  <c r="K145" i="78"/>
  <c r="K146" i="78"/>
  <c r="K147" i="78"/>
  <c r="K148" i="78"/>
  <c r="K149" i="78"/>
  <c r="K150" i="78"/>
  <c r="K151" i="78"/>
  <c r="K152" i="78"/>
  <c r="K153" i="78"/>
  <c r="K154" i="78"/>
  <c r="K155" i="78"/>
  <c r="K156" i="78"/>
  <c r="K157" i="78"/>
  <c r="K158" i="78"/>
  <c r="K159" i="78"/>
  <c r="K160" i="78"/>
  <c r="K161" i="78"/>
  <c r="H27" i="78"/>
  <c r="I27" i="78" s="1"/>
  <c r="H28" i="78"/>
  <c r="H29" i="78"/>
  <c r="H30" i="78"/>
  <c r="H31" i="78"/>
  <c r="H32" i="78"/>
  <c r="H33" i="78"/>
  <c r="H34" i="78"/>
  <c r="H35" i="78"/>
  <c r="H36" i="78"/>
  <c r="H37" i="78"/>
  <c r="H38" i="78"/>
  <c r="H39" i="78"/>
  <c r="H40" i="78"/>
  <c r="H41" i="78"/>
  <c r="H42" i="78"/>
  <c r="H43" i="78"/>
  <c r="H44" i="78"/>
  <c r="H45" i="78"/>
  <c r="H46" i="78"/>
  <c r="H47" i="78"/>
  <c r="H48" i="78"/>
  <c r="H49" i="78"/>
  <c r="H50" i="78"/>
  <c r="H51" i="78"/>
  <c r="H52" i="78"/>
  <c r="H53" i="78"/>
  <c r="H54" i="78"/>
  <c r="H55" i="78"/>
  <c r="H56" i="78"/>
  <c r="H57" i="78"/>
  <c r="H58" i="78"/>
  <c r="H59" i="78"/>
  <c r="H60" i="78"/>
  <c r="H61" i="78"/>
  <c r="H62" i="78"/>
  <c r="H63" i="78"/>
  <c r="H64" i="78"/>
  <c r="H65" i="78"/>
  <c r="H66" i="78"/>
  <c r="H67" i="78"/>
  <c r="H68" i="78"/>
  <c r="H69" i="78"/>
  <c r="H70" i="78"/>
  <c r="H71" i="78"/>
  <c r="H72" i="78"/>
  <c r="H73" i="78"/>
  <c r="H74" i="78"/>
  <c r="H75" i="78"/>
  <c r="H76" i="78"/>
  <c r="H77" i="78"/>
  <c r="H78" i="78"/>
  <c r="H79" i="78"/>
  <c r="H80" i="78"/>
  <c r="H81" i="78"/>
  <c r="H82" i="78"/>
  <c r="H83" i="78"/>
  <c r="H84" i="78"/>
  <c r="H85" i="78"/>
  <c r="H86" i="78"/>
  <c r="H87" i="78"/>
  <c r="H88" i="78"/>
  <c r="H89" i="78"/>
  <c r="H90" i="78"/>
  <c r="H91" i="78"/>
  <c r="I91" i="78" s="1"/>
  <c r="H92" i="78"/>
  <c r="H93" i="78"/>
  <c r="H94" i="78"/>
  <c r="H95" i="78"/>
  <c r="H96" i="78"/>
  <c r="H97" i="78"/>
  <c r="H98" i="78"/>
  <c r="H99" i="78"/>
  <c r="H100" i="78"/>
  <c r="H101" i="78"/>
  <c r="H102" i="78"/>
  <c r="H103" i="78"/>
  <c r="H104" i="78"/>
  <c r="H105" i="78"/>
  <c r="H106" i="78"/>
  <c r="H107" i="78"/>
  <c r="H108" i="78"/>
  <c r="H109" i="78"/>
  <c r="H110" i="78"/>
  <c r="H111" i="78"/>
  <c r="H112" i="78"/>
  <c r="H113" i="78"/>
  <c r="H114" i="78"/>
  <c r="H115" i="78"/>
  <c r="H116" i="78"/>
  <c r="H117" i="78"/>
  <c r="H118" i="78"/>
  <c r="H119" i="78"/>
  <c r="H120" i="78"/>
  <c r="H121" i="78"/>
  <c r="H122" i="78"/>
  <c r="H123" i="78"/>
  <c r="H124" i="78"/>
  <c r="H125" i="78"/>
  <c r="H126" i="78"/>
  <c r="H127" i="78"/>
  <c r="H128" i="78"/>
  <c r="H129" i="78"/>
  <c r="H130" i="78"/>
  <c r="H131" i="78"/>
  <c r="H132" i="78"/>
  <c r="H133" i="78"/>
  <c r="H134" i="78"/>
  <c r="H135" i="78"/>
  <c r="H136" i="78"/>
  <c r="H137" i="78"/>
  <c r="H138" i="78"/>
  <c r="H139" i="78"/>
  <c r="H140" i="78"/>
  <c r="H141" i="78"/>
  <c r="H142" i="78"/>
  <c r="H143" i="78"/>
  <c r="H144" i="78"/>
  <c r="H145" i="78"/>
  <c r="H146" i="78"/>
  <c r="H147" i="78"/>
  <c r="H148" i="78"/>
  <c r="H149" i="78"/>
  <c r="H150" i="78"/>
  <c r="H151" i="78"/>
  <c r="H152" i="78"/>
  <c r="H153" i="78"/>
  <c r="H154" i="78"/>
  <c r="H155" i="78"/>
  <c r="H156" i="78"/>
  <c r="H157" i="78"/>
  <c r="H158" i="78"/>
  <c r="H159" i="78"/>
  <c r="H160" i="78"/>
  <c r="H161" i="78"/>
  <c r="H5" i="78"/>
  <c r="H6" i="78"/>
  <c r="H7" i="78"/>
  <c r="H8" i="78"/>
  <c r="H9" i="78"/>
  <c r="H10" i="78"/>
  <c r="H11" i="78"/>
  <c r="H12" i="78"/>
  <c r="H13" i="78"/>
  <c r="H14" i="78"/>
  <c r="H15" i="78"/>
  <c r="H16" i="78"/>
  <c r="H17" i="78"/>
  <c r="H18" i="78"/>
  <c r="H19" i="78"/>
  <c r="H20" i="78"/>
  <c r="H21" i="78"/>
  <c r="H22" i="78"/>
  <c r="H23" i="78"/>
  <c r="H24" i="78"/>
  <c r="H25" i="78"/>
  <c r="H26" i="78"/>
  <c r="E5" i="78"/>
  <c r="E6" i="78"/>
  <c r="E7" i="78"/>
  <c r="E8" i="78"/>
  <c r="E9" i="78"/>
  <c r="E10" i="78"/>
  <c r="E11" i="78"/>
  <c r="E12" i="78"/>
  <c r="E13" i="78"/>
  <c r="E14" i="78"/>
  <c r="E15" i="78"/>
  <c r="E16" i="78"/>
  <c r="E17" i="78"/>
  <c r="E18" i="78"/>
  <c r="E19" i="78"/>
  <c r="E20" i="78"/>
  <c r="E21" i="78"/>
  <c r="E22" i="78"/>
  <c r="E23" i="78"/>
  <c r="E24" i="78"/>
  <c r="E25" i="78"/>
  <c r="E26" i="78"/>
  <c r="E27" i="78"/>
  <c r="E28" i="78"/>
  <c r="E29" i="78"/>
  <c r="E30" i="78"/>
  <c r="E31" i="78"/>
  <c r="E32" i="78"/>
  <c r="E33" i="78"/>
  <c r="E34" i="78"/>
  <c r="E35" i="78"/>
  <c r="E36" i="78"/>
  <c r="E37" i="78"/>
  <c r="E38" i="78"/>
  <c r="E39" i="78"/>
  <c r="E40" i="78"/>
  <c r="E41" i="78"/>
  <c r="E42" i="78"/>
  <c r="E43" i="78"/>
  <c r="E44" i="78"/>
  <c r="E45" i="78"/>
  <c r="E46" i="78"/>
  <c r="E47" i="78"/>
  <c r="E48" i="78"/>
  <c r="E49" i="78"/>
  <c r="E50" i="78"/>
  <c r="E51" i="78"/>
  <c r="E52" i="78"/>
  <c r="E53" i="78"/>
  <c r="E54" i="78"/>
  <c r="E55" i="78"/>
  <c r="E56" i="78"/>
  <c r="E57" i="78"/>
  <c r="E58" i="78"/>
  <c r="E59" i="78"/>
  <c r="E60" i="78"/>
  <c r="E61" i="78"/>
  <c r="E62" i="78"/>
  <c r="E63" i="78"/>
  <c r="E64" i="78"/>
  <c r="E65" i="78"/>
  <c r="E66" i="78"/>
  <c r="E67" i="78"/>
  <c r="E68" i="78"/>
  <c r="E69" i="78"/>
  <c r="E70" i="78"/>
  <c r="E71" i="78"/>
  <c r="E72" i="78"/>
  <c r="E73" i="78"/>
  <c r="E74" i="78"/>
  <c r="E75" i="78"/>
  <c r="E76" i="78"/>
  <c r="E77" i="78"/>
  <c r="E78" i="78"/>
  <c r="E79" i="78"/>
  <c r="E80" i="78"/>
  <c r="E81" i="78"/>
  <c r="E82" i="78"/>
  <c r="E83" i="78"/>
  <c r="E84" i="78"/>
  <c r="E85" i="78"/>
  <c r="E86" i="78"/>
  <c r="E87" i="78"/>
  <c r="E88" i="78"/>
  <c r="F88" i="78" s="1"/>
  <c r="E89" i="78"/>
  <c r="E90" i="78"/>
  <c r="E91" i="78"/>
  <c r="E92" i="78"/>
  <c r="E93" i="78"/>
  <c r="E94" i="78"/>
  <c r="E95" i="78"/>
  <c r="E96" i="78"/>
  <c r="E97" i="78"/>
  <c r="E98" i="78"/>
  <c r="E99" i="78"/>
  <c r="E100" i="78"/>
  <c r="E101" i="78"/>
  <c r="E102" i="78"/>
  <c r="E103" i="78"/>
  <c r="E104" i="78"/>
  <c r="E105" i="78"/>
  <c r="E106" i="78"/>
  <c r="E107" i="78"/>
  <c r="E108" i="78"/>
  <c r="E109" i="78"/>
  <c r="E110" i="78"/>
  <c r="E111" i="78"/>
  <c r="E112" i="78"/>
  <c r="E113" i="78"/>
  <c r="E114" i="78"/>
  <c r="E115" i="78"/>
  <c r="E116" i="78"/>
  <c r="E117" i="78"/>
  <c r="E118" i="78"/>
  <c r="E119" i="78"/>
  <c r="E120" i="78"/>
  <c r="E121" i="78"/>
  <c r="E122" i="78"/>
  <c r="E123" i="78"/>
  <c r="E124" i="78"/>
  <c r="E125" i="78"/>
  <c r="E126" i="78"/>
  <c r="E127" i="78"/>
  <c r="E128" i="78"/>
  <c r="E129" i="78"/>
  <c r="E130" i="78"/>
  <c r="E131" i="78"/>
  <c r="E132" i="78"/>
  <c r="E133" i="78"/>
  <c r="E134" i="78"/>
  <c r="E135" i="78"/>
  <c r="E136" i="78"/>
  <c r="E137" i="78"/>
  <c r="E138" i="78"/>
  <c r="E139" i="78"/>
  <c r="E140" i="78"/>
  <c r="E141" i="78"/>
  <c r="E142" i="78"/>
  <c r="E143" i="78"/>
  <c r="E144" i="78"/>
  <c r="E145" i="78"/>
  <c r="E146" i="78"/>
  <c r="E147" i="78"/>
  <c r="E148" i="78"/>
  <c r="E149" i="78"/>
  <c r="E150" i="78"/>
  <c r="E151" i="78"/>
  <c r="E152" i="78"/>
  <c r="E153" i="78"/>
  <c r="E154" i="78"/>
  <c r="E155" i="78"/>
  <c r="E156" i="78"/>
  <c r="E157" i="78"/>
  <c r="E158" i="78"/>
  <c r="E159" i="78"/>
  <c r="E160" i="78"/>
  <c r="E161" i="78"/>
  <c r="D5" i="78"/>
  <c r="G5" i="78"/>
  <c r="J5" i="78"/>
  <c r="L5" i="78" s="1"/>
  <c r="M5" i="78"/>
  <c r="O5" i="78" s="1"/>
  <c r="P5" i="78"/>
  <c r="R5" i="78" s="1"/>
  <c r="D6" i="78"/>
  <c r="G6" i="78"/>
  <c r="J6" i="78"/>
  <c r="L6" i="78" s="1"/>
  <c r="M6" i="78"/>
  <c r="P6" i="78"/>
  <c r="R6" i="78" s="1"/>
  <c r="D7" i="78"/>
  <c r="G7" i="78"/>
  <c r="J7" i="78"/>
  <c r="L7" i="78" s="1"/>
  <c r="M7" i="78"/>
  <c r="P7" i="78"/>
  <c r="R7" i="78" s="1"/>
  <c r="D8" i="78"/>
  <c r="G8" i="78"/>
  <c r="I8" i="78" s="1"/>
  <c r="J8" i="78"/>
  <c r="L8" i="78" s="1"/>
  <c r="M8" i="78"/>
  <c r="P8" i="78"/>
  <c r="R8" i="78" s="1"/>
  <c r="D9" i="78"/>
  <c r="G9" i="78"/>
  <c r="I9" i="78" s="1"/>
  <c r="J9" i="78"/>
  <c r="L9" i="78" s="1"/>
  <c r="M9" i="78"/>
  <c r="O9" i="78" s="1"/>
  <c r="P9" i="78"/>
  <c r="D10" i="78"/>
  <c r="G10" i="78"/>
  <c r="I10" i="78" s="1"/>
  <c r="J10" i="78"/>
  <c r="M10" i="78"/>
  <c r="O10" i="78" s="1"/>
  <c r="P10" i="78"/>
  <c r="R10" i="78" s="1"/>
  <c r="D11" i="78"/>
  <c r="F11" i="78" s="1"/>
  <c r="G11" i="78"/>
  <c r="J11" i="78"/>
  <c r="L11" i="78" s="1"/>
  <c r="M11" i="78"/>
  <c r="O11" i="78" s="1"/>
  <c r="P11" i="78"/>
  <c r="D12" i="78"/>
  <c r="G12" i="78"/>
  <c r="J12" i="78"/>
  <c r="L12" i="78" s="1"/>
  <c r="M12" i="78"/>
  <c r="P12" i="78"/>
  <c r="D13" i="78"/>
  <c r="G13" i="78"/>
  <c r="J13" i="78"/>
  <c r="L13" i="78" s="1"/>
  <c r="M13" i="78"/>
  <c r="O13" i="78" s="1"/>
  <c r="P13" i="78"/>
  <c r="R13" i="78" s="1"/>
  <c r="D14" i="78"/>
  <c r="F14" i="78" s="1"/>
  <c r="G14" i="78"/>
  <c r="J14" i="78"/>
  <c r="L14" i="78" s="1"/>
  <c r="M14" i="78"/>
  <c r="P14" i="78"/>
  <c r="R14" i="78" s="1"/>
  <c r="D15" i="78"/>
  <c r="G15" i="78"/>
  <c r="J15" i="78"/>
  <c r="L15" i="78" s="1"/>
  <c r="M15" i="78"/>
  <c r="P15" i="78"/>
  <c r="R15" i="78" s="1"/>
  <c r="D16" i="78"/>
  <c r="G16" i="78"/>
  <c r="I16" i="78" s="1"/>
  <c r="J16" i="78"/>
  <c r="L16" i="78" s="1"/>
  <c r="M16" i="78"/>
  <c r="P16" i="78"/>
  <c r="R16" i="78" s="1"/>
  <c r="D17" i="78"/>
  <c r="G17" i="78"/>
  <c r="I17" i="78" s="1"/>
  <c r="J17" i="78"/>
  <c r="L17" i="78" s="1"/>
  <c r="M17" i="78"/>
  <c r="O17" i="78" s="1"/>
  <c r="P17" i="78"/>
  <c r="D18" i="78"/>
  <c r="G18" i="78"/>
  <c r="I18" i="78" s="1"/>
  <c r="J18" i="78"/>
  <c r="M18" i="78"/>
  <c r="O18" i="78" s="1"/>
  <c r="P18" i="78"/>
  <c r="R18" i="78" s="1"/>
  <c r="D19" i="78"/>
  <c r="F19" i="78" s="1"/>
  <c r="G19" i="78"/>
  <c r="J19" i="78"/>
  <c r="L19" i="78" s="1"/>
  <c r="M19" i="78"/>
  <c r="O19" i="78" s="1"/>
  <c r="P19" i="78"/>
  <c r="D20" i="78"/>
  <c r="G20" i="78"/>
  <c r="J20" i="78"/>
  <c r="L20" i="78" s="1"/>
  <c r="M20" i="78"/>
  <c r="P20" i="78"/>
  <c r="D21" i="78"/>
  <c r="G21" i="78"/>
  <c r="J21" i="78"/>
  <c r="L21" i="78" s="1"/>
  <c r="M21" i="78"/>
  <c r="O21" i="78" s="1"/>
  <c r="P21" i="78"/>
  <c r="R21" i="78" s="1"/>
  <c r="D22" i="78"/>
  <c r="F22" i="78" s="1"/>
  <c r="G22" i="78"/>
  <c r="J22" i="78"/>
  <c r="L22" i="78" s="1"/>
  <c r="M22" i="78"/>
  <c r="P22" i="78"/>
  <c r="R22" i="78" s="1"/>
  <c r="D23" i="78"/>
  <c r="G23" i="78"/>
  <c r="J23" i="78"/>
  <c r="L23" i="78" s="1"/>
  <c r="M23" i="78"/>
  <c r="P23" i="78"/>
  <c r="R23" i="78" s="1"/>
  <c r="D24" i="78"/>
  <c r="G24" i="78"/>
  <c r="I24" i="78" s="1"/>
  <c r="J24" i="78"/>
  <c r="L24" i="78" s="1"/>
  <c r="M24" i="78"/>
  <c r="P24" i="78"/>
  <c r="R24" i="78" s="1"/>
  <c r="D25" i="78"/>
  <c r="G25" i="78"/>
  <c r="I25" i="78" s="1"/>
  <c r="J25" i="78"/>
  <c r="L25" i="78" s="1"/>
  <c r="M25" i="78"/>
  <c r="O25" i="78" s="1"/>
  <c r="P25" i="78"/>
  <c r="D26" i="78"/>
  <c r="G26" i="78"/>
  <c r="I26" i="78" s="1"/>
  <c r="J26" i="78"/>
  <c r="M26" i="78"/>
  <c r="O26" i="78" s="1"/>
  <c r="P26" i="78"/>
  <c r="R26" i="78" s="1"/>
  <c r="D27" i="78"/>
  <c r="F27" i="78" s="1"/>
  <c r="G27" i="78"/>
  <c r="J27" i="78"/>
  <c r="L27" i="78" s="1"/>
  <c r="M27" i="78"/>
  <c r="O27" i="78" s="1"/>
  <c r="P27" i="78"/>
  <c r="D28" i="78"/>
  <c r="G28" i="78"/>
  <c r="J28" i="78"/>
  <c r="L28" i="78" s="1"/>
  <c r="M28" i="78"/>
  <c r="P28" i="78"/>
  <c r="D29" i="78"/>
  <c r="G29" i="78"/>
  <c r="I29" i="78" s="1"/>
  <c r="J29" i="78"/>
  <c r="L29" i="78" s="1"/>
  <c r="M29" i="78"/>
  <c r="O29" i="78" s="1"/>
  <c r="P29" i="78"/>
  <c r="R29" i="78" s="1"/>
  <c r="D30" i="78"/>
  <c r="F30" i="78" s="1"/>
  <c r="G30" i="78"/>
  <c r="I30" i="78" s="1"/>
  <c r="J30" i="78"/>
  <c r="L30" i="78" s="1"/>
  <c r="M30" i="78"/>
  <c r="P30" i="78"/>
  <c r="R30" i="78" s="1"/>
  <c r="D31" i="78"/>
  <c r="G31" i="78"/>
  <c r="I31" i="78" s="1"/>
  <c r="J31" i="78"/>
  <c r="L31" i="78" s="1"/>
  <c r="M31" i="78"/>
  <c r="P31" i="78"/>
  <c r="R31" i="78" s="1"/>
  <c r="D32" i="78"/>
  <c r="G32" i="78"/>
  <c r="J32" i="78"/>
  <c r="L32" i="78" s="1"/>
  <c r="M32" i="78"/>
  <c r="P32" i="78"/>
  <c r="R32" i="78" s="1"/>
  <c r="D33" i="78"/>
  <c r="G33" i="78"/>
  <c r="J33" i="78"/>
  <c r="L33" i="78" s="1"/>
  <c r="M33" i="78"/>
  <c r="O33" i="78" s="1"/>
  <c r="P33" i="78"/>
  <c r="D34" i="78"/>
  <c r="G34" i="78"/>
  <c r="J34" i="78"/>
  <c r="M34" i="78"/>
  <c r="O34" i="78" s="1"/>
  <c r="P34" i="78"/>
  <c r="D35" i="78"/>
  <c r="F35" i="78" s="1"/>
  <c r="G35" i="78"/>
  <c r="J35" i="78"/>
  <c r="L35" i="78" s="1"/>
  <c r="M35" i="78"/>
  <c r="O35" i="78"/>
  <c r="P35" i="78"/>
  <c r="D36" i="78"/>
  <c r="G36" i="78"/>
  <c r="J36" i="78"/>
  <c r="L36" i="78" s="1"/>
  <c r="M36" i="78"/>
  <c r="P36" i="78"/>
  <c r="D37" i="78"/>
  <c r="G37" i="78"/>
  <c r="I37" i="78" s="1"/>
  <c r="J37" i="78"/>
  <c r="L37" i="78" s="1"/>
  <c r="M37" i="78"/>
  <c r="O37" i="78" s="1"/>
  <c r="P37" i="78"/>
  <c r="R37" i="78" s="1"/>
  <c r="D38" i="78"/>
  <c r="G38" i="78"/>
  <c r="I38" i="78" s="1"/>
  <c r="J38" i="78"/>
  <c r="L38" i="78" s="1"/>
  <c r="M38" i="78"/>
  <c r="P38" i="78"/>
  <c r="R38" i="78" s="1"/>
  <c r="D39" i="78"/>
  <c r="G39" i="78"/>
  <c r="I39" i="78" s="1"/>
  <c r="J39" i="78"/>
  <c r="L39" i="78" s="1"/>
  <c r="M39" i="78"/>
  <c r="P39" i="78"/>
  <c r="R39" i="78" s="1"/>
  <c r="D40" i="78"/>
  <c r="G40" i="78"/>
  <c r="J40" i="78"/>
  <c r="L40" i="78" s="1"/>
  <c r="M40" i="78"/>
  <c r="P40" i="78"/>
  <c r="R40" i="78" s="1"/>
  <c r="D41" i="78"/>
  <c r="G41" i="78"/>
  <c r="J41" i="78"/>
  <c r="M41" i="78"/>
  <c r="O41" i="78" s="1"/>
  <c r="P41" i="78"/>
  <c r="D42" i="78"/>
  <c r="G42" i="78"/>
  <c r="J42" i="78"/>
  <c r="M42" i="78"/>
  <c r="O42" i="78" s="1"/>
  <c r="P42" i="78"/>
  <c r="D43" i="78"/>
  <c r="F43" i="78" s="1"/>
  <c r="G43" i="78"/>
  <c r="J43" i="78"/>
  <c r="L43" i="78" s="1"/>
  <c r="M43" i="78"/>
  <c r="O43" i="78" s="1"/>
  <c r="P43" i="78"/>
  <c r="D44" i="78"/>
  <c r="G44" i="78"/>
  <c r="J44" i="78"/>
  <c r="L44" i="78" s="1"/>
  <c r="M44" i="78"/>
  <c r="P44" i="78"/>
  <c r="D45" i="78"/>
  <c r="G45" i="78"/>
  <c r="I45" i="78" s="1"/>
  <c r="J45" i="78"/>
  <c r="L45" i="78" s="1"/>
  <c r="M45" i="78"/>
  <c r="O45" i="78" s="1"/>
  <c r="P45" i="78"/>
  <c r="R45" i="78" s="1"/>
  <c r="D46" i="78"/>
  <c r="G46" i="78"/>
  <c r="I46" i="78" s="1"/>
  <c r="J46" i="78"/>
  <c r="L46" i="78" s="1"/>
  <c r="M46" i="78"/>
  <c r="P46" i="78"/>
  <c r="R46" i="78" s="1"/>
  <c r="D47" i="78"/>
  <c r="G47" i="78"/>
  <c r="I47" i="78" s="1"/>
  <c r="J47" i="78"/>
  <c r="L47" i="78" s="1"/>
  <c r="M47" i="78"/>
  <c r="P47" i="78"/>
  <c r="R47" i="78" s="1"/>
  <c r="D48" i="78"/>
  <c r="G48" i="78"/>
  <c r="J48" i="78"/>
  <c r="L48" i="78" s="1"/>
  <c r="M48" i="78"/>
  <c r="P48" i="78"/>
  <c r="R48" i="78" s="1"/>
  <c r="D49" i="78"/>
  <c r="G49" i="78"/>
  <c r="J49" i="78"/>
  <c r="M49" i="78"/>
  <c r="O49" i="78" s="1"/>
  <c r="P49" i="78"/>
  <c r="D50" i="78"/>
  <c r="G50" i="78"/>
  <c r="J50" i="78"/>
  <c r="M50" i="78"/>
  <c r="O50" i="78" s="1"/>
  <c r="P50" i="78"/>
  <c r="D51" i="78"/>
  <c r="F51" i="78" s="1"/>
  <c r="G51" i="78"/>
  <c r="J51" i="78"/>
  <c r="L51" i="78" s="1"/>
  <c r="M51" i="78"/>
  <c r="O51" i="78" s="1"/>
  <c r="P51" i="78"/>
  <c r="D52" i="78"/>
  <c r="G52" i="78"/>
  <c r="J52" i="78"/>
  <c r="L52" i="78" s="1"/>
  <c r="M52" i="78"/>
  <c r="P52" i="78"/>
  <c r="D53" i="78"/>
  <c r="G53" i="78"/>
  <c r="I53" i="78" s="1"/>
  <c r="J53" i="78"/>
  <c r="L53" i="78" s="1"/>
  <c r="M53" i="78"/>
  <c r="O53" i="78" s="1"/>
  <c r="P53" i="78"/>
  <c r="R53" i="78" s="1"/>
  <c r="D54" i="78"/>
  <c r="G54" i="78"/>
  <c r="I54" i="78" s="1"/>
  <c r="J54" i="78"/>
  <c r="L54" i="78" s="1"/>
  <c r="M54" i="78"/>
  <c r="P54" i="78"/>
  <c r="R54" i="78" s="1"/>
  <c r="D55" i="78"/>
  <c r="G55" i="78"/>
  <c r="I55" i="78" s="1"/>
  <c r="J55" i="78"/>
  <c r="L55" i="78" s="1"/>
  <c r="M55" i="78"/>
  <c r="P55" i="78"/>
  <c r="R55" i="78" s="1"/>
  <c r="D56" i="78"/>
  <c r="G56" i="78"/>
  <c r="J56" i="78"/>
  <c r="L56" i="78" s="1"/>
  <c r="M56" i="78"/>
  <c r="P56" i="78"/>
  <c r="R56" i="78" s="1"/>
  <c r="D57" i="78"/>
  <c r="G57" i="78"/>
  <c r="J57" i="78"/>
  <c r="M57" i="78"/>
  <c r="O57" i="78" s="1"/>
  <c r="P57" i="78"/>
  <c r="D58" i="78"/>
  <c r="G58" i="78"/>
  <c r="J58" i="78"/>
  <c r="M58" i="78"/>
  <c r="O58" i="78" s="1"/>
  <c r="P58" i="78"/>
  <c r="D59" i="78"/>
  <c r="F59" i="78" s="1"/>
  <c r="G59" i="78"/>
  <c r="J59" i="78"/>
  <c r="L59" i="78" s="1"/>
  <c r="M59" i="78"/>
  <c r="O59" i="78" s="1"/>
  <c r="P59" i="78"/>
  <c r="D60" i="78"/>
  <c r="G60" i="78"/>
  <c r="J60" i="78"/>
  <c r="L60" i="78" s="1"/>
  <c r="M60" i="78"/>
  <c r="P60" i="78"/>
  <c r="D61" i="78"/>
  <c r="G61" i="78"/>
  <c r="I61" i="78" s="1"/>
  <c r="J61" i="78"/>
  <c r="L61" i="78" s="1"/>
  <c r="M61" i="78"/>
  <c r="O61" i="78" s="1"/>
  <c r="P61" i="78"/>
  <c r="R61" i="78" s="1"/>
  <c r="D62" i="78"/>
  <c r="G62" i="78"/>
  <c r="I62" i="78" s="1"/>
  <c r="J62" i="78"/>
  <c r="L62" i="78" s="1"/>
  <c r="M62" i="78"/>
  <c r="P62" i="78"/>
  <c r="R62" i="78" s="1"/>
  <c r="D63" i="78"/>
  <c r="G63" i="78"/>
  <c r="I63" i="78" s="1"/>
  <c r="J63" i="78"/>
  <c r="L63" i="78" s="1"/>
  <c r="M63" i="78"/>
  <c r="P63" i="78"/>
  <c r="R63" i="78" s="1"/>
  <c r="D64" i="78"/>
  <c r="G64" i="78"/>
  <c r="J64" i="78"/>
  <c r="L64" i="78" s="1"/>
  <c r="M64" i="78"/>
  <c r="P64" i="78"/>
  <c r="R64" i="78" s="1"/>
  <c r="D65" i="78"/>
  <c r="G65" i="78"/>
  <c r="J65" i="78"/>
  <c r="M65" i="78"/>
  <c r="O65" i="78" s="1"/>
  <c r="P65" i="78"/>
  <c r="D66" i="78"/>
  <c r="G66" i="78"/>
  <c r="J66" i="78"/>
  <c r="M66" i="78"/>
  <c r="O66" i="78" s="1"/>
  <c r="P66" i="78"/>
  <c r="D67" i="78"/>
  <c r="F67" i="78" s="1"/>
  <c r="G67" i="78"/>
  <c r="J67" i="78"/>
  <c r="L67" i="78" s="1"/>
  <c r="M67" i="78"/>
  <c r="O67" i="78" s="1"/>
  <c r="P67" i="78"/>
  <c r="D68" i="78"/>
  <c r="G68" i="78"/>
  <c r="J68" i="78"/>
  <c r="L68" i="78" s="1"/>
  <c r="M68" i="78"/>
  <c r="P68" i="78"/>
  <c r="D69" i="78"/>
  <c r="G69" i="78"/>
  <c r="I69" i="78" s="1"/>
  <c r="J69" i="78"/>
  <c r="L69" i="78" s="1"/>
  <c r="M69" i="78"/>
  <c r="O69" i="78" s="1"/>
  <c r="P69" i="78"/>
  <c r="R69" i="78" s="1"/>
  <c r="D70" i="78"/>
  <c r="G70" i="78"/>
  <c r="I70" i="78" s="1"/>
  <c r="J70" i="78"/>
  <c r="L70" i="78" s="1"/>
  <c r="M70" i="78"/>
  <c r="P70" i="78"/>
  <c r="R70" i="78" s="1"/>
  <c r="D71" i="78"/>
  <c r="G71" i="78"/>
  <c r="I71" i="78" s="1"/>
  <c r="J71" i="78"/>
  <c r="L71" i="78" s="1"/>
  <c r="M71" i="78"/>
  <c r="P71" i="78"/>
  <c r="R71" i="78" s="1"/>
  <c r="D72" i="78"/>
  <c r="G72" i="78"/>
  <c r="J72" i="78"/>
  <c r="L72" i="78" s="1"/>
  <c r="M72" i="78"/>
  <c r="P72" i="78"/>
  <c r="R72" i="78" s="1"/>
  <c r="D73" i="78"/>
  <c r="G73" i="78"/>
  <c r="J73" i="78"/>
  <c r="M73" i="78"/>
  <c r="O73" i="78" s="1"/>
  <c r="P73" i="78"/>
  <c r="D74" i="78"/>
  <c r="G74" i="78"/>
  <c r="J74" i="78"/>
  <c r="M74" i="78"/>
  <c r="O74" i="78" s="1"/>
  <c r="P74" i="78"/>
  <c r="R74" i="78" s="1"/>
  <c r="D75" i="78"/>
  <c r="F75" i="78" s="1"/>
  <c r="G75" i="78"/>
  <c r="J75" i="78"/>
  <c r="L75" i="78" s="1"/>
  <c r="M75" i="78"/>
  <c r="O75" i="78" s="1"/>
  <c r="P75" i="78"/>
  <c r="D76" i="78"/>
  <c r="G76" i="78"/>
  <c r="J76" i="78"/>
  <c r="L76" i="78" s="1"/>
  <c r="M76" i="78"/>
  <c r="P76" i="78"/>
  <c r="D77" i="78"/>
  <c r="G77" i="78"/>
  <c r="I77" i="78" s="1"/>
  <c r="J77" i="78"/>
  <c r="L77" i="78" s="1"/>
  <c r="M77" i="78"/>
  <c r="O77" i="78" s="1"/>
  <c r="P77" i="78"/>
  <c r="R77" i="78" s="1"/>
  <c r="D78" i="78"/>
  <c r="G78" i="78"/>
  <c r="I78" i="78" s="1"/>
  <c r="J78" i="78"/>
  <c r="L78" i="78" s="1"/>
  <c r="M78" i="78"/>
  <c r="P78" i="78"/>
  <c r="R78" i="78" s="1"/>
  <c r="D79" i="78"/>
  <c r="G79" i="78"/>
  <c r="I79" i="78" s="1"/>
  <c r="J79" i="78"/>
  <c r="L79" i="78" s="1"/>
  <c r="M79" i="78"/>
  <c r="P79" i="78"/>
  <c r="R79" i="78" s="1"/>
  <c r="D80" i="78"/>
  <c r="G80" i="78"/>
  <c r="J80" i="78"/>
  <c r="L80" i="78" s="1"/>
  <c r="M80" i="78"/>
  <c r="P80" i="78"/>
  <c r="R80" i="78" s="1"/>
  <c r="D81" i="78"/>
  <c r="G81" i="78"/>
  <c r="J81" i="78"/>
  <c r="M81" i="78"/>
  <c r="O81" i="78" s="1"/>
  <c r="P81" i="78"/>
  <c r="D82" i="78"/>
  <c r="F82" i="78" s="1"/>
  <c r="G82" i="78"/>
  <c r="J82" i="78"/>
  <c r="M82" i="78"/>
  <c r="O82" i="78" s="1"/>
  <c r="P82" i="78"/>
  <c r="D83" i="78"/>
  <c r="F83" i="78" s="1"/>
  <c r="G83" i="78"/>
  <c r="J83" i="78"/>
  <c r="L83" i="78" s="1"/>
  <c r="M83" i="78"/>
  <c r="O83" i="78" s="1"/>
  <c r="P83" i="78"/>
  <c r="D84" i="78"/>
  <c r="G84" i="78"/>
  <c r="J84" i="78"/>
  <c r="L84" i="78" s="1"/>
  <c r="M84" i="78"/>
  <c r="P84" i="78"/>
  <c r="D85" i="78"/>
  <c r="F85" i="78" s="1"/>
  <c r="G85" i="78"/>
  <c r="I85" i="78" s="1"/>
  <c r="J85" i="78"/>
  <c r="L85" i="78" s="1"/>
  <c r="M85" i="78"/>
  <c r="O85" i="78" s="1"/>
  <c r="P85" i="78"/>
  <c r="R85" i="78" s="1"/>
  <c r="D86" i="78"/>
  <c r="G86" i="78"/>
  <c r="I86" i="78" s="1"/>
  <c r="J86" i="78"/>
  <c r="L86" i="78" s="1"/>
  <c r="M86" i="78"/>
  <c r="P86" i="78"/>
  <c r="R86" i="78" s="1"/>
  <c r="D87" i="78"/>
  <c r="G87" i="78"/>
  <c r="I87" i="78" s="1"/>
  <c r="J87" i="78"/>
  <c r="L87" i="78" s="1"/>
  <c r="M87" i="78"/>
  <c r="P87" i="78"/>
  <c r="R87" i="78" s="1"/>
  <c r="D88" i="78"/>
  <c r="G88" i="78"/>
  <c r="J88" i="78"/>
  <c r="L88" i="78" s="1"/>
  <c r="M88" i="78"/>
  <c r="P88" i="78"/>
  <c r="R88" i="78" s="1"/>
  <c r="D89" i="78"/>
  <c r="G89" i="78"/>
  <c r="J89" i="78"/>
  <c r="M89" i="78"/>
  <c r="O89" i="78" s="1"/>
  <c r="P89" i="78"/>
  <c r="D90" i="78"/>
  <c r="F90" i="78" s="1"/>
  <c r="G90" i="78"/>
  <c r="J90" i="78"/>
  <c r="M90" i="78"/>
  <c r="O90" i="78" s="1"/>
  <c r="P90" i="78"/>
  <c r="R90" i="78" s="1"/>
  <c r="D91" i="78"/>
  <c r="F91" i="78" s="1"/>
  <c r="G91" i="78"/>
  <c r="J91" i="78"/>
  <c r="L91" i="78" s="1"/>
  <c r="M91" i="78"/>
  <c r="O91" i="78" s="1"/>
  <c r="P91" i="78"/>
  <c r="D92" i="78"/>
  <c r="F92" i="78" s="1"/>
  <c r="G92" i="78"/>
  <c r="J92" i="78"/>
  <c r="L92" i="78" s="1"/>
  <c r="M92" i="78"/>
  <c r="P92" i="78"/>
  <c r="D93" i="78"/>
  <c r="G93" i="78"/>
  <c r="I93" i="78" s="1"/>
  <c r="J93" i="78"/>
  <c r="L93" i="78" s="1"/>
  <c r="M93" i="78"/>
  <c r="O93" i="78" s="1"/>
  <c r="P93" i="78"/>
  <c r="R93" i="78" s="1"/>
  <c r="D94" i="78"/>
  <c r="F94" i="78" s="1"/>
  <c r="G94" i="78"/>
  <c r="I94" i="78" s="1"/>
  <c r="J94" i="78"/>
  <c r="L94" i="78" s="1"/>
  <c r="M94" i="78"/>
  <c r="P94" i="78"/>
  <c r="R94" i="78" s="1"/>
  <c r="D95" i="78"/>
  <c r="G95" i="78"/>
  <c r="I95" i="78" s="1"/>
  <c r="J95" i="78"/>
  <c r="L95" i="78" s="1"/>
  <c r="M95" i="78"/>
  <c r="P95" i="78"/>
  <c r="R95" i="78" s="1"/>
  <c r="D96" i="78"/>
  <c r="G96" i="78"/>
  <c r="J96" i="78"/>
  <c r="L96" i="78" s="1"/>
  <c r="M96" i="78"/>
  <c r="P96" i="78"/>
  <c r="R96" i="78" s="1"/>
  <c r="D97" i="78"/>
  <c r="G97" i="78"/>
  <c r="J97" i="78"/>
  <c r="M97" i="78"/>
  <c r="O97" i="78" s="1"/>
  <c r="P97" i="78"/>
  <c r="D98" i="78"/>
  <c r="F98" i="78" s="1"/>
  <c r="G98" i="78"/>
  <c r="J98" i="78"/>
  <c r="M98" i="78"/>
  <c r="O98" i="78" s="1"/>
  <c r="P98" i="78"/>
  <c r="D99" i="78"/>
  <c r="F99" i="78" s="1"/>
  <c r="G99" i="78"/>
  <c r="J99" i="78"/>
  <c r="L99" i="78" s="1"/>
  <c r="M99" i="78"/>
  <c r="O99" i="78" s="1"/>
  <c r="P99" i="78"/>
  <c r="D100" i="78"/>
  <c r="G100" i="78"/>
  <c r="J100" i="78"/>
  <c r="L100" i="78" s="1"/>
  <c r="M100" i="78"/>
  <c r="P100" i="78"/>
  <c r="D101" i="78"/>
  <c r="G101" i="78"/>
  <c r="I101" i="78" s="1"/>
  <c r="J101" i="78"/>
  <c r="L101" i="78" s="1"/>
  <c r="M101" i="78"/>
  <c r="O101" i="78" s="1"/>
  <c r="P101" i="78"/>
  <c r="R101" i="78" s="1"/>
  <c r="D102" i="78"/>
  <c r="F102" i="78" s="1"/>
  <c r="G102" i="78"/>
  <c r="I102" i="78" s="1"/>
  <c r="J102" i="78"/>
  <c r="L102" i="78" s="1"/>
  <c r="M102" i="78"/>
  <c r="P102" i="78"/>
  <c r="R102" i="78" s="1"/>
  <c r="D103" i="78"/>
  <c r="G103" i="78"/>
  <c r="I103" i="78" s="1"/>
  <c r="J103" i="78"/>
  <c r="L103" i="78" s="1"/>
  <c r="M103" i="78"/>
  <c r="P103" i="78"/>
  <c r="R103" i="78" s="1"/>
  <c r="D104" i="78"/>
  <c r="G104" i="78"/>
  <c r="J104" i="78"/>
  <c r="L104" i="78" s="1"/>
  <c r="M104" i="78"/>
  <c r="P104" i="78"/>
  <c r="R104" i="78" s="1"/>
  <c r="D105" i="78"/>
  <c r="G105" i="78"/>
  <c r="J105" i="78"/>
  <c r="M105" i="78"/>
  <c r="O105" i="78" s="1"/>
  <c r="P105" i="78"/>
  <c r="D106" i="78"/>
  <c r="F106" i="78" s="1"/>
  <c r="G106" i="78"/>
  <c r="J106" i="78"/>
  <c r="M106" i="78"/>
  <c r="O106" i="78" s="1"/>
  <c r="P106" i="78"/>
  <c r="D107" i="78"/>
  <c r="F107" i="78" s="1"/>
  <c r="G107" i="78"/>
  <c r="J107" i="78"/>
  <c r="L107" i="78" s="1"/>
  <c r="M107" i="78"/>
  <c r="O107" i="78" s="1"/>
  <c r="P107" i="78"/>
  <c r="D108" i="78"/>
  <c r="G108" i="78"/>
  <c r="J108" i="78"/>
  <c r="L108" i="78" s="1"/>
  <c r="M108" i="78"/>
  <c r="P108" i="78"/>
  <c r="D109" i="78"/>
  <c r="G109" i="78"/>
  <c r="I109" i="78" s="1"/>
  <c r="J109" i="78"/>
  <c r="L109" i="78" s="1"/>
  <c r="M109" i="78"/>
  <c r="O109" i="78" s="1"/>
  <c r="P109" i="78"/>
  <c r="R109" i="78" s="1"/>
  <c r="D110" i="78"/>
  <c r="F110" i="78" s="1"/>
  <c r="G110" i="78"/>
  <c r="I110" i="78" s="1"/>
  <c r="J110" i="78"/>
  <c r="L110" i="78" s="1"/>
  <c r="M110" i="78"/>
  <c r="P110" i="78"/>
  <c r="R110" i="78" s="1"/>
  <c r="D111" i="78"/>
  <c r="G111" i="78"/>
  <c r="I111" i="78" s="1"/>
  <c r="J111" i="78"/>
  <c r="L111" i="78" s="1"/>
  <c r="M111" i="78"/>
  <c r="P111" i="78"/>
  <c r="R111" i="78" s="1"/>
  <c r="D112" i="78"/>
  <c r="G112" i="78"/>
  <c r="J112" i="78"/>
  <c r="L112" i="78" s="1"/>
  <c r="M112" i="78"/>
  <c r="P112" i="78"/>
  <c r="R112" i="78" s="1"/>
  <c r="D113" i="78"/>
  <c r="F113" i="78" s="1"/>
  <c r="G113" i="78"/>
  <c r="I113" i="78" s="1"/>
  <c r="J113" i="78"/>
  <c r="M113" i="78"/>
  <c r="O113" i="78" s="1"/>
  <c r="P113" i="78"/>
  <c r="R113" i="78" s="1"/>
  <c r="D114" i="78"/>
  <c r="F114" i="78" s="1"/>
  <c r="G114" i="78"/>
  <c r="J114" i="78"/>
  <c r="M114" i="78"/>
  <c r="O114" i="78" s="1"/>
  <c r="P114" i="78"/>
  <c r="D115" i="78"/>
  <c r="F115" i="78" s="1"/>
  <c r="G115" i="78"/>
  <c r="J115" i="78"/>
  <c r="L115" i="78" s="1"/>
  <c r="M115" i="78"/>
  <c r="O115" i="78" s="1"/>
  <c r="P115" i="78"/>
  <c r="D116" i="78"/>
  <c r="G116" i="78"/>
  <c r="I116" i="78" s="1"/>
  <c r="J116" i="78"/>
  <c r="L116" i="78" s="1"/>
  <c r="M116" i="78"/>
  <c r="P116" i="78"/>
  <c r="D117" i="78"/>
  <c r="G117" i="78"/>
  <c r="I117" i="78" s="1"/>
  <c r="J117" i="78"/>
  <c r="L117" i="78" s="1"/>
  <c r="M117" i="78"/>
  <c r="O117" i="78" s="1"/>
  <c r="P117" i="78"/>
  <c r="R117" i="78" s="1"/>
  <c r="D118" i="78"/>
  <c r="F118" i="78" s="1"/>
  <c r="G118" i="78"/>
  <c r="I118" i="78" s="1"/>
  <c r="J118" i="78"/>
  <c r="L118" i="78" s="1"/>
  <c r="M118" i="78"/>
  <c r="P118" i="78"/>
  <c r="R118" i="78" s="1"/>
  <c r="D119" i="78"/>
  <c r="G119" i="78"/>
  <c r="I119" i="78" s="1"/>
  <c r="J119" i="78"/>
  <c r="L119" i="78" s="1"/>
  <c r="M119" i="78"/>
  <c r="P119" i="78"/>
  <c r="R119" i="78" s="1"/>
  <c r="D120" i="78"/>
  <c r="G120" i="78"/>
  <c r="J120" i="78"/>
  <c r="L120" i="78" s="1"/>
  <c r="M120" i="78"/>
  <c r="P120" i="78"/>
  <c r="R120" i="78" s="1"/>
  <c r="D121" i="78"/>
  <c r="F121" i="78" s="1"/>
  <c r="G121" i="78"/>
  <c r="I121" i="78" s="1"/>
  <c r="J121" i="78"/>
  <c r="M121" i="78"/>
  <c r="O121" i="78" s="1"/>
  <c r="P121" i="78"/>
  <c r="D122" i="78"/>
  <c r="F122" i="78" s="1"/>
  <c r="G122" i="78"/>
  <c r="J122" i="78"/>
  <c r="M122" i="78"/>
  <c r="O122" i="78" s="1"/>
  <c r="P122" i="78"/>
  <c r="R122" i="78" s="1"/>
  <c r="D123" i="78"/>
  <c r="F123" i="78" s="1"/>
  <c r="G123" i="78"/>
  <c r="J123" i="78"/>
  <c r="L123" i="78" s="1"/>
  <c r="M123" i="78"/>
  <c r="O123" i="78" s="1"/>
  <c r="P123" i="78"/>
  <c r="D124" i="78"/>
  <c r="G124" i="78"/>
  <c r="I124" i="78" s="1"/>
  <c r="J124" i="78"/>
  <c r="L124" i="78" s="1"/>
  <c r="M124" i="78"/>
  <c r="P124" i="78"/>
  <c r="D125" i="78"/>
  <c r="G125" i="78"/>
  <c r="I125" i="78" s="1"/>
  <c r="J125" i="78"/>
  <c r="L125" i="78" s="1"/>
  <c r="M125" i="78"/>
  <c r="O125" i="78" s="1"/>
  <c r="P125" i="78"/>
  <c r="R125" i="78" s="1"/>
  <c r="D126" i="78"/>
  <c r="F126" i="78" s="1"/>
  <c r="G126" i="78"/>
  <c r="I126" i="78" s="1"/>
  <c r="J126" i="78"/>
  <c r="L126" i="78" s="1"/>
  <c r="M126" i="78"/>
  <c r="P126" i="78"/>
  <c r="R126" i="78" s="1"/>
  <c r="D127" i="78"/>
  <c r="G127" i="78"/>
  <c r="I127" i="78" s="1"/>
  <c r="J127" i="78"/>
  <c r="L127" i="78" s="1"/>
  <c r="M127" i="78"/>
  <c r="P127" i="78"/>
  <c r="R127" i="78" s="1"/>
  <c r="D128" i="78"/>
  <c r="G128" i="78"/>
  <c r="J128" i="78"/>
  <c r="L128" i="78" s="1"/>
  <c r="M128" i="78"/>
  <c r="P128" i="78"/>
  <c r="R128" i="78" s="1"/>
  <c r="D129" i="78"/>
  <c r="F129" i="78" s="1"/>
  <c r="G129" i="78"/>
  <c r="J129" i="78"/>
  <c r="M129" i="78"/>
  <c r="O129" i="78" s="1"/>
  <c r="P129" i="78"/>
  <c r="D130" i="78"/>
  <c r="F130" i="78" s="1"/>
  <c r="G130" i="78"/>
  <c r="J130" i="78"/>
  <c r="M130" i="78"/>
  <c r="O130" i="78" s="1"/>
  <c r="P130" i="78"/>
  <c r="R130" i="78" s="1"/>
  <c r="D131" i="78"/>
  <c r="F131" i="78" s="1"/>
  <c r="G131" i="78"/>
  <c r="J131" i="78"/>
  <c r="L131" i="78" s="1"/>
  <c r="M131" i="78"/>
  <c r="O131" i="78" s="1"/>
  <c r="P131" i="78"/>
  <c r="D132" i="78"/>
  <c r="G132" i="78"/>
  <c r="I132" i="78" s="1"/>
  <c r="J132" i="78"/>
  <c r="L132" i="78" s="1"/>
  <c r="M132" i="78"/>
  <c r="P132" i="78"/>
  <c r="D133" i="78"/>
  <c r="G133" i="78"/>
  <c r="I133" i="78" s="1"/>
  <c r="J133" i="78"/>
  <c r="L133" i="78" s="1"/>
  <c r="M133" i="78"/>
  <c r="O133" i="78" s="1"/>
  <c r="P133" i="78"/>
  <c r="R133" i="78" s="1"/>
  <c r="D134" i="78"/>
  <c r="F134" i="78" s="1"/>
  <c r="G134" i="78"/>
  <c r="I134" i="78" s="1"/>
  <c r="J134" i="78"/>
  <c r="L134" i="78" s="1"/>
  <c r="M134" i="78"/>
  <c r="P134" i="78"/>
  <c r="R134" i="78" s="1"/>
  <c r="D135" i="78"/>
  <c r="G135" i="78"/>
  <c r="J135" i="78"/>
  <c r="L135" i="78" s="1"/>
  <c r="M135" i="78"/>
  <c r="P135" i="78"/>
  <c r="R135" i="78" s="1"/>
  <c r="D136" i="78"/>
  <c r="G136" i="78"/>
  <c r="J136" i="78"/>
  <c r="L136" i="78" s="1"/>
  <c r="M136" i="78"/>
  <c r="P136" i="78"/>
  <c r="R136" i="78" s="1"/>
  <c r="D137" i="78"/>
  <c r="F137" i="78" s="1"/>
  <c r="G137" i="78"/>
  <c r="J137" i="78"/>
  <c r="M137" i="78"/>
  <c r="O137" i="78" s="1"/>
  <c r="P137" i="78"/>
  <c r="D138" i="78"/>
  <c r="F138" i="78" s="1"/>
  <c r="G138" i="78"/>
  <c r="J138" i="78"/>
  <c r="M138" i="78"/>
  <c r="O138" i="78" s="1"/>
  <c r="P138" i="78"/>
  <c r="D139" i="78"/>
  <c r="F139" i="78" s="1"/>
  <c r="G139" i="78"/>
  <c r="J139" i="78"/>
  <c r="L139" i="78" s="1"/>
  <c r="M139" i="78"/>
  <c r="O139" i="78" s="1"/>
  <c r="P139" i="78"/>
  <c r="D140" i="78"/>
  <c r="G140" i="78"/>
  <c r="I140" i="78" s="1"/>
  <c r="J140" i="78"/>
  <c r="L140" i="78" s="1"/>
  <c r="M140" i="78"/>
  <c r="P140" i="78"/>
  <c r="D141" i="78"/>
  <c r="G141" i="78"/>
  <c r="I141" i="78" s="1"/>
  <c r="J141" i="78"/>
  <c r="L141" i="78" s="1"/>
  <c r="M141" i="78"/>
  <c r="O141" i="78" s="1"/>
  <c r="P141" i="78"/>
  <c r="R141" i="78" s="1"/>
  <c r="D142" i="78"/>
  <c r="F142" i="78" s="1"/>
  <c r="G142" i="78"/>
  <c r="I142" i="78" s="1"/>
  <c r="J142" i="78"/>
  <c r="L142" i="78" s="1"/>
  <c r="M142" i="78"/>
  <c r="P142" i="78"/>
  <c r="R142" i="78" s="1"/>
  <c r="D143" i="78"/>
  <c r="G143" i="78"/>
  <c r="I143" i="78" s="1"/>
  <c r="J143" i="78"/>
  <c r="L143" i="78" s="1"/>
  <c r="M143" i="78"/>
  <c r="P143" i="78"/>
  <c r="R143" i="78" s="1"/>
  <c r="D144" i="78"/>
  <c r="G144" i="78"/>
  <c r="J144" i="78"/>
  <c r="L144" i="78" s="1"/>
  <c r="M144" i="78"/>
  <c r="P144" i="78"/>
  <c r="R144" i="78" s="1"/>
  <c r="D145" i="78"/>
  <c r="F145" i="78" s="1"/>
  <c r="G145" i="78"/>
  <c r="J145" i="78"/>
  <c r="M145" i="78"/>
  <c r="O145" i="78" s="1"/>
  <c r="P145" i="78"/>
  <c r="D146" i="78"/>
  <c r="F146" i="78" s="1"/>
  <c r="G146" i="78"/>
  <c r="J146" i="78"/>
  <c r="M146" i="78"/>
  <c r="O146" i="78" s="1"/>
  <c r="P146" i="78"/>
  <c r="R146" i="78" s="1"/>
  <c r="D147" i="78"/>
  <c r="F147" i="78" s="1"/>
  <c r="G147" i="78"/>
  <c r="J147" i="78"/>
  <c r="L147" i="78" s="1"/>
  <c r="M147" i="78"/>
  <c r="O147" i="78" s="1"/>
  <c r="P147" i="78"/>
  <c r="D148" i="78"/>
  <c r="G148" i="78"/>
  <c r="I148" i="78" s="1"/>
  <c r="J148" i="78"/>
  <c r="L148" i="78" s="1"/>
  <c r="M148" i="78"/>
  <c r="P148" i="78"/>
  <c r="D149" i="78"/>
  <c r="F149" i="78" s="1"/>
  <c r="G149" i="78"/>
  <c r="I149" i="78" s="1"/>
  <c r="J149" i="78"/>
  <c r="L149" i="78" s="1"/>
  <c r="M149" i="78"/>
  <c r="O149" i="78" s="1"/>
  <c r="P149" i="78"/>
  <c r="R149" i="78" s="1"/>
  <c r="D150" i="78"/>
  <c r="F150" i="78" s="1"/>
  <c r="G150" i="78"/>
  <c r="I150" i="78" s="1"/>
  <c r="J150" i="78"/>
  <c r="L150" i="78" s="1"/>
  <c r="M150" i="78"/>
  <c r="P150" i="78"/>
  <c r="R150" i="78" s="1"/>
  <c r="D151" i="78"/>
  <c r="G151" i="78"/>
  <c r="I151" i="78" s="1"/>
  <c r="J151" i="78"/>
  <c r="L151" i="78" s="1"/>
  <c r="M151" i="78"/>
  <c r="P151" i="78"/>
  <c r="R151" i="78" s="1"/>
  <c r="D152" i="78"/>
  <c r="G152" i="78"/>
  <c r="J152" i="78"/>
  <c r="L152" i="78" s="1"/>
  <c r="M152" i="78"/>
  <c r="P152" i="78"/>
  <c r="R152" i="78" s="1"/>
  <c r="D153" i="78"/>
  <c r="F153" i="78" s="1"/>
  <c r="G153" i="78"/>
  <c r="J153" i="78"/>
  <c r="M153" i="78"/>
  <c r="O153" i="78" s="1"/>
  <c r="P153" i="78"/>
  <c r="D154" i="78"/>
  <c r="F154" i="78" s="1"/>
  <c r="G154" i="78"/>
  <c r="J154" i="78"/>
  <c r="M154" i="78"/>
  <c r="O154" i="78" s="1"/>
  <c r="P154" i="78"/>
  <c r="D155" i="78"/>
  <c r="F155" i="78" s="1"/>
  <c r="G155" i="78"/>
  <c r="J155" i="78"/>
  <c r="L155" i="78" s="1"/>
  <c r="M155" i="78"/>
  <c r="O155" i="78" s="1"/>
  <c r="P155" i="78"/>
  <c r="R155" i="78" s="1"/>
  <c r="D156" i="78"/>
  <c r="G156" i="78"/>
  <c r="J156" i="78"/>
  <c r="L156" i="78" s="1"/>
  <c r="M156" i="78"/>
  <c r="P156" i="78"/>
  <c r="D157" i="78"/>
  <c r="G157" i="78"/>
  <c r="I157" i="78" s="1"/>
  <c r="J157" i="78"/>
  <c r="L157" i="78" s="1"/>
  <c r="M157" i="78"/>
  <c r="O157" i="78" s="1"/>
  <c r="P157" i="78"/>
  <c r="R157" i="78" s="1"/>
  <c r="D158" i="78"/>
  <c r="F158" i="78" s="1"/>
  <c r="G158" i="78"/>
  <c r="I158" i="78" s="1"/>
  <c r="J158" i="78"/>
  <c r="L158" i="78" s="1"/>
  <c r="M158" i="78"/>
  <c r="P158" i="78"/>
  <c r="R158" i="78" s="1"/>
  <c r="D159" i="78"/>
  <c r="G159" i="78"/>
  <c r="I159" i="78" s="1"/>
  <c r="J159" i="78"/>
  <c r="L159" i="78" s="1"/>
  <c r="M159" i="78"/>
  <c r="P159" i="78"/>
  <c r="R159" i="78" s="1"/>
  <c r="D160" i="78"/>
  <c r="G160" i="78"/>
  <c r="J160" i="78"/>
  <c r="L160" i="78" s="1"/>
  <c r="M160" i="78"/>
  <c r="O160" i="78" s="1"/>
  <c r="P160" i="78"/>
  <c r="R160" i="78" s="1"/>
  <c r="D161" i="78"/>
  <c r="G161" i="78"/>
  <c r="I161" i="78" s="1"/>
  <c r="J161" i="78"/>
  <c r="M161" i="78"/>
  <c r="O161" i="78" s="1"/>
  <c r="P161" i="78"/>
  <c r="Q4" i="78"/>
  <c r="P4" i="78"/>
  <c r="N4" i="78"/>
  <c r="M4" i="78"/>
  <c r="K4" i="78"/>
  <c r="J4" i="78"/>
  <c r="H4" i="78"/>
  <c r="G4" i="78"/>
  <c r="E4" i="78"/>
  <c r="D4" i="78"/>
  <c r="D3" i="78"/>
  <c r="B161" i="78"/>
  <c r="B160" i="78"/>
  <c r="B159" i="78"/>
  <c r="B158" i="78"/>
  <c r="B157" i="78"/>
  <c r="B156" i="78"/>
  <c r="B155" i="78"/>
  <c r="B154" i="78"/>
  <c r="B153" i="78"/>
  <c r="B152" i="78"/>
  <c r="B151" i="78"/>
  <c r="B150" i="78"/>
  <c r="B149" i="78"/>
  <c r="B148" i="78"/>
  <c r="B147" i="78"/>
  <c r="B146" i="78"/>
  <c r="B145" i="78"/>
  <c r="B144" i="78"/>
  <c r="B143" i="78"/>
  <c r="B142" i="78"/>
  <c r="B141" i="78"/>
  <c r="B140" i="78"/>
  <c r="B139" i="78"/>
  <c r="B138" i="78"/>
  <c r="B137" i="78"/>
  <c r="B136" i="78"/>
  <c r="B135" i="78"/>
  <c r="B134" i="78"/>
  <c r="B133" i="78"/>
  <c r="B132" i="78"/>
  <c r="B131" i="78"/>
  <c r="B130" i="78"/>
  <c r="B129" i="78"/>
  <c r="B128" i="78"/>
  <c r="B127" i="78"/>
  <c r="B126" i="78"/>
  <c r="B125" i="78"/>
  <c r="B124" i="78"/>
  <c r="B123" i="78"/>
  <c r="B122" i="78"/>
  <c r="B121" i="78"/>
  <c r="B120" i="78"/>
  <c r="B119" i="78"/>
  <c r="B118" i="78"/>
  <c r="B117" i="78"/>
  <c r="B116" i="78"/>
  <c r="B115" i="78"/>
  <c r="B114" i="78"/>
  <c r="B113" i="78"/>
  <c r="B112" i="78"/>
  <c r="B111" i="78"/>
  <c r="B110" i="78"/>
  <c r="B109" i="78"/>
  <c r="B108" i="78"/>
  <c r="B107" i="78"/>
  <c r="B106" i="78"/>
  <c r="B105" i="78"/>
  <c r="B104" i="78"/>
  <c r="B103" i="78"/>
  <c r="B102" i="78"/>
  <c r="B101" i="78"/>
  <c r="B100" i="78"/>
  <c r="B99" i="78"/>
  <c r="B98" i="78"/>
  <c r="B97" i="78"/>
  <c r="B96" i="78"/>
  <c r="B95" i="78"/>
  <c r="B94" i="78"/>
  <c r="B93" i="78"/>
  <c r="B92" i="78"/>
  <c r="B91" i="78"/>
  <c r="B90" i="78"/>
  <c r="B89" i="78"/>
  <c r="B88" i="78"/>
  <c r="B87" i="78"/>
  <c r="B86" i="78"/>
  <c r="B85" i="78"/>
  <c r="B84" i="78"/>
  <c r="B83" i="78"/>
  <c r="B82" i="78"/>
  <c r="B81" i="78"/>
  <c r="B80" i="78"/>
  <c r="B79" i="78"/>
  <c r="B78" i="78"/>
  <c r="B77" i="78"/>
  <c r="B76" i="78"/>
  <c r="B75" i="78"/>
  <c r="B74" i="78"/>
  <c r="B73" i="78"/>
  <c r="B72" i="78"/>
  <c r="B71" i="78"/>
  <c r="B70" i="78"/>
  <c r="B69" i="78"/>
  <c r="B68" i="78"/>
  <c r="B67" i="78"/>
  <c r="B66" i="78"/>
  <c r="B65" i="78"/>
  <c r="B64" i="78"/>
  <c r="B63" i="78"/>
  <c r="B62" i="78"/>
  <c r="B61" i="78"/>
  <c r="B60" i="78"/>
  <c r="B59" i="78"/>
  <c r="B58" i="78"/>
  <c r="B57" i="78"/>
  <c r="B56" i="78"/>
  <c r="B55" i="78"/>
  <c r="B54" i="78"/>
  <c r="B53" i="78"/>
  <c r="B52" i="78"/>
  <c r="B51" i="78"/>
  <c r="B50" i="78"/>
  <c r="B49" i="78"/>
  <c r="B48" i="78"/>
  <c r="B47" i="78"/>
  <c r="B46" i="78"/>
  <c r="B45" i="78"/>
  <c r="B44" i="78"/>
  <c r="B43" i="78"/>
  <c r="B42" i="78"/>
  <c r="B41" i="78"/>
  <c r="B40" i="78"/>
  <c r="B39" i="78"/>
  <c r="B38" i="78"/>
  <c r="B37" i="78"/>
  <c r="B36" i="78"/>
  <c r="B35" i="78"/>
  <c r="B34" i="78"/>
  <c r="B33" i="78"/>
  <c r="B32" i="78"/>
  <c r="B31" i="78"/>
  <c r="B30" i="78"/>
  <c r="B29" i="78"/>
  <c r="B28" i="78"/>
  <c r="B27" i="78"/>
  <c r="B26" i="78"/>
  <c r="B25" i="78"/>
  <c r="B24" i="78"/>
  <c r="B23" i="78"/>
  <c r="B22" i="78"/>
  <c r="B21" i="78"/>
  <c r="B20" i="78"/>
  <c r="B19" i="78"/>
  <c r="B18" i="78"/>
  <c r="B17" i="78"/>
  <c r="B16" i="78"/>
  <c r="B15" i="78"/>
  <c r="B14" i="78"/>
  <c r="B13" i="78"/>
  <c r="B12" i="78"/>
  <c r="B11" i="78"/>
  <c r="B10" i="78"/>
  <c r="B9" i="78"/>
  <c r="B8" i="78"/>
  <c r="B7" i="78"/>
  <c r="B6" i="78"/>
  <c r="B5" i="78"/>
  <c r="B4" i="78"/>
  <c r="P3" i="78"/>
  <c r="M3" i="78"/>
  <c r="J3" i="78"/>
  <c r="G3" i="78"/>
  <c r="D5" i="77"/>
  <c r="F5" i="77" s="1"/>
  <c r="G5" i="77"/>
  <c r="I5" i="77" s="1"/>
  <c r="J5" i="77"/>
  <c r="K5" i="77"/>
  <c r="M5" i="77"/>
  <c r="N5" i="77"/>
  <c r="P5" i="77"/>
  <c r="Q5" i="77"/>
  <c r="D6" i="77"/>
  <c r="G6" i="77"/>
  <c r="I6" i="77" s="1"/>
  <c r="J6" i="77"/>
  <c r="K6" i="77"/>
  <c r="M6" i="77"/>
  <c r="N6" i="77"/>
  <c r="P6" i="77"/>
  <c r="Q6" i="77"/>
  <c r="D7" i="77"/>
  <c r="F7" i="77" s="1"/>
  <c r="G7" i="77"/>
  <c r="J7" i="77"/>
  <c r="K7" i="77"/>
  <c r="M7" i="77"/>
  <c r="N7" i="77"/>
  <c r="P7" i="77"/>
  <c r="Q7" i="77"/>
  <c r="D8" i="77"/>
  <c r="F8" i="77" s="1"/>
  <c r="G8" i="77"/>
  <c r="I8" i="77" s="1"/>
  <c r="J8" i="77"/>
  <c r="K8" i="77"/>
  <c r="M8" i="77"/>
  <c r="N8" i="77"/>
  <c r="P8" i="77"/>
  <c r="Q8" i="77"/>
  <c r="D9" i="77"/>
  <c r="F9" i="77" s="1"/>
  <c r="G9" i="77"/>
  <c r="I9" i="77" s="1"/>
  <c r="J9" i="77"/>
  <c r="K9" i="77"/>
  <c r="M9" i="77"/>
  <c r="N9" i="77"/>
  <c r="P9" i="77"/>
  <c r="Q9" i="77"/>
  <c r="D10" i="77"/>
  <c r="F10" i="77" s="1"/>
  <c r="G10" i="77"/>
  <c r="I10" i="77" s="1"/>
  <c r="J10" i="77"/>
  <c r="K10" i="77"/>
  <c r="M10" i="77"/>
  <c r="N10" i="77"/>
  <c r="P10" i="77"/>
  <c r="Q10" i="77"/>
  <c r="D11" i="77"/>
  <c r="F11" i="77" s="1"/>
  <c r="G11" i="77"/>
  <c r="I11" i="77" s="1"/>
  <c r="J11" i="77"/>
  <c r="K11" i="77"/>
  <c r="M11" i="77"/>
  <c r="N11" i="77"/>
  <c r="P11" i="77"/>
  <c r="Q11" i="77"/>
  <c r="D12" i="77"/>
  <c r="G12" i="77"/>
  <c r="I12" i="77" s="1"/>
  <c r="J12" i="77"/>
  <c r="K12" i="77"/>
  <c r="M12" i="77"/>
  <c r="N12" i="77"/>
  <c r="P12" i="77"/>
  <c r="Q12" i="77"/>
  <c r="D13" i="77"/>
  <c r="F13" i="77" s="1"/>
  <c r="G13" i="77"/>
  <c r="I13" i="77" s="1"/>
  <c r="J13" i="77"/>
  <c r="K13" i="77"/>
  <c r="M13" i="77"/>
  <c r="N13" i="77"/>
  <c r="P13" i="77"/>
  <c r="Q13" i="77"/>
  <c r="D14" i="77"/>
  <c r="G14" i="77"/>
  <c r="I14" i="77" s="1"/>
  <c r="J14" i="77"/>
  <c r="K14" i="77"/>
  <c r="M14" i="77"/>
  <c r="N14" i="77"/>
  <c r="P14" i="77"/>
  <c r="Q14" i="77"/>
  <c r="D15" i="77"/>
  <c r="F15" i="77" s="1"/>
  <c r="G15" i="77"/>
  <c r="J15" i="77"/>
  <c r="K15" i="77"/>
  <c r="M15" i="77"/>
  <c r="N15" i="77"/>
  <c r="P15" i="77"/>
  <c r="Q15" i="77"/>
  <c r="D16" i="77"/>
  <c r="F16" i="77" s="1"/>
  <c r="G16" i="77"/>
  <c r="I16" i="77" s="1"/>
  <c r="J16" i="77"/>
  <c r="K16" i="77"/>
  <c r="M16" i="77"/>
  <c r="N16" i="77"/>
  <c r="P16" i="77"/>
  <c r="Q16" i="77"/>
  <c r="D17" i="77"/>
  <c r="F17" i="77" s="1"/>
  <c r="G17" i="77"/>
  <c r="J17" i="77"/>
  <c r="K17" i="77"/>
  <c r="M17" i="77"/>
  <c r="N17" i="77"/>
  <c r="P17" i="77"/>
  <c r="Q17" i="77"/>
  <c r="D18" i="77"/>
  <c r="F18" i="77" s="1"/>
  <c r="G18" i="77"/>
  <c r="I18" i="77" s="1"/>
  <c r="J18" i="77"/>
  <c r="K18" i="77"/>
  <c r="M18" i="77"/>
  <c r="N18" i="77"/>
  <c r="P18" i="77"/>
  <c r="Q18" i="77"/>
  <c r="D19" i="77"/>
  <c r="F19" i="77" s="1"/>
  <c r="G19" i="77"/>
  <c r="I19" i="77" s="1"/>
  <c r="J19" i="77"/>
  <c r="K19" i="77"/>
  <c r="M19" i="77"/>
  <c r="N19" i="77"/>
  <c r="P19" i="77"/>
  <c r="Q19" i="77"/>
  <c r="D20" i="77"/>
  <c r="G20" i="77"/>
  <c r="J20" i="77"/>
  <c r="K20" i="77"/>
  <c r="M20" i="77"/>
  <c r="N20" i="77"/>
  <c r="P20" i="77"/>
  <c r="Q20" i="77"/>
  <c r="D21" i="77"/>
  <c r="F21" i="77" s="1"/>
  <c r="G21" i="77"/>
  <c r="I21" i="77" s="1"/>
  <c r="J21" i="77"/>
  <c r="K21" i="77"/>
  <c r="M21" i="77"/>
  <c r="N21" i="77"/>
  <c r="P21" i="77"/>
  <c r="Q21" i="77"/>
  <c r="D22" i="77"/>
  <c r="F22" i="77" s="1"/>
  <c r="G22" i="77"/>
  <c r="I22" i="77" s="1"/>
  <c r="J22" i="77"/>
  <c r="K22" i="77"/>
  <c r="M22" i="77"/>
  <c r="N22" i="77"/>
  <c r="P22" i="77"/>
  <c r="Q22" i="77"/>
  <c r="D23" i="77"/>
  <c r="F23" i="77" s="1"/>
  <c r="G23" i="77"/>
  <c r="J23" i="77"/>
  <c r="K23" i="77"/>
  <c r="M23" i="77"/>
  <c r="N23" i="77"/>
  <c r="P23" i="77"/>
  <c r="Q23" i="77"/>
  <c r="D24" i="77"/>
  <c r="F24" i="77" s="1"/>
  <c r="G24" i="77"/>
  <c r="I24" i="77" s="1"/>
  <c r="J24" i="77"/>
  <c r="K24" i="77"/>
  <c r="M24" i="77"/>
  <c r="N24" i="77"/>
  <c r="P24" i="77"/>
  <c r="Q24" i="77"/>
  <c r="D25" i="77"/>
  <c r="F25" i="77" s="1"/>
  <c r="G25" i="77"/>
  <c r="I25" i="77" s="1"/>
  <c r="J25" i="77"/>
  <c r="K25" i="77"/>
  <c r="M25" i="77"/>
  <c r="N25" i="77"/>
  <c r="P25" i="77"/>
  <c r="Q25" i="77"/>
  <c r="D26" i="77"/>
  <c r="G26" i="77"/>
  <c r="I26" i="77" s="1"/>
  <c r="J26" i="77"/>
  <c r="K26" i="77"/>
  <c r="M26" i="77"/>
  <c r="N26" i="77"/>
  <c r="P26" i="77"/>
  <c r="Q26" i="77"/>
  <c r="D27" i="77"/>
  <c r="F27" i="77" s="1"/>
  <c r="G27" i="77"/>
  <c r="I27" i="77" s="1"/>
  <c r="J27" i="77"/>
  <c r="K27" i="77"/>
  <c r="M27" i="77"/>
  <c r="N27" i="77"/>
  <c r="P27" i="77"/>
  <c r="Q27" i="77"/>
  <c r="D28" i="77"/>
  <c r="G28" i="77"/>
  <c r="I28" i="77" s="1"/>
  <c r="J28" i="77"/>
  <c r="K28" i="77"/>
  <c r="M28" i="77"/>
  <c r="N28" i="77"/>
  <c r="P28" i="77"/>
  <c r="Q28" i="77"/>
  <c r="D29" i="77"/>
  <c r="F29" i="77" s="1"/>
  <c r="G29" i="77"/>
  <c r="I29" i="77" s="1"/>
  <c r="J29" i="77"/>
  <c r="K29" i="77"/>
  <c r="M29" i="77"/>
  <c r="N29" i="77"/>
  <c r="P29" i="77"/>
  <c r="Q29" i="77"/>
  <c r="D30" i="77"/>
  <c r="G30" i="77"/>
  <c r="I30" i="77" s="1"/>
  <c r="J30" i="77"/>
  <c r="K30" i="77"/>
  <c r="M30" i="77"/>
  <c r="N30" i="77"/>
  <c r="P30" i="77"/>
  <c r="Q30" i="77"/>
  <c r="D31" i="77"/>
  <c r="F31" i="77" s="1"/>
  <c r="G31" i="77"/>
  <c r="J31" i="77"/>
  <c r="K31" i="77"/>
  <c r="M31" i="77"/>
  <c r="N31" i="77"/>
  <c r="P31" i="77"/>
  <c r="Q31" i="77"/>
  <c r="D32" i="77"/>
  <c r="F32" i="77" s="1"/>
  <c r="G32" i="77"/>
  <c r="I32" i="77" s="1"/>
  <c r="J32" i="77"/>
  <c r="K32" i="77"/>
  <c r="M32" i="77"/>
  <c r="N32" i="77"/>
  <c r="P32" i="77"/>
  <c r="Q32" i="77"/>
  <c r="D33" i="77"/>
  <c r="F33" i="77" s="1"/>
  <c r="G33" i="77"/>
  <c r="J33" i="77"/>
  <c r="K33" i="77"/>
  <c r="M33" i="77"/>
  <c r="N33" i="77"/>
  <c r="P33" i="77"/>
  <c r="Q33" i="77"/>
  <c r="D34" i="77"/>
  <c r="F34" i="77" s="1"/>
  <c r="G34" i="77"/>
  <c r="I34" i="77" s="1"/>
  <c r="J34" i="77"/>
  <c r="K34" i="77"/>
  <c r="M34" i="77"/>
  <c r="N34" i="77"/>
  <c r="P34" i="77"/>
  <c r="Q34" i="77"/>
  <c r="D35" i="77"/>
  <c r="F35" i="77" s="1"/>
  <c r="G35" i="77"/>
  <c r="I35" i="77" s="1"/>
  <c r="J35" i="77"/>
  <c r="K35" i="77"/>
  <c r="M35" i="77"/>
  <c r="N35" i="77"/>
  <c r="P35" i="77"/>
  <c r="Q35" i="77"/>
  <c r="D36" i="77"/>
  <c r="G36" i="77"/>
  <c r="J36" i="77"/>
  <c r="K36" i="77"/>
  <c r="M36" i="77"/>
  <c r="N36" i="77"/>
  <c r="P36" i="77"/>
  <c r="Q36" i="77"/>
  <c r="D37" i="77"/>
  <c r="F37" i="77" s="1"/>
  <c r="G37" i="77"/>
  <c r="I37" i="77" s="1"/>
  <c r="J37" i="77"/>
  <c r="K37" i="77"/>
  <c r="M37" i="77"/>
  <c r="N37" i="77"/>
  <c r="P37" i="77"/>
  <c r="Q37" i="77"/>
  <c r="D38" i="77"/>
  <c r="F38" i="77" s="1"/>
  <c r="G38" i="77"/>
  <c r="I38" i="77" s="1"/>
  <c r="J38" i="77"/>
  <c r="K38" i="77"/>
  <c r="M38" i="77"/>
  <c r="N38" i="77"/>
  <c r="P38" i="77"/>
  <c r="Q38" i="77"/>
  <c r="D39" i="77"/>
  <c r="F39" i="77" s="1"/>
  <c r="G39" i="77"/>
  <c r="J39" i="77"/>
  <c r="K39" i="77"/>
  <c r="M39" i="77"/>
  <c r="N39" i="77"/>
  <c r="P39" i="77"/>
  <c r="Q39" i="77"/>
  <c r="D40" i="77"/>
  <c r="F40" i="77" s="1"/>
  <c r="G40" i="77"/>
  <c r="I40" i="77" s="1"/>
  <c r="J40" i="77"/>
  <c r="K40" i="77"/>
  <c r="M40" i="77"/>
  <c r="N40" i="77"/>
  <c r="P40" i="77"/>
  <c r="Q40" i="77"/>
  <c r="D41" i="77"/>
  <c r="F41" i="77" s="1"/>
  <c r="G41" i="77"/>
  <c r="I41" i="77" s="1"/>
  <c r="J41" i="77"/>
  <c r="K41" i="77"/>
  <c r="M41" i="77"/>
  <c r="N41" i="77"/>
  <c r="P41" i="77"/>
  <c r="Q41" i="77"/>
  <c r="D42" i="77"/>
  <c r="F42" i="77" s="1"/>
  <c r="G42" i="77"/>
  <c r="I42" i="77" s="1"/>
  <c r="J42" i="77"/>
  <c r="K42" i="77"/>
  <c r="M42" i="77"/>
  <c r="N42" i="77"/>
  <c r="P42" i="77"/>
  <c r="Q42" i="77"/>
  <c r="D43" i="77"/>
  <c r="F43" i="77" s="1"/>
  <c r="G43" i="77"/>
  <c r="I43" i="77" s="1"/>
  <c r="J43" i="77"/>
  <c r="K43" i="77"/>
  <c r="M43" i="77"/>
  <c r="N43" i="77"/>
  <c r="P43" i="77"/>
  <c r="Q43" i="77"/>
  <c r="D44" i="77"/>
  <c r="G44" i="77"/>
  <c r="J44" i="77"/>
  <c r="K44" i="77"/>
  <c r="M44" i="77"/>
  <c r="N44" i="77"/>
  <c r="P44" i="77"/>
  <c r="Q44" i="77"/>
  <c r="D45" i="77"/>
  <c r="F45" i="77" s="1"/>
  <c r="G45" i="77"/>
  <c r="I45" i="77" s="1"/>
  <c r="J45" i="77"/>
  <c r="K45" i="77"/>
  <c r="M45" i="77"/>
  <c r="N45" i="77"/>
  <c r="P45" i="77"/>
  <c r="Q45" i="77"/>
  <c r="D46" i="77"/>
  <c r="G46" i="77"/>
  <c r="I46" i="77" s="1"/>
  <c r="J46" i="77"/>
  <c r="K46" i="77"/>
  <c r="M46" i="77"/>
  <c r="N46" i="77"/>
  <c r="P46" i="77"/>
  <c r="Q46" i="77"/>
  <c r="D47" i="77"/>
  <c r="F47" i="77" s="1"/>
  <c r="G47" i="77"/>
  <c r="J47" i="77"/>
  <c r="K47" i="77"/>
  <c r="M47" i="77"/>
  <c r="N47" i="77"/>
  <c r="P47" i="77"/>
  <c r="Q47" i="77"/>
  <c r="D48" i="77"/>
  <c r="F48" i="77" s="1"/>
  <c r="G48" i="77"/>
  <c r="I48" i="77" s="1"/>
  <c r="J48" i="77"/>
  <c r="K48" i="77"/>
  <c r="M48" i="77"/>
  <c r="N48" i="77"/>
  <c r="P48" i="77"/>
  <c r="Q48" i="77"/>
  <c r="D49" i="77"/>
  <c r="F49" i="77" s="1"/>
  <c r="G49" i="77"/>
  <c r="J49" i="77"/>
  <c r="K49" i="77"/>
  <c r="M49" i="77"/>
  <c r="N49" i="77"/>
  <c r="P49" i="77"/>
  <c r="Q49" i="77"/>
  <c r="D50" i="77"/>
  <c r="F50" i="77" s="1"/>
  <c r="G50" i="77"/>
  <c r="I50" i="77" s="1"/>
  <c r="J50" i="77"/>
  <c r="K50" i="77"/>
  <c r="M50" i="77"/>
  <c r="N50" i="77"/>
  <c r="P50" i="77"/>
  <c r="Q50" i="77"/>
  <c r="D51" i="77"/>
  <c r="F51" i="77" s="1"/>
  <c r="G51" i="77"/>
  <c r="I51" i="77" s="1"/>
  <c r="J51" i="77"/>
  <c r="K51" i="77"/>
  <c r="M51" i="77"/>
  <c r="N51" i="77"/>
  <c r="P51" i="77"/>
  <c r="Q51" i="77"/>
  <c r="D52" i="77"/>
  <c r="G52" i="77"/>
  <c r="I52" i="77" s="1"/>
  <c r="J52" i="77"/>
  <c r="K52" i="77"/>
  <c r="M52" i="77"/>
  <c r="N52" i="77"/>
  <c r="P52" i="77"/>
  <c r="Q52" i="77"/>
  <c r="D53" i="77"/>
  <c r="F53" i="77" s="1"/>
  <c r="G53" i="77"/>
  <c r="I53" i="77" s="1"/>
  <c r="J53" i="77"/>
  <c r="K53" i="77"/>
  <c r="M53" i="77"/>
  <c r="N53" i="77"/>
  <c r="P53" i="77"/>
  <c r="Q53" i="77"/>
  <c r="D54" i="77"/>
  <c r="F54" i="77" s="1"/>
  <c r="G54" i="77"/>
  <c r="I54" i="77" s="1"/>
  <c r="J54" i="77"/>
  <c r="K54" i="77"/>
  <c r="M54" i="77"/>
  <c r="N54" i="77"/>
  <c r="P54" i="77"/>
  <c r="Q54" i="77"/>
  <c r="D55" i="77"/>
  <c r="F55" i="77" s="1"/>
  <c r="G55" i="77"/>
  <c r="J55" i="77"/>
  <c r="K55" i="77"/>
  <c r="M55" i="77"/>
  <c r="N55" i="77"/>
  <c r="P55" i="77"/>
  <c r="Q55" i="77"/>
  <c r="D56" i="77"/>
  <c r="F56" i="77" s="1"/>
  <c r="G56" i="77"/>
  <c r="I56" i="77" s="1"/>
  <c r="J56" i="77"/>
  <c r="K56" i="77"/>
  <c r="M56" i="77"/>
  <c r="N56" i="77"/>
  <c r="P56" i="77"/>
  <c r="Q56" i="77"/>
  <c r="D57" i="77"/>
  <c r="F57" i="77" s="1"/>
  <c r="G57" i="77"/>
  <c r="J57" i="77"/>
  <c r="K57" i="77"/>
  <c r="M57" i="77"/>
  <c r="N57" i="77"/>
  <c r="P57" i="77"/>
  <c r="Q57" i="77"/>
  <c r="D58" i="77"/>
  <c r="F58" i="77" s="1"/>
  <c r="G58" i="77"/>
  <c r="I58" i="77" s="1"/>
  <c r="J58" i="77"/>
  <c r="K58" i="77"/>
  <c r="M58" i="77"/>
  <c r="N58" i="77"/>
  <c r="P58" i="77"/>
  <c r="Q58" i="77"/>
  <c r="D59" i="77"/>
  <c r="F59" i="77" s="1"/>
  <c r="G59" i="77"/>
  <c r="I59" i="77" s="1"/>
  <c r="J59" i="77"/>
  <c r="K59" i="77"/>
  <c r="M59" i="77"/>
  <c r="N59" i="77"/>
  <c r="P59" i="77"/>
  <c r="Q59" i="77"/>
  <c r="D60" i="77"/>
  <c r="G60" i="77"/>
  <c r="J60" i="77"/>
  <c r="K60" i="77"/>
  <c r="M60" i="77"/>
  <c r="N60" i="77"/>
  <c r="P60" i="77"/>
  <c r="Q60" i="77"/>
  <c r="D61" i="77"/>
  <c r="F61" i="77" s="1"/>
  <c r="G61" i="77"/>
  <c r="I61" i="77" s="1"/>
  <c r="J61" i="77"/>
  <c r="K61" i="77"/>
  <c r="M61" i="77"/>
  <c r="N61" i="77"/>
  <c r="P61" i="77"/>
  <c r="Q61" i="77"/>
  <c r="D62" i="77"/>
  <c r="F62" i="77" s="1"/>
  <c r="G62" i="77"/>
  <c r="I62" i="77" s="1"/>
  <c r="J62" i="77"/>
  <c r="K62" i="77"/>
  <c r="M62" i="77"/>
  <c r="N62" i="77"/>
  <c r="P62" i="77"/>
  <c r="Q62" i="77"/>
  <c r="D63" i="77"/>
  <c r="F63" i="77" s="1"/>
  <c r="G63" i="77"/>
  <c r="J63" i="77"/>
  <c r="K63" i="77"/>
  <c r="M63" i="77"/>
  <c r="N63" i="77"/>
  <c r="P63" i="77"/>
  <c r="Q63" i="77"/>
  <c r="D64" i="77"/>
  <c r="F64" i="77" s="1"/>
  <c r="G64" i="77"/>
  <c r="I64" i="77" s="1"/>
  <c r="J64" i="77"/>
  <c r="K64" i="77"/>
  <c r="M64" i="77"/>
  <c r="N64" i="77"/>
  <c r="P64" i="77"/>
  <c r="Q64" i="77"/>
  <c r="D65" i="77"/>
  <c r="F65" i="77" s="1"/>
  <c r="G65" i="77"/>
  <c r="I65" i="77" s="1"/>
  <c r="J65" i="77"/>
  <c r="K65" i="77"/>
  <c r="M65" i="77"/>
  <c r="N65" i="77"/>
  <c r="P65" i="77"/>
  <c r="Q65" i="77"/>
  <c r="D66" i="77"/>
  <c r="F66" i="77" s="1"/>
  <c r="G66" i="77"/>
  <c r="I66" i="77" s="1"/>
  <c r="J66" i="77"/>
  <c r="K66" i="77"/>
  <c r="M66" i="77"/>
  <c r="N66" i="77"/>
  <c r="P66" i="77"/>
  <c r="Q66" i="77"/>
  <c r="D67" i="77"/>
  <c r="F67" i="77" s="1"/>
  <c r="G67" i="77"/>
  <c r="I67" i="77" s="1"/>
  <c r="J67" i="77"/>
  <c r="K67" i="77"/>
  <c r="M67" i="77"/>
  <c r="N67" i="77"/>
  <c r="P67" i="77"/>
  <c r="Q67" i="77"/>
  <c r="D68" i="77"/>
  <c r="G68" i="77"/>
  <c r="I68" i="77" s="1"/>
  <c r="J68" i="77"/>
  <c r="K68" i="77"/>
  <c r="M68" i="77"/>
  <c r="N68" i="77"/>
  <c r="P68" i="77"/>
  <c r="Q68" i="77"/>
  <c r="D69" i="77"/>
  <c r="F69" i="77" s="1"/>
  <c r="G69" i="77"/>
  <c r="I69" i="77" s="1"/>
  <c r="J69" i="77"/>
  <c r="K69" i="77"/>
  <c r="M69" i="77"/>
  <c r="N69" i="77"/>
  <c r="P69" i="77"/>
  <c r="Q69" i="77"/>
  <c r="D70" i="77"/>
  <c r="F70" i="77" s="1"/>
  <c r="G70" i="77"/>
  <c r="I70" i="77" s="1"/>
  <c r="J70" i="77"/>
  <c r="K70" i="77"/>
  <c r="M70" i="77"/>
  <c r="N70" i="77"/>
  <c r="P70" i="77"/>
  <c r="Q70" i="77"/>
  <c r="D71" i="77"/>
  <c r="F71" i="77" s="1"/>
  <c r="G71" i="77"/>
  <c r="J71" i="77"/>
  <c r="K71" i="77"/>
  <c r="M71" i="77"/>
  <c r="N71" i="77"/>
  <c r="P71" i="77"/>
  <c r="Q71" i="77"/>
  <c r="D72" i="77"/>
  <c r="F72" i="77" s="1"/>
  <c r="G72" i="77"/>
  <c r="I72" i="77" s="1"/>
  <c r="J72" i="77"/>
  <c r="K72" i="77"/>
  <c r="M72" i="77"/>
  <c r="N72" i="77"/>
  <c r="P72" i="77"/>
  <c r="Q72" i="77"/>
  <c r="D73" i="77"/>
  <c r="F73" i="77" s="1"/>
  <c r="G73" i="77"/>
  <c r="I73" i="77" s="1"/>
  <c r="J73" i="77"/>
  <c r="K73" i="77"/>
  <c r="M73" i="77"/>
  <c r="N73" i="77"/>
  <c r="P73" i="77"/>
  <c r="Q73" i="77"/>
  <c r="D74" i="77"/>
  <c r="F74" i="77" s="1"/>
  <c r="G74" i="77"/>
  <c r="I74" i="77" s="1"/>
  <c r="J74" i="77"/>
  <c r="K74" i="77"/>
  <c r="M74" i="77"/>
  <c r="N74" i="77"/>
  <c r="P74" i="77"/>
  <c r="Q74" i="77"/>
  <c r="D75" i="77"/>
  <c r="F75" i="77" s="1"/>
  <c r="G75" i="77"/>
  <c r="I75" i="77" s="1"/>
  <c r="J75" i="77"/>
  <c r="K75" i="77"/>
  <c r="M75" i="77"/>
  <c r="N75" i="77"/>
  <c r="P75" i="77"/>
  <c r="Q75" i="77"/>
  <c r="D76" i="77"/>
  <c r="G76" i="77"/>
  <c r="J76" i="77"/>
  <c r="K76" i="77"/>
  <c r="M76" i="77"/>
  <c r="N76" i="77"/>
  <c r="P76" i="77"/>
  <c r="Q76" i="77"/>
  <c r="D77" i="77"/>
  <c r="F77" i="77" s="1"/>
  <c r="G77" i="77"/>
  <c r="I77" i="77" s="1"/>
  <c r="J77" i="77"/>
  <c r="K77" i="77"/>
  <c r="M77" i="77"/>
  <c r="N77" i="77"/>
  <c r="P77" i="77"/>
  <c r="Q77" i="77"/>
  <c r="D78" i="77"/>
  <c r="F78" i="77" s="1"/>
  <c r="G78" i="77"/>
  <c r="I78" i="77" s="1"/>
  <c r="J78" i="77"/>
  <c r="K78" i="77"/>
  <c r="M78" i="77"/>
  <c r="N78" i="77"/>
  <c r="P78" i="77"/>
  <c r="Q78" i="77"/>
  <c r="D79" i="77"/>
  <c r="F79" i="77" s="1"/>
  <c r="G79" i="77"/>
  <c r="J79" i="77"/>
  <c r="K79" i="77"/>
  <c r="M79" i="77"/>
  <c r="N79" i="77"/>
  <c r="P79" i="77"/>
  <c r="Q79" i="77"/>
  <c r="D80" i="77"/>
  <c r="F80" i="77" s="1"/>
  <c r="G80" i="77"/>
  <c r="I80" i="77" s="1"/>
  <c r="J80" i="77"/>
  <c r="K80" i="77"/>
  <c r="M80" i="77"/>
  <c r="N80" i="77"/>
  <c r="P80" i="77"/>
  <c r="Q80" i="77"/>
  <c r="D81" i="77"/>
  <c r="F81" i="77" s="1"/>
  <c r="G81" i="77"/>
  <c r="I81" i="77" s="1"/>
  <c r="J81" i="77"/>
  <c r="K81" i="77"/>
  <c r="M81" i="77"/>
  <c r="N81" i="77"/>
  <c r="P81" i="77"/>
  <c r="Q81" i="77"/>
  <c r="D82" i="77"/>
  <c r="F82" i="77" s="1"/>
  <c r="G82" i="77"/>
  <c r="I82" i="77" s="1"/>
  <c r="J82" i="77"/>
  <c r="K82" i="77"/>
  <c r="M82" i="77"/>
  <c r="N82" i="77"/>
  <c r="P82" i="77"/>
  <c r="Q82" i="77"/>
  <c r="D83" i="77"/>
  <c r="F83" i="77" s="1"/>
  <c r="G83" i="77"/>
  <c r="I83" i="77" s="1"/>
  <c r="J83" i="77"/>
  <c r="K83" i="77"/>
  <c r="M83" i="77"/>
  <c r="N83" i="77"/>
  <c r="P83" i="77"/>
  <c r="Q83" i="77"/>
  <c r="D84" i="77"/>
  <c r="G84" i="77"/>
  <c r="J84" i="77"/>
  <c r="K84" i="77"/>
  <c r="M84" i="77"/>
  <c r="N84" i="77"/>
  <c r="P84" i="77"/>
  <c r="Q84" i="77"/>
  <c r="D85" i="77"/>
  <c r="F85" i="77" s="1"/>
  <c r="G85" i="77"/>
  <c r="I85" i="77" s="1"/>
  <c r="J85" i="77"/>
  <c r="K85" i="77"/>
  <c r="M85" i="77"/>
  <c r="N85" i="77"/>
  <c r="P85" i="77"/>
  <c r="Q85" i="77"/>
  <c r="D86" i="77"/>
  <c r="F86" i="77" s="1"/>
  <c r="G86" i="77"/>
  <c r="I86" i="77" s="1"/>
  <c r="J86" i="77"/>
  <c r="K86" i="77"/>
  <c r="M86" i="77"/>
  <c r="N86" i="77"/>
  <c r="P86" i="77"/>
  <c r="Q86" i="77"/>
  <c r="D87" i="77"/>
  <c r="F87" i="77" s="1"/>
  <c r="G87" i="77"/>
  <c r="J87" i="77"/>
  <c r="K87" i="77"/>
  <c r="M87" i="77"/>
  <c r="N87" i="77"/>
  <c r="P87" i="77"/>
  <c r="Q87" i="77"/>
  <c r="D88" i="77"/>
  <c r="F88" i="77" s="1"/>
  <c r="G88" i="77"/>
  <c r="I88" i="77" s="1"/>
  <c r="J88" i="77"/>
  <c r="K88" i="77"/>
  <c r="M88" i="77"/>
  <c r="N88" i="77"/>
  <c r="P88" i="77"/>
  <c r="Q88" i="77"/>
  <c r="D89" i="77"/>
  <c r="F89" i="77" s="1"/>
  <c r="G89" i="77"/>
  <c r="I89" i="77" s="1"/>
  <c r="J89" i="77"/>
  <c r="K89" i="77"/>
  <c r="M89" i="77"/>
  <c r="N89" i="77"/>
  <c r="P89" i="77"/>
  <c r="Q89" i="77"/>
  <c r="D90" i="77"/>
  <c r="F90" i="77" s="1"/>
  <c r="G90" i="77"/>
  <c r="I90" i="77" s="1"/>
  <c r="J90" i="77"/>
  <c r="K90" i="77"/>
  <c r="M90" i="77"/>
  <c r="N90" i="77"/>
  <c r="P90" i="77"/>
  <c r="Q90" i="77"/>
  <c r="D91" i="77"/>
  <c r="F91" i="77" s="1"/>
  <c r="G91" i="77"/>
  <c r="I91" i="77" s="1"/>
  <c r="J91" i="77"/>
  <c r="K91" i="77"/>
  <c r="M91" i="77"/>
  <c r="N91" i="77"/>
  <c r="P91" i="77"/>
  <c r="Q91" i="77"/>
  <c r="D92" i="77"/>
  <c r="G92" i="77"/>
  <c r="J92" i="77"/>
  <c r="K92" i="77"/>
  <c r="M92" i="77"/>
  <c r="N92" i="77"/>
  <c r="P92" i="77"/>
  <c r="Q92" i="77"/>
  <c r="D93" i="77"/>
  <c r="F93" i="77" s="1"/>
  <c r="G93" i="77"/>
  <c r="I93" i="77" s="1"/>
  <c r="J93" i="77"/>
  <c r="K93" i="77"/>
  <c r="M93" i="77"/>
  <c r="N93" i="77"/>
  <c r="P93" i="77"/>
  <c r="Q93" i="77"/>
  <c r="D94" i="77"/>
  <c r="F94" i="77" s="1"/>
  <c r="G94" i="77"/>
  <c r="I94" i="77" s="1"/>
  <c r="J94" i="77"/>
  <c r="K94" i="77"/>
  <c r="M94" i="77"/>
  <c r="N94" i="77"/>
  <c r="P94" i="77"/>
  <c r="Q94" i="77"/>
  <c r="D95" i="77"/>
  <c r="F95" i="77" s="1"/>
  <c r="G95" i="77"/>
  <c r="J95" i="77"/>
  <c r="K95" i="77"/>
  <c r="M95" i="77"/>
  <c r="N95" i="77"/>
  <c r="P95" i="77"/>
  <c r="Q95" i="77"/>
  <c r="D96" i="77"/>
  <c r="F96" i="77" s="1"/>
  <c r="G96" i="77"/>
  <c r="I96" i="77" s="1"/>
  <c r="J96" i="77"/>
  <c r="K96" i="77"/>
  <c r="M96" i="77"/>
  <c r="N96" i="77"/>
  <c r="P96" i="77"/>
  <c r="Q96" i="77"/>
  <c r="D97" i="77"/>
  <c r="F97" i="77" s="1"/>
  <c r="G97" i="77"/>
  <c r="I97" i="77" s="1"/>
  <c r="J97" i="77"/>
  <c r="K97" i="77"/>
  <c r="M97" i="77"/>
  <c r="N97" i="77"/>
  <c r="P97" i="77"/>
  <c r="Q97" i="77"/>
  <c r="D98" i="77"/>
  <c r="F98" i="77" s="1"/>
  <c r="G98" i="77"/>
  <c r="I98" i="77" s="1"/>
  <c r="J98" i="77"/>
  <c r="K98" i="77"/>
  <c r="M98" i="77"/>
  <c r="N98" i="77"/>
  <c r="P98" i="77"/>
  <c r="Q98" i="77"/>
  <c r="D99" i="77"/>
  <c r="F99" i="77" s="1"/>
  <c r="G99" i="77"/>
  <c r="I99" i="77" s="1"/>
  <c r="J99" i="77"/>
  <c r="K99" i="77"/>
  <c r="M99" i="77"/>
  <c r="N99" i="77"/>
  <c r="P99" i="77"/>
  <c r="Q99" i="77"/>
  <c r="D100" i="77"/>
  <c r="G100" i="77"/>
  <c r="J100" i="77"/>
  <c r="K100" i="77"/>
  <c r="M100" i="77"/>
  <c r="N100" i="77"/>
  <c r="P100" i="77"/>
  <c r="Q100" i="77"/>
  <c r="D101" i="77"/>
  <c r="F101" i="77" s="1"/>
  <c r="G101" i="77"/>
  <c r="I101" i="77" s="1"/>
  <c r="J101" i="77"/>
  <c r="K101" i="77"/>
  <c r="M101" i="77"/>
  <c r="N101" i="77"/>
  <c r="P101" i="77"/>
  <c r="Q101" i="77"/>
  <c r="D102" i="77"/>
  <c r="F102" i="77" s="1"/>
  <c r="G102" i="77"/>
  <c r="I102" i="77" s="1"/>
  <c r="J102" i="77"/>
  <c r="K102" i="77"/>
  <c r="M102" i="77"/>
  <c r="N102" i="77"/>
  <c r="P102" i="77"/>
  <c r="Q102" i="77"/>
  <c r="D103" i="77"/>
  <c r="F103" i="77" s="1"/>
  <c r="G103" i="77"/>
  <c r="J103" i="77"/>
  <c r="K103" i="77"/>
  <c r="M103" i="77"/>
  <c r="N103" i="77"/>
  <c r="P103" i="77"/>
  <c r="Q103" i="77"/>
  <c r="D104" i="77"/>
  <c r="F104" i="77" s="1"/>
  <c r="G104" i="77"/>
  <c r="I104" i="77" s="1"/>
  <c r="J104" i="77"/>
  <c r="K104" i="77"/>
  <c r="M104" i="77"/>
  <c r="N104" i="77"/>
  <c r="P104" i="77"/>
  <c r="Q104" i="77"/>
  <c r="D105" i="77"/>
  <c r="F105" i="77" s="1"/>
  <c r="G105" i="77"/>
  <c r="I105" i="77" s="1"/>
  <c r="J105" i="77"/>
  <c r="K105" i="77"/>
  <c r="M105" i="77"/>
  <c r="N105" i="77"/>
  <c r="P105" i="77"/>
  <c r="Q105" i="77"/>
  <c r="D106" i="77"/>
  <c r="F106" i="77" s="1"/>
  <c r="G106" i="77"/>
  <c r="I106" i="77" s="1"/>
  <c r="J106" i="77"/>
  <c r="K106" i="77"/>
  <c r="M106" i="77"/>
  <c r="N106" i="77"/>
  <c r="P106" i="77"/>
  <c r="Q106" i="77"/>
  <c r="D107" i="77"/>
  <c r="F107" i="77" s="1"/>
  <c r="G107" i="77"/>
  <c r="I107" i="77" s="1"/>
  <c r="J107" i="77"/>
  <c r="K107" i="77"/>
  <c r="M107" i="77"/>
  <c r="N107" i="77"/>
  <c r="P107" i="77"/>
  <c r="Q107" i="77"/>
  <c r="D108" i="77"/>
  <c r="G108" i="77"/>
  <c r="J108" i="77"/>
  <c r="K108" i="77"/>
  <c r="M108" i="77"/>
  <c r="N108" i="77"/>
  <c r="P108" i="77"/>
  <c r="Q108" i="77"/>
  <c r="D109" i="77"/>
  <c r="F109" i="77" s="1"/>
  <c r="G109" i="77"/>
  <c r="I109" i="77" s="1"/>
  <c r="J109" i="77"/>
  <c r="K109" i="77"/>
  <c r="M109" i="77"/>
  <c r="N109" i="77"/>
  <c r="P109" i="77"/>
  <c r="Q109" i="77"/>
  <c r="D110" i="77"/>
  <c r="F110" i="77" s="1"/>
  <c r="G110" i="77"/>
  <c r="I110" i="77" s="1"/>
  <c r="J110" i="77"/>
  <c r="K110" i="77"/>
  <c r="M110" i="77"/>
  <c r="N110" i="77"/>
  <c r="P110" i="77"/>
  <c r="Q110" i="77"/>
  <c r="D111" i="77"/>
  <c r="F111" i="77" s="1"/>
  <c r="G111" i="77"/>
  <c r="J111" i="77"/>
  <c r="K111" i="77"/>
  <c r="M111" i="77"/>
  <c r="N111" i="77"/>
  <c r="P111" i="77"/>
  <c r="Q111" i="77"/>
  <c r="D112" i="77"/>
  <c r="F112" i="77" s="1"/>
  <c r="G112" i="77"/>
  <c r="I112" i="77" s="1"/>
  <c r="J112" i="77"/>
  <c r="K112" i="77"/>
  <c r="M112" i="77"/>
  <c r="N112" i="77"/>
  <c r="P112" i="77"/>
  <c r="Q112" i="77"/>
  <c r="D113" i="77"/>
  <c r="F113" i="77" s="1"/>
  <c r="G113" i="77"/>
  <c r="I113" i="77" s="1"/>
  <c r="J113" i="77"/>
  <c r="K113" i="77"/>
  <c r="M113" i="77"/>
  <c r="N113" i="77"/>
  <c r="P113" i="77"/>
  <c r="Q113" i="77"/>
  <c r="D114" i="77"/>
  <c r="F114" i="77" s="1"/>
  <c r="G114" i="77"/>
  <c r="I114" i="77" s="1"/>
  <c r="J114" i="77"/>
  <c r="K114" i="77"/>
  <c r="M114" i="77"/>
  <c r="N114" i="77"/>
  <c r="P114" i="77"/>
  <c r="Q114" i="77"/>
  <c r="D115" i="77"/>
  <c r="F115" i="77" s="1"/>
  <c r="G115" i="77"/>
  <c r="I115" i="77" s="1"/>
  <c r="J115" i="77"/>
  <c r="K115" i="77"/>
  <c r="M115" i="77"/>
  <c r="N115" i="77"/>
  <c r="P115" i="77"/>
  <c r="Q115" i="77"/>
  <c r="D116" i="77"/>
  <c r="G116" i="77"/>
  <c r="J116" i="77"/>
  <c r="K116" i="77"/>
  <c r="M116" i="77"/>
  <c r="N116" i="77"/>
  <c r="P116" i="77"/>
  <c r="Q116" i="77"/>
  <c r="D117" i="77"/>
  <c r="F117" i="77" s="1"/>
  <c r="G117" i="77"/>
  <c r="I117" i="77" s="1"/>
  <c r="J117" i="77"/>
  <c r="K117" i="77"/>
  <c r="M117" i="77"/>
  <c r="N117" i="77"/>
  <c r="P117" i="77"/>
  <c r="Q117" i="77"/>
  <c r="D118" i="77"/>
  <c r="F118" i="77" s="1"/>
  <c r="G118" i="77"/>
  <c r="I118" i="77" s="1"/>
  <c r="J118" i="77"/>
  <c r="K118" i="77"/>
  <c r="M118" i="77"/>
  <c r="N118" i="77"/>
  <c r="P118" i="77"/>
  <c r="Q118" i="77"/>
  <c r="D119" i="77"/>
  <c r="F119" i="77" s="1"/>
  <c r="G119" i="77"/>
  <c r="J119" i="77"/>
  <c r="K119" i="77"/>
  <c r="M119" i="77"/>
  <c r="N119" i="77"/>
  <c r="P119" i="77"/>
  <c r="Q119" i="77"/>
  <c r="D120" i="77"/>
  <c r="F120" i="77" s="1"/>
  <c r="G120" i="77"/>
  <c r="I120" i="77" s="1"/>
  <c r="J120" i="77"/>
  <c r="K120" i="77"/>
  <c r="M120" i="77"/>
  <c r="N120" i="77"/>
  <c r="P120" i="77"/>
  <c r="Q120" i="77"/>
  <c r="D121" i="77"/>
  <c r="G121" i="77"/>
  <c r="I121" i="77" s="1"/>
  <c r="J121" i="77"/>
  <c r="K121" i="77"/>
  <c r="M121" i="77"/>
  <c r="N121" i="77"/>
  <c r="P121" i="77"/>
  <c r="Q121" i="77"/>
  <c r="D122" i="77"/>
  <c r="F122" i="77" s="1"/>
  <c r="G122" i="77"/>
  <c r="I122" i="77" s="1"/>
  <c r="J122" i="77"/>
  <c r="K122" i="77"/>
  <c r="M122" i="77"/>
  <c r="N122" i="77"/>
  <c r="P122" i="77"/>
  <c r="Q122" i="77"/>
  <c r="D123" i="77"/>
  <c r="F123" i="77" s="1"/>
  <c r="G123" i="77"/>
  <c r="I123" i="77" s="1"/>
  <c r="J123" i="77"/>
  <c r="K123" i="77"/>
  <c r="M123" i="77"/>
  <c r="N123" i="77"/>
  <c r="P123" i="77"/>
  <c r="Q123" i="77"/>
  <c r="D124" i="77"/>
  <c r="G124" i="77"/>
  <c r="J124" i="77"/>
  <c r="K124" i="77"/>
  <c r="M124" i="77"/>
  <c r="N124" i="77"/>
  <c r="P124" i="77"/>
  <c r="Q124" i="77"/>
  <c r="D125" i="77"/>
  <c r="G125" i="77"/>
  <c r="I125" i="77" s="1"/>
  <c r="J125" i="77"/>
  <c r="K125" i="77"/>
  <c r="M125" i="77"/>
  <c r="N125" i="77"/>
  <c r="P125" i="77"/>
  <c r="Q125" i="77"/>
  <c r="D126" i="77"/>
  <c r="F126" i="77" s="1"/>
  <c r="G126" i="77"/>
  <c r="I126" i="77" s="1"/>
  <c r="J126" i="77"/>
  <c r="K126" i="77"/>
  <c r="M126" i="77"/>
  <c r="N126" i="77"/>
  <c r="P126" i="77"/>
  <c r="Q126" i="77"/>
  <c r="D127" i="77"/>
  <c r="F127" i="77" s="1"/>
  <c r="G127" i="77"/>
  <c r="J127" i="77"/>
  <c r="K127" i="77"/>
  <c r="M127" i="77"/>
  <c r="N127" i="77"/>
  <c r="P127" i="77"/>
  <c r="Q127" i="77"/>
  <c r="D128" i="77"/>
  <c r="F128" i="77" s="1"/>
  <c r="G128" i="77"/>
  <c r="I128" i="77" s="1"/>
  <c r="J128" i="77"/>
  <c r="K128" i="77"/>
  <c r="M128" i="77"/>
  <c r="N128" i="77"/>
  <c r="P128" i="77"/>
  <c r="Q128" i="77"/>
  <c r="D129" i="77"/>
  <c r="F129" i="77" s="1"/>
  <c r="G129" i="77"/>
  <c r="I129" i="77" s="1"/>
  <c r="J129" i="77"/>
  <c r="K129" i="77"/>
  <c r="M129" i="77"/>
  <c r="N129" i="77"/>
  <c r="P129" i="77"/>
  <c r="Q129" i="77"/>
  <c r="D130" i="77"/>
  <c r="F130" i="77" s="1"/>
  <c r="G130" i="77"/>
  <c r="I130" i="77" s="1"/>
  <c r="J130" i="77"/>
  <c r="K130" i="77"/>
  <c r="M130" i="77"/>
  <c r="N130" i="77"/>
  <c r="P130" i="77"/>
  <c r="Q130" i="77"/>
  <c r="D131" i="77"/>
  <c r="F131" i="77" s="1"/>
  <c r="G131" i="77"/>
  <c r="I131" i="77" s="1"/>
  <c r="J131" i="77"/>
  <c r="K131" i="77"/>
  <c r="M131" i="77"/>
  <c r="N131" i="77"/>
  <c r="P131" i="77"/>
  <c r="Q131" i="77"/>
  <c r="D132" i="77"/>
  <c r="G132" i="77"/>
  <c r="I132" i="77" s="1"/>
  <c r="J132" i="77"/>
  <c r="K132" i="77"/>
  <c r="M132" i="77"/>
  <c r="N132" i="77"/>
  <c r="P132" i="77"/>
  <c r="Q132" i="77"/>
  <c r="D133" i="77"/>
  <c r="F133" i="77" s="1"/>
  <c r="G133" i="77"/>
  <c r="I133" i="77" s="1"/>
  <c r="J133" i="77"/>
  <c r="K133" i="77"/>
  <c r="M133" i="77"/>
  <c r="N133" i="77"/>
  <c r="P133" i="77"/>
  <c r="Q133" i="77"/>
  <c r="D134" i="77"/>
  <c r="F134" i="77" s="1"/>
  <c r="G134" i="77"/>
  <c r="I134" i="77" s="1"/>
  <c r="J134" i="77"/>
  <c r="K134" i="77"/>
  <c r="M134" i="77"/>
  <c r="N134" i="77"/>
  <c r="P134" i="77"/>
  <c r="Q134" i="77"/>
  <c r="D135" i="77"/>
  <c r="F135" i="77" s="1"/>
  <c r="G135" i="77"/>
  <c r="J135" i="77"/>
  <c r="K135" i="77"/>
  <c r="M135" i="77"/>
  <c r="N135" i="77"/>
  <c r="P135" i="77"/>
  <c r="Q135" i="77"/>
  <c r="D136" i="77"/>
  <c r="F136" i="77" s="1"/>
  <c r="G136" i="77"/>
  <c r="J136" i="77"/>
  <c r="K136" i="77"/>
  <c r="M136" i="77"/>
  <c r="N136" i="77"/>
  <c r="P136" i="77"/>
  <c r="Q136" i="77"/>
  <c r="D137" i="77"/>
  <c r="F137" i="77" s="1"/>
  <c r="G137" i="77"/>
  <c r="I137" i="77" s="1"/>
  <c r="J137" i="77"/>
  <c r="K137" i="77"/>
  <c r="M137" i="77"/>
  <c r="N137" i="77"/>
  <c r="P137" i="77"/>
  <c r="Q137" i="77"/>
  <c r="D138" i="77"/>
  <c r="F138" i="77" s="1"/>
  <c r="G138" i="77"/>
  <c r="I138" i="77" s="1"/>
  <c r="J138" i="77"/>
  <c r="K138" i="77"/>
  <c r="M138" i="77"/>
  <c r="N138" i="77"/>
  <c r="P138" i="77"/>
  <c r="Q138" i="77"/>
  <c r="D139" i="77"/>
  <c r="F139" i="77" s="1"/>
  <c r="G139" i="77"/>
  <c r="I139" i="77" s="1"/>
  <c r="J139" i="77"/>
  <c r="K139" i="77"/>
  <c r="M139" i="77"/>
  <c r="N139" i="77"/>
  <c r="P139" i="77"/>
  <c r="Q139" i="77"/>
  <c r="D140" i="77"/>
  <c r="G140" i="77"/>
  <c r="J140" i="77"/>
  <c r="K140" i="77"/>
  <c r="M140" i="77"/>
  <c r="N140" i="77"/>
  <c r="P140" i="77"/>
  <c r="Q140" i="77"/>
  <c r="D141" i="77"/>
  <c r="F141" i="77" s="1"/>
  <c r="G141" i="77"/>
  <c r="I141" i="77" s="1"/>
  <c r="J141" i="77"/>
  <c r="K141" i="77"/>
  <c r="M141" i="77"/>
  <c r="N141" i="77"/>
  <c r="P141" i="77"/>
  <c r="Q141" i="77"/>
  <c r="D142" i="77"/>
  <c r="F142" i="77" s="1"/>
  <c r="G142" i="77"/>
  <c r="I142" i="77" s="1"/>
  <c r="J142" i="77"/>
  <c r="K142" i="77"/>
  <c r="M142" i="77"/>
  <c r="N142" i="77"/>
  <c r="P142" i="77"/>
  <c r="Q142" i="77"/>
  <c r="D143" i="77"/>
  <c r="F143" i="77" s="1"/>
  <c r="G143" i="77"/>
  <c r="J143" i="77"/>
  <c r="K143" i="77"/>
  <c r="M143" i="77"/>
  <c r="N143" i="77"/>
  <c r="P143" i="77"/>
  <c r="Q143" i="77"/>
  <c r="D144" i="77"/>
  <c r="F144" i="77" s="1"/>
  <c r="G144" i="77"/>
  <c r="I144" i="77" s="1"/>
  <c r="J144" i="77"/>
  <c r="K144" i="77"/>
  <c r="M144" i="77"/>
  <c r="N144" i="77"/>
  <c r="P144" i="77"/>
  <c r="Q144" i="77"/>
  <c r="D145" i="77"/>
  <c r="F145" i="77" s="1"/>
  <c r="G145" i="77"/>
  <c r="I145" i="77" s="1"/>
  <c r="J145" i="77"/>
  <c r="K145" i="77"/>
  <c r="M145" i="77"/>
  <c r="N145" i="77"/>
  <c r="P145" i="77"/>
  <c r="Q145" i="77"/>
  <c r="D146" i="77"/>
  <c r="F146" i="77" s="1"/>
  <c r="G146" i="77"/>
  <c r="I146" i="77" s="1"/>
  <c r="J146" i="77"/>
  <c r="K146" i="77"/>
  <c r="M146" i="77"/>
  <c r="N146" i="77"/>
  <c r="P146" i="77"/>
  <c r="Q146" i="77"/>
  <c r="D147" i="77"/>
  <c r="F147" i="77" s="1"/>
  <c r="G147" i="77"/>
  <c r="I147" i="77" s="1"/>
  <c r="J147" i="77"/>
  <c r="K147" i="77"/>
  <c r="M147" i="77"/>
  <c r="N147" i="77"/>
  <c r="P147" i="77"/>
  <c r="Q147" i="77"/>
  <c r="D148" i="77"/>
  <c r="G148" i="77"/>
  <c r="J148" i="77"/>
  <c r="K148" i="77"/>
  <c r="M148" i="77"/>
  <c r="N148" i="77"/>
  <c r="P148" i="77"/>
  <c r="Q148" i="77"/>
  <c r="D149" i="77"/>
  <c r="F149" i="77" s="1"/>
  <c r="G149" i="77"/>
  <c r="I149" i="77" s="1"/>
  <c r="J149" i="77"/>
  <c r="K149" i="77"/>
  <c r="M149" i="77"/>
  <c r="N149" i="77"/>
  <c r="P149" i="77"/>
  <c r="Q149" i="77"/>
  <c r="D150" i="77"/>
  <c r="F150" i="77" s="1"/>
  <c r="G150" i="77"/>
  <c r="I150" i="77" s="1"/>
  <c r="J150" i="77"/>
  <c r="K150" i="77"/>
  <c r="M150" i="77"/>
  <c r="N150" i="77"/>
  <c r="P150" i="77"/>
  <c r="Q150" i="77"/>
  <c r="D151" i="77"/>
  <c r="F151" i="77" s="1"/>
  <c r="G151" i="77"/>
  <c r="J151" i="77"/>
  <c r="K151" i="77"/>
  <c r="M151" i="77"/>
  <c r="N151" i="77"/>
  <c r="P151" i="77"/>
  <c r="Q151" i="77"/>
  <c r="D152" i="77"/>
  <c r="F152" i="77" s="1"/>
  <c r="G152" i="77"/>
  <c r="I152" i="77" s="1"/>
  <c r="J152" i="77"/>
  <c r="K152" i="77"/>
  <c r="M152" i="77"/>
  <c r="N152" i="77"/>
  <c r="P152" i="77"/>
  <c r="Q152" i="77"/>
  <c r="D153" i="77"/>
  <c r="F153" i="77" s="1"/>
  <c r="G153" i="77"/>
  <c r="I153" i="77" s="1"/>
  <c r="J153" i="77"/>
  <c r="K153" i="77"/>
  <c r="M153" i="77"/>
  <c r="N153" i="77"/>
  <c r="P153" i="77"/>
  <c r="Q153" i="77"/>
  <c r="D154" i="77"/>
  <c r="F154" i="77" s="1"/>
  <c r="G154" i="77"/>
  <c r="I154" i="77" s="1"/>
  <c r="J154" i="77"/>
  <c r="K154" i="77"/>
  <c r="M154" i="77"/>
  <c r="N154" i="77"/>
  <c r="P154" i="77"/>
  <c r="Q154" i="77"/>
  <c r="D155" i="77"/>
  <c r="F155" i="77" s="1"/>
  <c r="G155" i="77"/>
  <c r="I155" i="77" s="1"/>
  <c r="J155" i="77"/>
  <c r="K155" i="77"/>
  <c r="M155" i="77"/>
  <c r="N155" i="77"/>
  <c r="P155" i="77"/>
  <c r="Q155" i="77"/>
  <c r="D156" i="77"/>
  <c r="G156" i="77"/>
  <c r="J156" i="77"/>
  <c r="K156" i="77"/>
  <c r="M156" i="77"/>
  <c r="N156" i="77"/>
  <c r="P156" i="77"/>
  <c r="Q156" i="77"/>
  <c r="D157" i="77"/>
  <c r="F157" i="77" s="1"/>
  <c r="G157" i="77"/>
  <c r="I157" i="77" s="1"/>
  <c r="J157" i="77"/>
  <c r="K157" i="77"/>
  <c r="M157" i="77"/>
  <c r="N157" i="77"/>
  <c r="P157" i="77"/>
  <c r="Q157" i="77"/>
  <c r="D158" i="77"/>
  <c r="F158" i="77" s="1"/>
  <c r="G158" i="77"/>
  <c r="I158" i="77" s="1"/>
  <c r="J158" i="77"/>
  <c r="K158" i="77"/>
  <c r="M158" i="77"/>
  <c r="N158" i="77"/>
  <c r="P158" i="77"/>
  <c r="Q158" i="77"/>
  <c r="D159" i="77"/>
  <c r="F159" i="77" s="1"/>
  <c r="G159" i="77"/>
  <c r="J159" i="77"/>
  <c r="K159" i="77"/>
  <c r="M159" i="77"/>
  <c r="N159" i="77"/>
  <c r="P159" i="77"/>
  <c r="Q159" i="77"/>
  <c r="D160" i="77"/>
  <c r="F160" i="77" s="1"/>
  <c r="G160" i="77"/>
  <c r="I160" i="77" s="1"/>
  <c r="J160" i="77"/>
  <c r="K160" i="77"/>
  <c r="M160" i="77"/>
  <c r="N160" i="77"/>
  <c r="P160" i="77"/>
  <c r="Q160" i="77"/>
  <c r="D161" i="77"/>
  <c r="F161" i="77" s="1"/>
  <c r="G161" i="77"/>
  <c r="I161" i="77" s="1"/>
  <c r="J161" i="77"/>
  <c r="K161" i="77"/>
  <c r="M161" i="77"/>
  <c r="N161" i="77"/>
  <c r="P161" i="77"/>
  <c r="Q161" i="77"/>
  <c r="P4" i="77"/>
  <c r="M4" i="77"/>
  <c r="J4" i="77"/>
  <c r="G4" i="77"/>
  <c r="Q4" i="77"/>
  <c r="N4" i="77"/>
  <c r="K4" i="77"/>
  <c r="H4" i="77"/>
  <c r="D4" i="77"/>
  <c r="F4" i="77" s="1"/>
  <c r="B161" i="77"/>
  <c r="B160" i="77"/>
  <c r="B159" i="77"/>
  <c r="B158" i="77"/>
  <c r="B157" i="77"/>
  <c r="B156" i="77"/>
  <c r="B155" i="77"/>
  <c r="B154" i="77"/>
  <c r="B153" i="77"/>
  <c r="B152" i="77"/>
  <c r="B151" i="77"/>
  <c r="B150" i="77"/>
  <c r="B149" i="77"/>
  <c r="B148" i="77"/>
  <c r="B147" i="77"/>
  <c r="B146" i="77"/>
  <c r="B145" i="77"/>
  <c r="B144" i="77"/>
  <c r="B143" i="77"/>
  <c r="B142" i="77"/>
  <c r="B141" i="77"/>
  <c r="B140" i="77"/>
  <c r="B139" i="77"/>
  <c r="B138" i="77"/>
  <c r="B137" i="77"/>
  <c r="B136" i="77"/>
  <c r="B135" i="77"/>
  <c r="B134" i="77"/>
  <c r="B133" i="77"/>
  <c r="B132" i="77"/>
  <c r="B131" i="77"/>
  <c r="B130" i="77"/>
  <c r="B129" i="77"/>
  <c r="B128" i="77"/>
  <c r="B127" i="77"/>
  <c r="B126" i="77"/>
  <c r="B125" i="77"/>
  <c r="B124" i="77"/>
  <c r="B123" i="77"/>
  <c r="B122" i="77"/>
  <c r="B121" i="77"/>
  <c r="B120" i="77"/>
  <c r="B119" i="77"/>
  <c r="B118" i="77"/>
  <c r="B117" i="77"/>
  <c r="B116" i="77"/>
  <c r="B115" i="77"/>
  <c r="B114" i="77"/>
  <c r="B113" i="77"/>
  <c r="B112" i="77"/>
  <c r="B111" i="77"/>
  <c r="B110" i="77"/>
  <c r="B109" i="77"/>
  <c r="B108" i="77"/>
  <c r="B107" i="77"/>
  <c r="B106" i="77"/>
  <c r="B105" i="77"/>
  <c r="B104" i="77"/>
  <c r="B103" i="77"/>
  <c r="B102" i="77"/>
  <c r="B101" i="77"/>
  <c r="B100" i="77"/>
  <c r="B99" i="77"/>
  <c r="B98" i="77"/>
  <c r="B97" i="77"/>
  <c r="B96" i="77"/>
  <c r="B95" i="77"/>
  <c r="B94" i="77"/>
  <c r="B93" i="77"/>
  <c r="B92" i="77"/>
  <c r="B91" i="77"/>
  <c r="B90" i="77"/>
  <c r="B89" i="77"/>
  <c r="B88" i="77"/>
  <c r="B87" i="77"/>
  <c r="B86" i="77"/>
  <c r="B85" i="77"/>
  <c r="B84" i="77"/>
  <c r="B83" i="77"/>
  <c r="B82" i="77"/>
  <c r="B81" i="77"/>
  <c r="B80" i="77"/>
  <c r="B79" i="77"/>
  <c r="B78" i="77"/>
  <c r="B77" i="77"/>
  <c r="B76" i="77"/>
  <c r="B75" i="77"/>
  <c r="B74" i="77"/>
  <c r="B73" i="77"/>
  <c r="B72" i="77"/>
  <c r="B71" i="77"/>
  <c r="B70" i="77"/>
  <c r="B69" i="77"/>
  <c r="B68" i="77"/>
  <c r="B67" i="77"/>
  <c r="B66" i="77"/>
  <c r="B65" i="77"/>
  <c r="B64" i="77"/>
  <c r="B63" i="77"/>
  <c r="B62" i="77"/>
  <c r="B61" i="77"/>
  <c r="B60" i="77"/>
  <c r="B59" i="77"/>
  <c r="B58" i="77"/>
  <c r="B57" i="77"/>
  <c r="B56" i="77"/>
  <c r="B55" i="77"/>
  <c r="B54" i="77"/>
  <c r="B53" i="77"/>
  <c r="B52" i="77"/>
  <c r="B51" i="77"/>
  <c r="B50" i="77"/>
  <c r="B49" i="77"/>
  <c r="B48" i="77"/>
  <c r="B47" i="77"/>
  <c r="B46" i="77"/>
  <c r="B45" i="77"/>
  <c r="B44" i="77"/>
  <c r="B43" i="77"/>
  <c r="B42" i="77"/>
  <c r="B41" i="77"/>
  <c r="B40" i="77"/>
  <c r="B39" i="77"/>
  <c r="B38" i="77"/>
  <c r="B37" i="77"/>
  <c r="B36" i="77"/>
  <c r="B35" i="77"/>
  <c r="B34" i="77"/>
  <c r="B33" i="77"/>
  <c r="B32" i="77"/>
  <c r="B31" i="77"/>
  <c r="B30" i="77"/>
  <c r="B29" i="77"/>
  <c r="B28" i="77"/>
  <c r="B27" i="77"/>
  <c r="B26" i="77"/>
  <c r="B25" i="77"/>
  <c r="B24" i="77"/>
  <c r="B23" i="77"/>
  <c r="B22" i="77"/>
  <c r="B21" i="77"/>
  <c r="B20" i="77"/>
  <c r="B19" i="77"/>
  <c r="B18" i="77"/>
  <c r="B17" i="77"/>
  <c r="B16" i="77"/>
  <c r="B15" i="77"/>
  <c r="B14" i="77"/>
  <c r="B13" i="77"/>
  <c r="B12" i="77"/>
  <c r="B11" i="77"/>
  <c r="B10" i="77"/>
  <c r="B9" i="77"/>
  <c r="B8" i="77"/>
  <c r="B7" i="77"/>
  <c r="B6" i="77"/>
  <c r="B5" i="77"/>
  <c r="B4" i="77"/>
  <c r="P3" i="77"/>
  <c r="M3" i="77"/>
  <c r="J3" i="77"/>
  <c r="G3" i="77"/>
  <c r="D3" i="77"/>
  <c r="X5" i="34"/>
  <c r="Y5" i="34"/>
  <c r="X6" i="34"/>
  <c r="Y6" i="34"/>
  <c r="X7" i="34"/>
  <c r="Y7" i="34"/>
  <c r="X8" i="34"/>
  <c r="Y8" i="34"/>
  <c r="X9" i="34"/>
  <c r="Y9" i="34"/>
  <c r="X10" i="34"/>
  <c r="Y10" i="34"/>
  <c r="X11" i="34"/>
  <c r="Y11" i="34"/>
  <c r="X12" i="34"/>
  <c r="Y12" i="34"/>
  <c r="X13" i="34"/>
  <c r="Y13" i="34"/>
  <c r="X14" i="34"/>
  <c r="Y14" i="34"/>
  <c r="X15" i="34"/>
  <c r="Y15" i="34"/>
  <c r="X16" i="34"/>
  <c r="Y16" i="34"/>
  <c r="X17" i="34"/>
  <c r="Y17" i="34"/>
  <c r="X18" i="34"/>
  <c r="Y18" i="34"/>
  <c r="X19" i="34"/>
  <c r="Y19" i="34"/>
  <c r="X20" i="34"/>
  <c r="Y20" i="34"/>
  <c r="X21" i="34"/>
  <c r="Y21" i="34"/>
  <c r="X22" i="34"/>
  <c r="Y22" i="34"/>
  <c r="X23" i="34"/>
  <c r="Y23" i="34"/>
  <c r="X24" i="34"/>
  <c r="Y24" i="34"/>
  <c r="X25" i="34"/>
  <c r="Y25" i="34"/>
  <c r="X26" i="34"/>
  <c r="Y26" i="34"/>
  <c r="X27" i="34"/>
  <c r="Y27" i="34"/>
  <c r="X28" i="34"/>
  <c r="Y28" i="34"/>
  <c r="X29" i="34"/>
  <c r="Y29" i="34"/>
  <c r="X30" i="34"/>
  <c r="Y30" i="34"/>
  <c r="X31" i="34"/>
  <c r="Y31" i="34"/>
  <c r="X32" i="34"/>
  <c r="Y32" i="34"/>
  <c r="X33" i="34"/>
  <c r="Y33" i="34"/>
  <c r="X34" i="34"/>
  <c r="Y34" i="34"/>
  <c r="X35" i="34"/>
  <c r="Y35" i="34"/>
  <c r="X36" i="34"/>
  <c r="Y36" i="34"/>
  <c r="X37" i="34"/>
  <c r="Y37" i="34"/>
  <c r="X38" i="34"/>
  <c r="Y38" i="34"/>
  <c r="X39" i="34"/>
  <c r="Y39" i="34"/>
  <c r="X40" i="34"/>
  <c r="Y40" i="34"/>
  <c r="X41" i="34"/>
  <c r="Y41" i="34"/>
  <c r="X42" i="34"/>
  <c r="Y42" i="34"/>
  <c r="X43" i="34"/>
  <c r="Y43" i="34"/>
  <c r="X44" i="34"/>
  <c r="Y44" i="34"/>
  <c r="X45" i="34"/>
  <c r="Y45" i="34"/>
  <c r="X46" i="34"/>
  <c r="Y46" i="34"/>
  <c r="X47" i="34"/>
  <c r="Y47" i="34"/>
  <c r="X48" i="34"/>
  <c r="Y48" i="34"/>
  <c r="X49" i="34"/>
  <c r="Y49" i="34"/>
  <c r="X50" i="34"/>
  <c r="Y50" i="34"/>
  <c r="X51" i="34"/>
  <c r="Y51" i="34"/>
  <c r="X52" i="34"/>
  <c r="Y52" i="34"/>
  <c r="X53" i="34"/>
  <c r="Y53" i="34"/>
  <c r="X54" i="34"/>
  <c r="Y54" i="34"/>
  <c r="X55" i="34"/>
  <c r="Y55" i="34"/>
  <c r="X56" i="34"/>
  <c r="Y56" i="34"/>
  <c r="X57" i="34"/>
  <c r="Y57" i="34"/>
  <c r="X58" i="34"/>
  <c r="Y58" i="34"/>
  <c r="X59" i="34"/>
  <c r="Y59" i="34"/>
  <c r="X60" i="34"/>
  <c r="Y60" i="34"/>
  <c r="X61" i="34"/>
  <c r="Y61" i="34"/>
  <c r="X62" i="34"/>
  <c r="Y62" i="34"/>
  <c r="X63" i="34"/>
  <c r="Y63" i="34"/>
  <c r="X64" i="34"/>
  <c r="Y64" i="34"/>
  <c r="X65" i="34"/>
  <c r="Y65" i="34"/>
  <c r="X66" i="34"/>
  <c r="Y66" i="34"/>
  <c r="X67" i="34"/>
  <c r="Y67" i="34"/>
  <c r="X68" i="34"/>
  <c r="Y68" i="34"/>
  <c r="X69" i="34"/>
  <c r="Y69" i="34"/>
  <c r="X70" i="34"/>
  <c r="Y70" i="34"/>
  <c r="X71" i="34"/>
  <c r="Y71" i="34"/>
  <c r="X72" i="34"/>
  <c r="Y72" i="34"/>
  <c r="X73" i="34"/>
  <c r="Y73" i="34"/>
  <c r="X74" i="34"/>
  <c r="Y74" i="34"/>
  <c r="X75" i="34"/>
  <c r="Y75" i="34"/>
  <c r="X76" i="34"/>
  <c r="Y76" i="34"/>
  <c r="X77" i="34"/>
  <c r="Y77" i="34"/>
  <c r="X78" i="34"/>
  <c r="Y78" i="34"/>
  <c r="X79" i="34"/>
  <c r="Y79" i="34"/>
  <c r="X80" i="34"/>
  <c r="Y80" i="34"/>
  <c r="X81" i="34"/>
  <c r="Y81" i="34"/>
  <c r="X82" i="34"/>
  <c r="Y82" i="34"/>
  <c r="X83" i="34"/>
  <c r="Y83" i="34"/>
  <c r="X84" i="34"/>
  <c r="Y84" i="34"/>
  <c r="X85" i="34"/>
  <c r="Y85" i="34"/>
  <c r="X86" i="34"/>
  <c r="Y86" i="34"/>
  <c r="X87" i="34"/>
  <c r="Y87" i="34"/>
  <c r="X88" i="34"/>
  <c r="Y88" i="34"/>
  <c r="X89" i="34"/>
  <c r="Y89" i="34"/>
  <c r="X90" i="34"/>
  <c r="Y90" i="34"/>
  <c r="X91" i="34"/>
  <c r="Y91" i="34"/>
  <c r="X92" i="34"/>
  <c r="Y92" i="34"/>
  <c r="X93" i="34"/>
  <c r="Y93" i="34"/>
  <c r="X94" i="34"/>
  <c r="Y94" i="34"/>
  <c r="X95" i="34"/>
  <c r="Y95" i="34"/>
  <c r="X96" i="34"/>
  <c r="Y96" i="34"/>
  <c r="X97" i="34"/>
  <c r="Y97" i="34"/>
  <c r="X98" i="34"/>
  <c r="Y98" i="34"/>
  <c r="X99" i="34"/>
  <c r="Y99" i="34"/>
  <c r="X100" i="34"/>
  <c r="Y100" i="34"/>
  <c r="X101" i="34"/>
  <c r="Y101" i="34"/>
  <c r="X102" i="34"/>
  <c r="Y102" i="34"/>
  <c r="X103" i="34"/>
  <c r="Y103" i="34"/>
  <c r="X104" i="34"/>
  <c r="Y104" i="34"/>
  <c r="X105" i="34"/>
  <c r="Y105" i="34"/>
  <c r="X106" i="34"/>
  <c r="Y106" i="34"/>
  <c r="X107" i="34"/>
  <c r="Y107" i="34"/>
  <c r="X108" i="34"/>
  <c r="Y108" i="34"/>
  <c r="X109" i="34"/>
  <c r="Y109" i="34"/>
  <c r="X110" i="34"/>
  <c r="Y110" i="34"/>
  <c r="X111" i="34"/>
  <c r="Y111" i="34"/>
  <c r="X112" i="34"/>
  <c r="Y112" i="34"/>
  <c r="X113" i="34"/>
  <c r="Y113" i="34"/>
  <c r="X114" i="34"/>
  <c r="Y114" i="34"/>
  <c r="X115" i="34"/>
  <c r="Y115" i="34"/>
  <c r="X116" i="34"/>
  <c r="Y116" i="34"/>
  <c r="X117" i="34"/>
  <c r="Y117" i="34"/>
  <c r="X118" i="34"/>
  <c r="Y118" i="34"/>
  <c r="X119" i="34"/>
  <c r="Y119" i="34"/>
  <c r="X120" i="34"/>
  <c r="Y120" i="34"/>
  <c r="X121" i="34"/>
  <c r="Y121" i="34"/>
  <c r="X122" i="34"/>
  <c r="Y122" i="34"/>
  <c r="X123" i="34"/>
  <c r="Y123" i="34"/>
  <c r="X124" i="34"/>
  <c r="Y124" i="34"/>
  <c r="X125" i="34"/>
  <c r="Y125" i="34"/>
  <c r="X126" i="34"/>
  <c r="Y126" i="34"/>
  <c r="X127" i="34"/>
  <c r="Y127" i="34"/>
  <c r="X128" i="34"/>
  <c r="Y128" i="34"/>
  <c r="X129" i="34"/>
  <c r="Y129" i="34"/>
  <c r="X130" i="34"/>
  <c r="Y130" i="34"/>
  <c r="X131" i="34"/>
  <c r="Y131" i="34"/>
  <c r="X132" i="34"/>
  <c r="Y132" i="34"/>
  <c r="X133" i="34"/>
  <c r="Y133" i="34"/>
  <c r="X134" i="34"/>
  <c r="Y134" i="34"/>
  <c r="X135" i="34"/>
  <c r="Y135" i="34"/>
  <c r="X136" i="34"/>
  <c r="Y136" i="34"/>
  <c r="X137" i="34"/>
  <c r="Y137" i="34"/>
  <c r="X138" i="34"/>
  <c r="Y138" i="34"/>
  <c r="X139" i="34"/>
  <c r="Y139" i="34"/>
  <c r="X140" i="34"/>
  <c r="Y140" i="34"/>
  <c r="X141" i="34"/>
  <c r="Y141" i="34"/>
  <c r="X142" i="34"/>
  <c r="Y142" i="34"/>
  <c r="X143" i="34"/>
  <c r="Y143" i="34"/>
  <c r="X144" i="34"/>
  <c r="Y144" i="34"/>
  <c r="X145" i="34"/>
  <c r="Y145" i="34"/>
  <c r="X146" i="34"/>
  <c r="Y146" i="34"/>
  <c r="X147" i="34"/>
  <c r="Y147" i="34"/>
  <c r="X148" i="34"/>
  <c r="Y148" i="34"/>
  <c r="X149" i="34"/>
  <c r="Y149" i="34"/>
  <c r="X150" i="34"/>
  <c r="Y150" i="34"/>
  <c r="X151" i="34"/>
  <c r="Y151" i="34"/>
  <c r="X152" i="34"/>
  <c r="Y152" i="34"/>
  <c r="X153" i="34"/>
  <c r="Y153" i="34"/>
  <c r="X154" i="34"/>
  <c r="Y154" i="34"/>
  <c r="X155" i="34"/>
  <c r="Y155" i="34"/>
  <c r="X156" i="34"/>
  <c r="Y156" i="34"/>
  <c r="X157" i="34"/>
  <c r="Y157" i="34"/>
  <c r="X158" i="34"/>
  <c r="Y158" i="34"/>
  <c r="X159" i="34"/>
  <c r="Y159" i="34"/>
  <c r="X160" i="34"/>
  <c r="Y160" i="34"/>
  <c r="X161" i="34"/>
  <c r="Y161" i="34"/>
  <c r="Y4" i="34"/>
  <c r="X4" i="34"/>
  <c r="X3" i="34"/>
  <c r="I6" i="34"/>
  <c r="J6" i="34"/>
  <c r="K6" i="34"/>
  <c r="L6" i="34"/>
  <c r="N6" i="34"/>
  <c r="O6" i="34"/>
  <c r="P6" i="34"/>
  <c r="Q6" i="34"/>
  <c r="S6" i="34"/>
  <c r="T6" i="34"/>
  <c r="U6" i="34"/>
  <c r="V6" i="34"/>
  <c r="I7" i="34"/>
  <c r="J7" i="34"/>
  <c r="K7" i="34"/>
  <c r="L7" i="34"/>
  <c r="N7" i="34"/>
  <c r="O7" i="34"/>
  <c r="P7" i="34"/>
  <c r="Q7" i="34"/>
  <c r="S7" i="34"/>
  <c r="T7" i="34"/>
  <c r="U7" i="34"/>
  <c r="V7" i="34"/>
  <c r="I8" i="34"/>
  <c r="J8" i="34"/>
  <c r="K8" i="34"/>
  <c r="L8" i="34"/>
  <c r="N8" i="34"/>
  <c r="O8" i="34"/>
  <c r="P8" i="34"/>
  <c r="Q8" i="34"/>
  <c r="S8" i="34"/>
  <c r="T8" i="34"/>
  <c r="U8" i="34"/>
  <c r="V8" i="34"/>
  <c r="I9" i="34"/>
  <c r="J9" i="34"/>
  <c r="K9" i="34"/>
  <c r="L9" i="34"/>
  <c r="N9" i="34"/>
  <c r="O9" i="34"/>
  <c r="P9" i="34"/>
  <c r="Q9" i="34"/>
  <c r="S9" i="34"/>
  <c r="T9" i="34"/>
  <c r="U9" i="34"/>
  <c r="V9" i="34"/>
  <c r="I10" i="34"/>
  <c r="J10" i="34"/>
  <c r="K10" i="34"/>
  <c r="L10" i="34"/>
  <c r="N10" i="34"/>
  <c r="O10" i="34"/>
  <c r="P10" i="34"/>
  <c r="Q10" i="34"/>
  <c r="S10" i="34"/>
  <c r="T10" i="34"/>
  <c r="U10" i="34"/>
  <c r="V10" i="34"/>
  <c r="I11" i="34"/>
  <c r="J11" i="34"/>
  <c r="K11" i="34"/>
  <c r="L11" i="34"/>
  <c r="N11" i="34"/>
  <c r="O11" i="34"/>
  <c r="P11" i="34"/>
  <c r="Q11" i="34"/>
  <c r="S11" i="34"/>
  <c r="T11" i="34"/>
  <c r="U11" i="34"/>
  <c r="V11" i="34"/>
  <c r="I12" i="34"/>
  <c r="J12" i="34"/>
  <c r="K12" i="34"/>
  <c r="L12" i="34"/>
  <c r="N12" i="34"/>
  <c r="O12" i="34"/>
  <c r="P12" i="34"/>
  <c r="Q12" i="34"/>
  <c r="S12" i="34"/>
  <c r="T12" i="34"/>
  <c r="U12" i="34"/>
  <c r="V12" i="34"/>
  <c r="I13" i="34"/>
  <c r="J13" i="34"/>
  <c r="K13" i="34"/>
  <c r="L13" i="34"/>
  <c r="N13" i="34"/>
  <c r="O13" i="34"/>
  <c r="P13" i="34"/>
  <c r="Q13" i="34"/>
  <c r="S13" i="34"/>
  <c r="T13" i="34"/>
  <c r="U13" i="34"/>
  <c r="V13" i="34"/>
  <c r="I14" i="34"/>
  <c r="J14" i="34"/>
  <c r="K14" i="34"/>
  <c r="L14" i="34"/>
  <c r="N14" i="34"/>
  <c r="O14" i="34"/>
  <c r="P14" i="34"/>
  <c r="Q14" i="34"/>
  <c r="S14" i="34"/>
  <c r="T14" i="34"/>
  <c r="U14" i="34"/>
  <c r="V14" i="34"/>
  <c r="I15" i="34"/>
  <c r="J15" i="34"/>
  <c r="K15" i="34"/>
  <c r="L15" i="34"/>
  <c r="N15" i="34"/>
  <c r="O15" i="34"/>
  <c r="P15" i="34"/>
  <c r="Q15" i="34"/>
  <c r="S15" i="34"/>
  <c r="T15" i="34"/>
  <c r="U15" i="34"/>
  <c r="V15" i="34"/>
  <c r="I16" i="34"/>
  <c r="J16" i="34"/>
  <c r="K16" i="34"/>
  <c r="L16" i="34"/>
  <c r="N16" i="34"/>
  <c r="O16" i="34"/>
  <c r="P16" i="34"/>
  <c r="Q16" i="34"/>
  <c r="S16" i="34"/>
  <c r="T16" i="34"/>
  <c r="U16" i="34"/>
  <c r="V16" i="34"/>
  <c r="I17" i="34"/>
  <c r="J17" i="34"/>
  <c r="K17" i="34"/>
  <c r="L17" i="34"/>
  <c r="N17" i="34"/>
  <c r="O17" i="34"/>
  <c r="P17" i="34"/>
  <c r="Q17" i="34"/>
  <c r="S17" i="34"/>
  <c r="T17" i="34"/>
  <c r="U17" i="34"/>
  <c r="V17" i="34"/>
  <c r="I18" i="34"/>
  <c r="J18" i="34"/>
  <c r="K18" i="34"/>
  <c r="L18" i="34"/>
  <c r="N18" i="34"/>
  <c r="O18" i="34"/>
  <c r="P18" i="34"/>
  <c r="Q18" i="34"/>
  <c r="S18" i="34"/>
  <c r="T18" i="34"/>
  <c r="U18" i="34"/>
  <c r="V18" i="34"/>
  <c r="I19" i="34"/>
  <c r="J19" i="34"/>
  <c r="K19" i="34"/>
  <c r="L19" i="34"/>
  <c r="N19" i="34"/>
  <c r="O19" i="34"/>
  <c r="P19" i="34"/>
  <c r="Q19" i="34"/>
  <c r="S19" i="34"/>
  <c r="T19" i="34"/>
  <c r="U19" i="34"/>
  <c r="V19" i="34"/>
  <c r="I20" i="34"/>
  <c r="J20" i="34"/>
  <c r="K20" i="34"/>
  <c r="L20" i="34"/>
  <c r="N20" i="34"/>
  <c r="O20" i="34"/>
  <c r="P20" i="34"/>
  <c r="Q20" i="34"/>
  <c r="S20" i="34"/>
  <c r="T20" i="34"/>
  <c r="U20" i="34"/>
  <c r="V20" i="34"/>
  <c r="I21" i="34"/>
  <c r="J21" i="34"/>
  <c r="K21" i="34"/>
  <c r="L21" i="34"/>
  <c r="N21" i="34"/>
  <c r="O21" i="34"/>
  <c r="P21" i="34"/>
  <c r="Q21" i="34"/>
  <c r="S21" i="34"/>
  <c r="T21" i="34"/>
  <c r="U21" i="34"/>
  <c r="V21" i="34"/>
  <c r="I22" i="34"/>
  <c r="J22" i="34"/>
  <c r="K22" i="34"/>
  <c r="L22" i="34"/>
  <c r="N22" i="34"/>
  <c r="O22" i="34"/>
  <c r="P22" i="34"/>
  <c r="Q22" i="34"/>
  <c r="S22" i="34"/>
  <c r="T22" i="34"/>
  <c r="U22" i="34"/>
  <c r="V22" i="34"/>
  <c r="I23" i="34"/>
  <c r="J23" i="34"/>
  <c r="K23" i="34"/>
  <c r="L23" i="34"/>
  <c r="N23" i="34"/>
  <c r="O23" i="34"/>
  <c r="P23" i="34"/>
  <c r="Q23" i="34"/>
  <c r="S23" i="34"/>
  <c r="T23" i="34"/>
  <c r="U23" i="34"/>
  <c r="V23" i="34"/>
  <c r="I24" i="34"/>
  <c r="J24" i="34"/>
  <c r="K24" i="34"/>
  <c r="L24" i="34"/>
  <c r="N24" i="34"/>
  <c r="O24" i="34"/>
  <c r="P24" i="34"/>
  <c r="Q24" i="34"/>
  <c r="S24" i="34"/>
  <c r="T24" i="34"/>
  <c r="U24" i="34"/>
  <c r="V24" i="34"/>
  <c r="I25" i="34"/>
  <c r="J25" i="34"/>
  <c r="K25" i="34"/>
  <c r="L25" i="34"/>
  <c r="N25" i="34"/>
  <c r="O25" i="34"/>
  <c r="P25" i="34"/>
  <c r="Q25" i="34"/>
  <c r="S25" i="34"/>
  <c r="T25" i="34"/>
  <c r="U25" i="34"/>
  <c r="V25" i="34"/>
  <c r="I26" i="34"/>
  <c r="J26" i="34"/>
  <c r="K26" i="34"/>
  <c r="L26" i="34"/>
  <c r="N26" i="34"/>
  <c r="O26" i="34"/>
  <c r="P26" i="34"/>
  <c r="Q26" i="34"/>
  <c r="S26" i="34"/>
  <c r="T26" i="34"/>
  <c r="U26" i="34"/>
  <c r="V26" i="34"/>
  <c r="I27" i="34"/>
  <c r="J27" i="34"/>
  <c r="K27" i="34"/>
  <c r="L27" i="34"/>
  <c r="N27" i="34"/>
  <c r="O27" i="34"/>
  <c r="P27" i="34"/>
  <c r="Q27" i="34"/>
  <c r="S27" i="34"/>
  <c r="T27" i="34"/>
  <c r="U27" i="34"/>
  <c r="V27" i="34"/>
  <c r="I28" i="34"/>
  <c r="J28" i="34"/>
  <c r="K28" i="34"/>
  <c r="L28" i="34"/>
  <c r="N28" i="34"/>
  <c r="O28" i="34"/>
  <c r="P28" i="34"/>
  <c r="Q28" i="34"/>
  <c r="S28" i="34"/>
  <c r="T28" i="34"/>
  <c r="U28" i="34"/>
  <c r="V28" i="34"/>
  <c r="I29" i="34"/>
  <c r="J29" i="34"/>
  <c r="K29" i="34"/>
  <c r="L29" i="34"/>
  <c r="N29" i="34"/>
  <c r="O29" i="34"/>
  <c r="P29" i="34"/>
  <c r="Q29" i="34"/>
  <c r="S29" i="34"/>
  <c r="T29" i="34"/>
  <c r="U29" i="34"/>
  <c r="V29" i="34"/>
  <c r="I30" i="34"/>
  <c r="J30" i="34"/>
  <c r="K30" i="34"/>
  <c r="L30" i="34"/>
  <c r="N30" i="34"/>
  <c r="O30" i="34"/>
  <c r="P30" i="34"/>
  <c r="Q30" i="34"/>
  <c r="S30" i="34"/>
  <c r="T30" i="34"/>
  <c r="U30" i="34"/>
  <c r="V30" i="34"/>
  <c r="I31" i="34"/>
  <c r="J31" i="34"/>
  <c r="K31" i="34"/>
  <c r="L31" i="34"/>
  <c r="N31" i="34"/>
  <c r="O31" i="34"/>
  <c r="P31" i="34"/>
  <c r="Q31" i="34"/>
  <c r="S31" i="34"/>
  <c r="T31" i="34"/>
  <c r="U31" i="34"/>
  <c r="V31" i="34"/>
  <c r="I32" i="34"/>
  <c r="J32" i="34"/>
  <c r="K32" i="34"/>
  <c r="L32" i="34"/>
  <c r="N32" i="34"/>
  <c r="O32" i="34"/>
  <c r="P32" i="34"/>
  <c r="Q32" i="34"/>
  <c r="S32" i="34"/>
  <c r="T32" i="34"/>
  <c r="U32" i="34"/>
  <c r="V32" i="34"/>
  <c r="I33" i="34"/>
  <c r="J33" i="34"/>
  <c r="K33" i="34"/>
  <c r="L33" i="34"/>
  <c r="N33" i="34"/>
  <c r="O33" i="34"/>
  <c r="P33" i="34"/>
  <c r="Q33" i="34"/>
  <c r="S33" i="34"/>
  <c r="T33" i="34"/>
  <c r="U33" i="34"/>
  <c r="V33" i="34"/>
  <c r="I34" i="34"/>
  <c r="J34" i="34"/>
  <c r="K34" i="34"/>
  <c r="L34" i="34"/>
  <c r="N34" i="34"/>
  <c r="O34" i="34"/>
  <c r="P34" i="34"/>
  <c r="Q34" i="34"/>
  <c r="S34" i="34"/>
  <c r="T34" i="34"/>
  <c r="U34" i="34"/>
  <c r="V34" i="34"/>
  <c r="I35" i="34"/>
  <c r="J35" i="34"/>
  <c r="K35" i="34"/>
  <c r="L35" i="34"/>
  <c r="N35" i="34"/>
  <c r="O35" i="34"/>
  <c r="P35" i="34"/>
  <c r="Q35" i="34"/>
  <c r="S35" i="34"/>
  <c r="T35" i="34"/>
  <c r="U35" i="34"/>
  <c r="V35" i="34"/>
  <c r="I36" i="34"/>
  <c r="J36" i="34"/>
  <c r="K36" i="34"/>
  <c r="L36" i="34"/>
  <c r="N36" i="34"/>
  <c r="O36" i="34"/>
  <c r="P36" i="34"/>
  <c r="Q36" i="34"/>
  <c r="S36" i="34"/>
  <c r="T36" i="34"/>
  <c r="U36" i="34"/>
  <c r="V36" i="34"/>
  <c r="I37" i="34"/>
  <c r="J37" i="34"/>
  <c r="K37" i="34"/>
  <c r="L37" i="34"/>
  <c r="N37" i="34"/>
  <c r="O37" i="34"/>
  <c r="P37" i="34"/>
  <c r="Q37" i="34"/>
  <c r="S37" i="34"/>
  <c r="T37" i="34"/>
  <c r="U37" i="34"/>
  <c r="V37" i="34"/>
  <c r="I38" i="34"/>
  <c r="J38" i="34"/>
  <c r="K38" i="34"/>
  <c r="L38" i="34"/>
  <c r="N38" i="34"/>
  <c r="O38" i="34"/>
  <c r="P38" i="34"/>
  <c r="Q38" i="34"/>
  <c r="S38" i="34"/>
  <c r="T38" i="34"/>
  <c r="U38" i="34"/>
  <c r="V38" i="34"/>
  <c r="I39" i="34"/>
  <c r="J39" i="34"/>
  <c r="K39" i="34"/>
  <c r="L39" i="34"/>
  <c r="N39" i="34"/>
  <c r="O39" i="34"/>
  <c r="P39" i="34"/>
  <c r="Q39" i="34"/>
  <c r="S39" i="34"/>
  <c r="T39" i="34"/>
  <c r="U39" i="34"/>
  <c r="V39" i="34"/>
  <c r="I40" i="34"/>
  <c r="J40" i="34"/>
  <c r="K40" i="34"/>
  <c r="L40" i="34"/>
  <c r="N40" i="34"/>
  <c r="O40" i="34"/>
  <c r="P40" i="34"/>
  <c r="Q40" i="34"/>
  <c r="S40" i="34"/>
  <c r="T40" i="34"/>
  <c r="U40" i="34"/>
  <c r="V40" i="34"/>
  <c r="I41" i="34"/>
  <c r="J41" i="34"/>
  <c r="K41" i="34"/>
  <c r="L41" i="34"/>
  <c r="N41" i="34"/>
  <c r="O41" i="34"/>
  <c r="P41" i="34"/>
  <c r="Q41" i="34"/>
  <c r="S41" i="34"/>
  <c r="T41" i="34"/>
  <c r="U41" i="34"/>
  <c r="V41" i="34"/>
  <c r="I42" i="34"/>
  <c r="J42" i="34"/>
  <c r="K42" i="34"/>
  <c r="L42" i="34"/>
  <c r="N42" i="34"/>
  <c r="O42" i="34"/>
  <c r="P42" i="34"/>
  <c r="Q42" i="34"/>
  <c r="S42" i="34"/>
  <c r="T42" i="34"/>
  <c r="U42" i="34"/>
  <c r="V42" i="34"/>
  <c r="I43" i="34"/>
  <c r="J43" i="34"/>
  <c r="K43" i="34"/>
  <c r="L43" i="34"/>
  <c r="N43" i="34"/>
  <c r="O43" i="34"/>
  <c r="P43" i="34"/>
  <c r="Q43" i="34"/>
  <c r="S43" i="34"/>
  <c r="T43" i="34"/>
  <c r="U43" i="34"/>
  <c r="V43" i="34"/>
  <c r="I44" i="34"/>
  <c r="J44" i="34"/>
  <c r="K44" i="34"/>
  <c r="L44" i="34"/>
  <c r="N44" i="34"/>
  <c r="O44" i="34"/>
  <c r="P44" i="34"/>
  <c r="Q44" i="34"/>
  <c r="S44" i="34"/>
  <c r="T44" i="34"/>
  <c r="U44" i="34"/>
  <c r="V44" i="34"/>
  <c r="I45" i="34"/>
  <c r="J45" i="34"/>
  <c r="K45" i="34"/>
  <c r="L45" i="34"/>
  <c r="N45" i="34"/>
  <c r="O45" i="34"/>
  <c r="P45" i="34"/>
  <c r="Q45" i="34"/>
  <c r="S45" i="34"/>
  <c r="T45" i="34"/>
  <c r="U45" i="34"/>
  <c r="V45" i="34"/>
  <c r="I46" i="34"/>
  <c r="J46" i="34"/>
  <c r="K46" i="34"/>
  <c r="L46" i="34"/>
  <c r="N46" i="34"/>
  <c r="O46" i="34"/>
  <c r="P46" i="34"/>
  <c r="Q46" i="34"/>
  <c r="S46" i="34"/>
  <c r="T46" i="34"/>
  <c r="U46" i="34"/>
  <c r="V46" i="34"/>
  <c r="I47" i="34"/>
  <c r="J47" i="34"/>
  <c r="K47" i="34"/>
  <c r="L47" i="34"/>
  <c r="N47" i="34"/>
  <c r="O47" i="34"/>
  <c r="P47" i="34"/>
  <c r="Q47" i="34"/>
  <c r="S47" i="34"/>
  <c r="T47" i="34"/>
  <c r="U47" i="34"/>
  <c r="V47" i="34"/>
  <c r="I48" i="34"/>
  <c r="J48" i="34"/>
  <c r="K48" i="34"/>
  <c r="L48" i="34"/>
  <c r="N48" i="34"/>
  <c r="O48" i="34"/>
  <c r="P48" i="34"/>
  <c r="Q48" i="34"/>
  <c r="S48" i="34"/>
  <c r="T48" i="34"/>
  <c r="U48" i="34"/>
  <c r="V48" i="34"/>
  <c r="I49" i="34"/>
  <c r="J49" i="34"/>
  <c r="K49" i="34"/>
  <c r="L49" i="34"/>
  <c r="N49" i="34"/>
  <c r="O49" i="34"/>
  <c r="P49" i="34"/>
  <c r="Q49" i="34"/>
  <c r="S49" i="34"/>
  <c r="T49" i="34"/>
  <c r="U49" i="34"/>
  <c r="V49" i="34"/>
  <c r="I50" i="34"/>
  <c r="J50" i="34"/>
  <c r="K50" i="34"/>
  <c r="L50" i="34"/>
  <c r="N50" i="34"/>
  <c r="O50" i="34"/>
  <c r="P50" i="34"/>
  <c r="Q50" i="34"/>
  <c r="S50" i="34"/>
  <c r="T50" i="34"/>
  <c r="U50" i="34"/>
  <c r="V50" i="34"/>
  <c r="I51" i="34"/>
  <c r="J51" i="34"/>
  <c r="K51" i="34"/>
  <c r="L51" i="34"/>
  <c r="N51" i="34"/>
  <c r="O51" i="34"/>
  <c r="P51" i="34"/>
  <c r="Q51" i="34"/>
  <c r="S51" i="34"/>
  <c r="T51" i="34"/>
  <c r="U51" i="34"/>
  <c r="V51" i="34"/>
  <c r="I52" i="34"/>
  <c r="J52" i="34"/>
  <c r="K52" i="34"/>
  <c r="L52" i="34"/>
  <c r="N52" i="34"/>
  <c r="O52" i="34"/>
  <c r="P52" i="34"/>
  <c r="Q52" i="34"/>
  <c r="S52" i="34"/>
  <c r="T52" i="34"/>
  <c r="U52" i="34"/>
  <c r="V52" i="34"/>
  <c r="I53" i="34"/>
  <c r="J53" i="34"/>
  <c r="K53" i="34"/>
  <c r="L53" i="34"/>
  <c r="N53" i="34"/>
  <c r="O53" i="34"/>
  <c r="P53" i="34"/>
  <c r="Q53" i="34"/>
  <c r="S53" i="34"/>
  <c r="T53" i="34"/>
  <c r="U53" i="34"/>
  <c r="V53" i="34"/>
  <c r="I54" i="34"/>
  <c r="J54" i="34"/>
  <c r="K54" i="34"/>
  <c r="L54" i="34"/>
  <c r="N54" i="34"/>
  <c r="O54" i="34"/>
  <c r="P54" i="34"/>
  <c r="Q54" i="34"/>
  <c r="S54" i="34"/>
  <c r="T54" i="34"/>
  <c r="U54" i="34"/>
  <c r="V54" i="34"/>
  <c r="I55" i="34"/>
  <c r="J55" i="34"/>
  <c r="K55" i="34"/>
  <c r="L55" i="34"/>
  <c r="N55" i="34"/>
  <c r="O55" i="34"/>
  <c r="P55" i="34"/>
  <c r="Q55" i="34"/>
  <c r="S55" i="34"/>
  <c r="T55" i="34"/>
  <c r="U55" i="34"/>
  <c r="V55" i="34"/>
  <c r="I56" i="34"/>
  <c r="J56" i="34"/>
  <c r="K56" i="34"/>
  <c r="L56" i="34"/>
  <c r="N56" i="34"/>
  <c r="O56" i="34"/>
  <c r="P56" i="34"/>
  <c r="Q56" i="34"/>
  <c r="S56" i="34"/>
  <c r="T56" i="34"/>
  <c r="U56" i="34"/>
  <c r="V56" i="34"/>
  <c r="I57" i="34"/>
  <c r="J57" i="34"/>
  <c r="K57" i="34"/>
  <c r="L57" i="34"/>
  <c r="N57" i="34"/>
  <c r="O57" i="34"/>
  <c r="P57" i="34"/>
  <c r="Q57" i="34"/>
  <c r="S57" i="34"/>
  <c r="T57" i="34"/>
  <c r="U57" i="34"/>
  <c r="V57" i="34"/>
  <c r="I58" i="34"/>
  <c r="J58" i="34"/>
  <c r="K58" i="34"/>
  <c r="L58" i="34"/>
  <c r="N58" i="34"/>
  <c r="O58" i="34"/>
  <c r="P58" i="34"/>
  <c r="Q58" i="34"/>
  <c r="S58" i="34"/>
  <c r="T58" i="34"/>
  <c r="U58" i="34"/>
  <c r="V58" i="34"/>
  <c r="I59" i="34"/>
  <c r="J59" i="34"/>
  <c r="K59" i="34"/>
  <c r="L59" i="34"/>
  <c r="N59" i="34"/>
  <c r="O59" i="34"/>
  <c r="P59" i="34"/>
  <c r="Q59" i="34"/>
  <c r="S59" i="34"/>
  <c r="T59" i="34"/>
  <c r="U59" i="34"/>
  <c r="V59" i="34"/>
  <c r="I60" i="34"/>
  <c r="J60" i="34"/>
  <c r="K60" i="34"/>
  <c r="L60" i="34"/>
  <c r="N60" i="34"/>
  <c r="O60" i="34"/>
  <c r="P60" i="34"/>
  <c r="Q60" i="34"/>
  <c r="S60" i="34"/>
  <c r="T60" i="34"/>
  <c r="U60" i="34"/>
  <c r="V60" i="34"/>
  <c r="I61" i="34"/>
  <c r="J61" i="34"/>
  <c r="K61" i="34"/>
  <c r="L61" i="34"/>
  <c r="N61" i="34"/>
  <c r="O61" i="34"/>
  <c r="P61" i="34"/>
  <c r="Q61" i="34"/>
  <c r="S61" i="34"/>
  <c r="T61" i="34"/>
  <c r="U61" i="34"/>
  <c r="V61" i="34"/>
  <c r="I62" i="34"/>
  <c r="J62" i="34"/>
  <c r="K62" i="34"/>
  <c r="L62" i="34"/>
  <c r="N62" i="34"/>
  <c r="O62" i="34"/>
  <c r="P62" i="34"/>
  <c r="Q62" i="34"/>
  <c r="S62" i="34"/>
  <c r="T62" i="34"/>
  <c r="U62" i="34"/>
  <c r="V62" i="34"/>
  <c r="I63" i="34"/>
  <c r="J63" i="34"/>
  <c r="K63" i="34"/>
  <c r="L63" i="34"/>
  <c r="N63" i="34"/>
  <c r="O63" i="34"/>
  <c r="P63" i="34"/>
  <c r="Q63" i="34"/>
  <c r="S63" i="34"/>
  <c r="T63" i="34"/>
  <c r="U63" i="34"/>
  <c r="V63" i="34"/>
  <c r="I64" i="34"/>
  <c r="J64" i="34"/>
  <c r="K64" i="34"/>
  <c r="L64" i="34"/>
  <c r="N64" i="34"/>
  <c r="O64" i="34"/>
  <c r="P64" i="34"/>
  <c r="Q64" i="34"/>
  <c r="S64" i="34"/>
  <c r="T64" i="34"/>
  <c r="U64" i="34"/>
  <c r="V64" i="34"/>
  <c r="I65" i="34"/>
  <c r="J65" i="34"/>
  <c r="K65" i="34"/>
  <c r="L65" i="34"/>
  <c r="N65" i="34"/>
  <c r="O65" i="34"/>
  <c r="P65" i="34"/>
  <c r="Q65" i="34"/>
  <c r="S65" i="34"/>
  <c r="T65" i="34"/>
  <c r="U65" i="34"/>
  <c r="V65" i="34"/>
  <c r="I66" i="34"/>
  <c r="J66" i="34"/>
  <c r="K66" i="34"/>
  <c r="L66" i="34"/>
  <c r="N66" i="34"/>
  <c r="O66" i="34"/>
  <c r="P66" i="34"/>
  <c r="Q66" i="34"/>
  <c r="S66" i="34"/>
  <c r="T66" i="34"/>
  <c r="U66" i="34"/>
  <c r="V66" i="34"/>
  <c r="I67" i="34"/>
  <c r="J67" i="34"/>
  <c r="K67" i="34"/>
  <c r="L67" i="34"/>
  <c r="N67" i="34"/>
  <c r="O67" i="34"/>
  <c r="P67" i="34"/>
  <c r="Q67" i="34"/>
  <c r="S67" i="34"/>
  <c r="T67" i="34"/>
  <c r="U67" i="34"/>
  <c r="V67" i="34"/>
  <c r="I68" i="34"/>
  <c r="J68" i="34"/>
  <c r="K68" i="34"/>
  <c r="L68" i="34"/>
  <c r="N68" i="34"/>
  <c r="O68" i="34"/>
  <c r="P68" i="34"/>
  <c r="Q68" i="34"/>
  <c r="S68" i="34"/>
  <c r="T68" i="34"/>
  <c r="U68" i="34"/>
  <c r="V68" i="34"/>
  <c r="I69" i="34"/>
  <c r="J69" i="34"/>
  <c r="K69" i="34"/>
  <c r="L69" i="34"/>
  <c r="N69" i="34"/>
  <c r="O69" i="34"/>
  <c r="P69" i="34"/>
  <c r="Q69" i="34"/>
  <c r="S69" i="34"/>
  <c r="T69" i="34"/>
  <c r="U69" i="34"/>
  <c r="V69" i="34"/>
  <c r="I70" i="34"/>
  <c r="J70" i="34"/>
  <c r="K70" i="34"/>
  <c r="L70" i="34"/>
  <c r="N70" i="34"/>
  <c r="O70" i="34"/>
  <c r="P70" i="34"/>
  <c r="Q70" i="34"/>
  <c r="S70" i="34"/>
  <c r="T70" i="34"/>
  <c r="U70" i="34"/>
  <c r="V70" i="34"/>
  <c r="I71" i="34"/>
  <c r="J71" i="34"/>
  <c r="K71" i="34"/>
  <c r="L71" i="34"/>
  <c r="N71" i="34"/>
  <c r="O71" i="34"/>
  <c r="P71" i="34"/>
  <c r="Q71" i="34"/>
  <c r="S71" i="34"/>
  <c r="T71" i="34"/>
  <c r="U71" i="34"/>
  <c r="V71" i="34"/>
  <c r="I72" i="34"/>
  <c r="J72" i="34"/>
  <c r="K72" i="34"/>
  <c r="L72" i="34"/>
  <c r="N72" i="34"/>
  <c r="O72" i="34"/>
  <c r="P72" i="34"/>
  <c r="Q72" i="34"/>
  <c r="S72" i="34"/>
  <c r="T72" i="34"/>
  <c r="U72" i="34"/>
  <c r="V72" i="34"/>
  <c r="I73" i="34"/>
  <c r="J73" i="34"/>
  <c r="K73" i="34"/>
  <c r="L73" i="34"/>
  <c r="N73" i="34"/>
  <c r="O73" i="34"/>
  <c r="P73" i="34"/>
  <c r="Q73" i="34"/>
  <c r="S73" i="34"/>
  <c r="T73" i="34"/>
  <c r="U73" i="34"/>
  <c r="V73" i="34"/>
  <c r="I74" i="34"/>
  <c r="J74" i="34"/>
  <c r="K74" i="34"/>
  <c r="L74" i="34"/>
  <c r="N74" i="34"/>
  <c r="O74" i="34"/>
  <c r="P74" i="34"/>
  <c r="Q74" i="34"/>
  <c r="S74" i="34"/>
  <c r="T74" i="34"/>
  <c r="U74" i="34"/>
  <c r="V74" i="34"/>
  <c r="I75" i="34"/>
  <c r="J75" i="34"/>
  <c r="K75" i="34"/>
  <c r="L75" i="34"/>
  <c r="N75" i="34"/>
  <c r="O75" i="34"/>
  <c r="P75" i="34"/>
  <c r="Q75" i="34"/>
  <c r="S75" i="34"/>
  <c r="T75" i="34"/>
  <c r="U75" i="34"/>
  <c r="V75" i="34"/>
  <c r="I76" i="34"/>
  <c r="J76" i="34"/>
  <c r="K76" i="34"/>
  <c r="L76" i="34"/>
  <c r="N76" i="34"/>
  <c r="O76" i="34"/>
  <c r="P76" i="34"/>
  <c r="Q76" i="34"/>
  <c r="S76" i="34"/>
  <c r="T76" i="34"/>
  <c r="U76" i="34"/>
  <c r="V76" i="34"/>
  <c r="I77" i="34"/>
  <c r="J77" i="34"/>
  <c r="K77" i="34"/>
  <c r="L77" i="34"/>
  <c r="N77" i="34"/>
  <c r="O77" i="34"/>
  <c r="P77" i="34"/>
  <c r="Q77" i="34"/>
  <c r="S77" i="34"/>
  <c r="T77" i="34"/>
  <c r="U77" i="34"/>
  <c r="V77" i="34"/>
  <c r="I78" i="34"/>
  <c r="J78" i="34"/>
  <c r="K78" i="34"/>
  <c r="L78" i="34"/>
  <c r="N78" i="34"/>
  <c r="O78" i="34"/>
  <c r="P78" i="34"/>
  <c r="Q78" i="34"/>
  <c r="S78" i="34"/>
  <c r="T78" i="34"/>
  <c r="U78" i="34"/>
  <c r="V78" i="34"/>
  <c r="I79" i="34"/>
  <c r="J79" i="34"/>
  <c r="K79" i="34"/>
  <c r="L79" i="34"/>
  <c r="N79" i="34"/>
  <c r="O79" i="34"/>
  <c r="P79" i="34"/>
  <c r="Q79" i="34"/>
  <c r="S79" i="34"/>
  <c r="T79" i="34"/>
  <c r="U79" i="34"/>
  <c r="V79" i="34"/>
  <c r="I80" i="34"/>
  <c r="J80" i="34"/>
  <c r="K80" i="34"/>
  <c r="L80" i="34"/>
  <c r="N80" i="34"/>
  <c r="O80" i="34"/>
  <c r="P80" i="34"/>
  <c r="Q80" i="34"/>
  <c r="S80" i="34"/>
  <c r="T80" i="34"/>
  <c r="U80" i="34"/>
  <c r="V80" i="34"/>
  <c r="H81" i="34"/>
  <c r="I81" i="34"/>
  <c r="J81" i="34"/>
  <c r="K81" i="34"/>
  <c r="L81" i="34"/>
  <c r="N81" i="34"/>
  <c r="O81" i="34"/>
  <c r="P81" i="34"/>
  <c r="Q81" i="34"/>
  <c r="S81" i="34"/>
  <c r="T81" i="34"/>
  <c r="U81" i="34"/>
  <c r="V81" i="34"/>
  <c r="H82" i="34"/>
  <c r="I82" i="34"/>
  <c r="J82" i="34"/>
  <c r="K82" i="34"/>
  <c r="L82" i="34"/>
  <c r="N82" i="34"/>
  <c r="O82" i="34"/>
  <c r="P82" i="34"/>
  <c r="Q82" i="34"/>
  <c r="S82" i="34"/>
  <c r="T82" i="34"/>
  <c r="U82" i="34"/>
  <c r="V82" i="34"/>
  <c r="H83" i="34"/>
  <c r="I83" i="34"/>
  <c r="J83" i="34"/>
  <c r="K83" i="34"/>
  <c r="L83" i="34"/>
  <c r="N83" i="34"/>
  <c r="O83" i="34"/>
  <c r="P83" i="34"/>
  <c r="Q83" i="34"/>
  <c r="S83" i="34"/>
  <c r="T83" i="34"/>
  <c r="U83" i="34"/>
  <c r="V83" i="34"/>
  <c r="H84" i="34"/>
  <c r="I84" i="34"/>
  <c r="J84" i="34"/>
  <c r="K84" i="34"/>
  <c r="L84" i="34"/>
  <c r="N84" i="34"/>
  <c r="O84" i="34"/>
  <c r="P84" i="34"/>
  <c r="Q84" i="34"/>
  <c r="S84" i="34"/>
  <c r="T84" i="34"/>
  <c r="U84" i="34"/>
  <c r="V84" i="34"/>
  <c r="H85" i="34"/>
  <c r="I85" i="34"/>
  <c r="J85" i="34"/>
  <c r="K85" i="34"/>
  <c r="L85" i="34"/>
  <c r="N85" i="34"/>
  <c r="O85" i="34"/>
  <c r="P85" i="34"/>
  <c r="Q85" i="34"/>
  <c r="S85" i="34"/>
  <c r="T85" i="34"/>
  <c r="U85" i="34"/>
  <c r="V85" i="34"/>
  <c r="H86" i="34"/>
  <c r="I86" i="34"/>
  <c r="J86" i="34"/>
  <c r="K86" i="34"/>
  <c r="M86" i="34" s="1"/>
  <c r="L86" i="34"/>
  <c r="N86" i="34"/>
  <c r="O86" i="34"/>
  <c r="P86" i="34"/>
  <c r="Q86" i="34"/>
  <c r="S86" i="34"/>
  <c r="T86" i="34"/>
  <c r="U86" i="34"/>
  <c r="V86" i="34"/>
  <c r="H87" i="34"/>
  <c r="I87" i="34"/>
  <c r="J87" i="34"/>
  <c r="K87" i="34"/>
  <c r="L87" i="34"/>
  <c r="N87" i="34"/>
  <c r="O87" i="34"/>
  <c r="P87" i="34"/>
  <c r="Q87" i="34"/>
  <c r="S87" i="34"/>
  <c r="T87" i="34"/>
  <c r="U87" i="34"/>
  <c r="V87" i="34"/>
  <c r="H88" i="34"/>
  <c r="I88" i="34"/>
  <c r="J88" i="34"/>
  <c r="K88" i="34"/>
  <c r="L88" i="34"/>
  <c r="N88" i="34"/>
  <c r="O88" i="34"/>
  <c r="P88" i="34"/>
  <c r="Q88" i="34"/>
  <c r="S88" i="34"/>
  <c r="T88" i="34"/>
  <c r="U88" i="34"/>
  <c r="V88" i="34"/>
  <c r="H89" i="34"/>
  <c r="I89" i="34"/>
  <c r="J89" i="34"/>
  <c r="K89" i="34"/>
  <c r="L89" i="34"/>
  <c r="N89" i="34"/>
  <c r="O89" i="34"/>
  <c r="P89" i="34"/>
  <c r="Q89" i="34"/>
  <c r="S89" i="34"/>
  <c r="T89" i="34"/>
  <c r="U89" i="34"/>
  <c r="V89" i="34"/>
  <c r="H90" i="34"/>
  <c r="I90" i="34"/>
  <c r="J90" i="34"/>
  <c r="K90" i="34"/>
  <c r="L90" i="34"/>
  <c r="M90" i="34" s="1"/>
  <c r="N90" i="34"/>
  <c r="O90" i="34"/>
  <c r="P90" i="34"/>
  <c r="Q90" i="34"/>
  <c r="S90" i="34"/>
  <c r="T90" i="34"/>
  <c r="U90" i="34"/>
  <c r="V90" i="34"/>
  <c r="H91" i="34"/>
  <c r="I91" i="34"/>
  <c r="J91" i="34"/>
  <c r="K91" i="34"/>
  <c r="L91" i="34"/>
  <c r="N91" i="34"/>
  <c r="O91" i="34"/>
  <c r="P91" i="34"/>
  <c r="Q91" i="34"/>
  <c r="S91" i="34"/>
  <c r="T91" i="34"/>
  <c r="U91" i="34"/>
  <c r="V91" i="34"/>
  <c r="H92" i="34"/>
  <c r="I92" i="34"/>
  <c r="J92" i="34"/>
  <c r="K92" i="34"/>
  <c r="L92" i="34"/>
  <c r="N92" i="34"/>
  <c r="O92" i="34"/>
  <c r="P92" i="34"/>
  <c r="Q92" i="34"/>
  <c r="S92" i="34"/>
  <c r="T92" i="34"/>
  <c r="U92" i="34"/>
  <c r="V92" i="34"/>
  <c r="H93" i="34"/>
  <c r="I93" i="34"/>
  <c r="J93" i="34"/>
  <c r="K93" i="34"/>
  <c r="L93" i="34"/>
  <c r="N93" i="34"/>
  <c r="O93" i="34"/>
  <c r="P93" i="34"/>
  <c r="Q93" i="34"/>
  <c r="S93" i="34"/>
  <c r="T93" i="34"/>
  <c r="U93" i="34"/>
  <c r="V93" i="34"/>
  <c r="H94" i="34"/>
  <c r="I94" i="34"/>
  <c r="J94" i="34"/>
  <c r="K94" i="34"/>
  <c r="L94" i="34"/>
  <c r="N94" i="34"/>
  <c r="O94" i="34"/>
  <c r="P94" i="34"/>
  <c r="Q94" i="34"/>
  <c r="S94" i="34"/>
  <c r="T94" i="34"/>
  <c r="U94" i="34"/>
  <c r="V94" i="34"/>
  <c r="H95" i="34"/>
  <c r="I95" i="34"/>
  <c r="J95" i="34"/>
  <c r="K95" i="34"/>
  <c r="L95" i="34"/>
  <c r="N95" i="34"/>
  <c r="O95" i="34"/>
  <c r="P95" i="34"/>
  <c r="Q95" i="34"/>
  <c r="S95" i="34"/>
  <c r="T95" i="34"/>
  <c r="U95" i="34"/>
  <c r="V95" i="34"/>
  <c r="H96" i="34"/>
  <c r="I96" i="34"/>
  <c r="J96" i="34"/>
  <c r="K96" i="34"/>
  <c r="L96" i="34"/>
  <c r="N96" i="34"/>
  <c r="O96" i="34"/>
  <c r="P96" i="34"/>
  <c r="Q96" i="34"/>
  <c r="S96" i="34"/>
  <c r="T96" i="34"/>
  <c r="U96" i="34"/>
  <c r="V96" i="34"/>
  <c r="H97" i="34"/>
  <c r="I97" i="34"/>
  <c r="J97" i="34"/>
  <c r="K97" i="34"/>
  <c r="L97" i="34"/>
  <c r="N97" i="34"/>
  <c r="O97" i="34"/>
  <c r="P97" i="34"/>
  <c r="Q97" i="34"/>
  <c r="S97" i="34"/>
  <c r="T97" i="34"/>
  <c r="U97" i="34"/>
  <c r="V97" i="34"/>
  <c r="H98" i="34"/>
  <c r="I98" i="34"/>
  <c r="J98" i="34"/>
  <c r="K98" i="34"/>
  <c r="L98" i="34"/>
  <c r="N98" i="34"/>
  <c r="O98" i="34"/>
  <c r="P98" i="34"/>
  <c r="Q98" i="34"/>
  <c r="S98" i="34"/>
  <c r="T98" i="34"/>
  <c r="U98" i="34"/>
  <c r="V98" i="34"/>
  <c r="H99" i="34"/>
  <c r="I99" i="34"/>
  <c r="J99" i="34"/>
  <c r="K99" i="34"/>
  <c r="L99" i="34"/>
  <c r="N99" i="34"/>
  <c r="O99" i="34"/>
  <c r="P99" i="34"/>
  <c r="Q99" i="34"/>
  <c r="S99" i="34"/>
  <c r="T99" i="34"/>
  <c r="U99" i="34"/>
  <c r="V99" i="34"/>
  <c r="H100" i="34"/>
  <c r="I100" i="34"/>
  <c r="J100" i="34"/>
  <c r="K100" i="34"/>
  <c r="L100" i="34"/>
  <c r="N100" i="34"/>
  <c r="O100" i="34"/>
  <c r="P100" i="34"/>
  <c r="Q100" i="34"/>
  <c r="S100" i="34"/>
  <c r="T100" i="34"/>
  <c r="U100" i="34"/>
  <c r="V100" i="34"/>
  <c r="H101" i="34"/>
  <c r="I101" i="34"/>
  <c r="J101" i="34"/>
  <c r="K101" i="34"/>
  <c r="L101" i="34"/>
  <c r="N101" i="34"/>
  <c r="O101" i="34"/>
  <c r="P101" i="34"/>
  <c r="Q101" i="34"/>
  <c r="S101" i="34"/>
  <c r="T101" i="34"/>
  <c r="U101" i="34"/>
  <c r="V101" i="34"/>
  <c r="H102" i="34"/>
  <c r="I102" i="34"/>
  <c r="J102" i="34"/>
  <c r="K102" i="34"/>
  <c r="L102" i="34"/>
  <c r="N102" i="34"/>
  <c r="O102" i="34"/>
  <c r="P102" i="34"/>
  <c r="Q102" i="34"/>
  <c r="S102" i="34"/>
  <c r="T102" i="34"/>
  <c r="U102" i="34"/>
  <c r="V102" i="34"/>
  <c r="H103" i="34"/>
  <c r="I103" i="34"/>
  <c r="J103" i="34"/>
  <c r="K103" i="34"/>
  <c r="L103" i="34"/>
  <c r="N103" i="34"/>
  <c r="O103" i="34"/>
  <c r="P103" i="34"/>
  <c r="Q103" i="34"/>
  <c r="S103" i="34"/>
  <c r="T103" i="34"/>
  <c r="U103" i="34"/>
  <c r="V103" i="34"/>
  <c r="H104" i="34"/>
  <c r="I104" i="34"/>
  <c r="J104" i="34"/>
  <c r="K104" i="34"/>
  <c r="L104" i="34"/>
  <c r="N104" i="34"/>
  <c r="O104" i="34"/>
  <c r="P104" i="34"/>
  <c r="Q104" i="34"/>
  <c r="S104" i="34"/>
  <c r="T104" i="34"/>
  <c r="U104" i="34"/>
  <c r="V104" i="34"/>
  <c r="H105" i="34"/>
  <c r="I105" i="34"/>
  <c r="J105" i="34"/>
  <c r="K105" i="34"/>
  <c r="L105" i="34"/>
  <c r="N105" i="34"/>
  <c r="O105" i="34"/>
  <c r="P105" i="34"/>
  <c r="Q105" i="34"/>
  <c r="S105" i="34"/>
  <c r="T105" i="34"/>
  <c r="U105" i="34"/>
  <c r="V105" i="34"/>
  <c r="H106" i="34"/>
  <c r="I106" i="34"/>
  <c r="J106" i="34"/>
  <c r="K106" i="34"/>
  <c r="L106" i="34"/>
  <c r="M106" i="34" s="1"/>
  <c r="N106" i="34"/>
  <c r="O106" i="34"/>
  <c r="P106" i="34"/>
  <c r="Q106" i="34"/>
  <c r="S106" i="34"/>
  <c r="T106" i="34"/>
  <c r="U106" i="34"/>
  <c r="V106" i="34"/>
  <c r="H107" i="34"/>
  <c r="I107" i="34"/>
  <c r="J107" i="34"/>
  <c r="K107" i="34"/>
  <c r="L107" i="34"/>
  <c r="N107" i="34"/>
  <c r="O107" i="34"/>
  <c r="P107" i="34"/>
  <c r="Q107" i="34"/>
  <c r="S107" i="34"/>
  <c r="T107" i="34"/>
  <c r="U107" i="34"/>
  <c r="V107" i="34"/>
  <c r="H108" i="34"/>
  <c r="I108" i="34"/>
  <c r="J108" i="34"/>
  <c r="K108" i="34"/>
  <c r="L108" i="34"/>
  <c r="N108" i="34"/>
  <c r="O108" i="34"/>
  <c r="P108" i="34"/>
  <c r="Q108" i="34"/>
  <c r="S108" i="34"/>
  <c r="T108" i="34"/>
  <c r="U108" i="34"/>
  <c r="V108" i="34"/>
  <c r="H109" i="34"/>
  <c r="I109" i="34"/>
  <c r="J109" i="34"/>
  <c r="K109" i="34"/>
  <c r="L109" i="34"/>
  <c r="N109" i="34"/>
  <c r="O109" i="34"/>
  <c r="P109" i="34"/>
  <c r="Q109" i="34"/>
  <c r="S109" i="34"/>
  <c r="T109" i="34"/>
  <c r="U109" i="34"/>
  <c r="V109" i="34"/>
  <c r="H110" i="34"/>
  <c r="I110" i="34"/>
  <c r="J110" i="34"/>
  <c r="K110" i="34"/>
  <c r="L110" i="34"/>
  <c r="N110" i="34"/>
  <c r="O110" i="34"/>
  <c r="P110" i="34"/>
  <c r="Q110" i="34"/>
  <c r="S110" i="34"/>
  <c r="T110" i="34"/>
  <c r="U110" i="34"/>
  <c r="V110" i="34"/>
  <c r="H111" i="34"/>
  <c r="I111" i="34"/>
  <c r="J111" i="34"/>
  <c r="K111" i="34"/>
  <c r="L111" i="34"/>
  <c r="N111" i="34"/>
  <c r="O111" i="34"/>
  <c r="P111" i="34"/>
  <c r="Q111" i="34"/>
  <c r="S111" i="34"/>
  <c r="T111" i="34"/>
  <c r="U111" i="34"/>
  <c r="V111" i="34"/>
  <c r="H112" i="34"/>
  <c r="I112" i="34"/>
  <c r="J112" i="34"/>
  <c r="K112" i="34"/>
  <c r="L112" i="34"/>
  <c r="N112" i="34"/>
  <c r="O112" i="34"/>
  <c r="P112" i="34"/>
  <c r="Q112" i="34"/>
  <c r="S112" i="34"/>
  <c r="T112" i="34"/>
  <c r="U112" i="34"/>
  <c r="V112" i="34"/>
  <c r="H113" i="34"/>
  <c r="I113" i="34"/>
  <c r="J113" i="34"/>
  <c r="K113" i="34"/>
  <c r="L113" i="34"/>
  <c r="N113" i="34"/>
  <c r="O113" i="34"/>
  <c r="P113" i="34"/>
  <c r="Q113" i="34"/>
  <c r="S113" i="34"/>
  <c r="T113" i="34"/>
  <c r="U113" i="34"/>
  <c r="V113" i="34"/>
  <c r="H114" i="34"/>
  <c r="I114" i="34"/>
  <c r="J114" i="34"/>
  <c r="K114" i="34"/>
  <c r="L114" i="34"/>
  <c r="N114" i="34"/>
  <c r="O114" i="34"/>
  <c r="P114" i="34"/>
  <c r="Q114" i="34"/>
  <c r="S114" i="34"/>
  <c r="T114" i="34"/>
  <c r="U114" i="34"/>
  <c r="V114" i="34"/>
  <c r="H115" i="34"/>
  <c r="I115" i="34"/>
  <c r="J115" i="34"/>
  <c r="K115" i="34"/>
  <c r="L115" i="34"/>
  <c r="N115" i="34"/>
  <c r="O115" i="34"/>
  <c r="P115" i="34"/>
  <c r="Q115" i="34"/>
  <c r="S115" i="34"/>
  <c r="T115" i="34"/>
  <c r="U115" i="34"/>
  <c r="V115" i="34"/>
  <c r="H116" i="34"/>
  <c r="I116" i="34"/>
  <c r="J116" i="34"/>
  <c r="K116" i="34"/>
  <c r="L116" i="34"/>
  <c r="N116" i="34"/>
  <c r="O116" i="34"/>
  <c r="P116" i="34"/>
  <c r="Q116" i="34"/>
  <c r="S116" i="34"/>
  <c r="T116" i="34"/>
  <c r="U116" i="34"/>
  <c r="V116" i="34"/>
  <c r="H117" i="34"/>
  <c r="I117" i="34"/>
  <c r="J117" i="34"/>
  <c r="K117" i="34"/>
  <c r="L117" i="34"/>
  <c r="N117" i="34"/>
  <c r="O117" i="34"/>
  <c r="P117" i="34"/>
  <c r="Q117" i="34"/>
  <c r="S117" i="34"/>
  <c r="T117" i="34"/>
  <c r="U117" i="34"/>
  <c r="V117" i="34"/>
  <c r="H118" i="34"/>
  <c r="I118" i="34"/>
  <c r="J118" i="34"/>
  <c r="K118" i="34"/>
  <c r="L118" i="34"/>
  <c r="N118" i="34"/>
  <c r="O118" i="34"/>
  <c r="P118" i="34"/>
  <c r="Q118" i="34"/>
  <c r="S118" i="34"/>
  <c r="T118" i="34"/>
  <c r="U118" i="34"/>
  <c r="V118" i="34"/>
  <c r="H119" i="34"/>
  <c r="I119" i="34"/>
  <c r="J119" i="34"/>
  <c r="K119" i="34"/>
  <c r="L119" i="34"/>
  <c r="N119" i="34"/>
  <c r="O119" i="34"/>
  <c r="P119" i="34"/>
  <c r="Q119" i="34"/>
  <c r="S119" i="34"/>
  <c r="T119" i="34"/>
  <c r="U119" i="34"/>
  <c r="V119" i="34"/>
  <c r="H120" i="34"/>
  <c r="I120" i="34"/>
  <c r="J120" i="34"/>
  <c r="K120" i="34"/>
  <c r="L120" i="34"/>
  <c r="N120" i="34"/>
  <c r="O120" i="34"/>
  <c r="P120" i="34"/>
  <c r="Q120" i="34"/>
  <c r="S120" i="34"/>
  <c r="T120" i="34"/>
  <c r="U120" i="34"/>
  <c r="V120" i="34"/>
  <c r="H121" i="34"/>
  <c r="I121" i="34"/>
  <c r="J121" i="34"/>
  <c r="K121" i="34"/>
  <c r="L121" i="34"/>
  <c r="N121" i="34"/>
  <c r="O121" i="34"/>
  <c r="P121" i="34"/>
  <c r="Q121" i="34"/>
  <c r="S121" i="34"/>
  <c r="T121" i="34"/>
  <c r="U121" i="34"/>
  <c r="V121" i="34"/>
  <c r="H122" i="34"/>
  <c r="I122" i="34"/>
  <c r="J122" i="34"/>
  <c r="K122" i="34"/>
  <c r="L122" i="34"/>
  <c r="M122" i="34" s="1"/>
  <c r="N122" i="34"/>
  <c r="O122" i="34"/>
  <c r="P122" i="34"/>
  <c r="Q122" i="34"/>
  <c r="S122" i="34"/>
  <c r="T122" i="34"/>
  <c r="U122" i="34"/>
  <c r="V122" i="34"/>
  <c r="H123" i="34"/>
  <c r="I123" i="34"/>
  <c r="J123" i="34"/>
  <c r="K123" i="34"/>
  <c r="L123" i="34"/>
  <c r="N123" i="34"/>
  <c r="O123" i="34"/>
  <c r="P123" i="34"/>
  <c r="Q123" i="34"/>
  <c r="S123" i="34"/>
  <c r="T123" i="34"/>
  <c r="U123" i="34"/>
  <c r="V123" i="34"/>
  <c r="H124" i="34"/>
  <c r="I124" i="34"/>
  <c r="J124" i="34"/>
  <c r="K124" i="34"/>
  <c r="L124" i="34"/>
  <c r="N124" i="34"/>
  <c r="O124" i="34"/>
  <c r="P124" i="34"/>
  <c r="Q124" i="34"/>
  <c r="S124" i="34"/>
  <c r="T124" i="34"/>
  <c r="U124" i="34"/>
  <c r="V124" i="34"/>
  <c r="H125" i="34"/>
  <c r="I125" i="34"/>
  <c r="J125" i="34"/>
  <c r="K125" i="34"/>
  <c r="L125" i="34"/>
  <c r="N125" i="34"/>
  <c r="O125" i="34"/>
  <c r="P125" i="34"/>
  <c r="Q125" i="34"/>
  <c r="S125" i="34"/>
  <c r="T125" i="34"/>
  <c r="U125" i="34"/>
  <c r="V125" i="34"/>
  <c r="H126" i="34"/>
  <c r="I126" i="34"/>
  <c r="J126" i="34"/>
  <c r="K126" i="34"/>
  <c r="L126" i="34"/>
  <c r="N126" i="34"/>
  <c r="O126" i="34"/>
  <c r="P126" i="34"/>
  <c r="Q126" i="34"/>
  <c r="S126" i="34"/>
  <c r="T126" i="34"/>
  <c r="U126" i="34"/>
  <c r="V126" i="34"/>
  <c r="H127" i="34"/>
  <c r="I127" i="34"/>
  <c r="J127" i="34"/>
  <c r="K127" i="34"/>
  <c r="L127" i="34"/>
  <c r="N127" i="34"/>
  <c r="O127" i="34"/>
  <c r="P127" i="34"/>
  <c r="Q127" i="34"/>
  <c r="S127" i="34"/>
  <c r="T127" i="34"/>
  <c r="U127" i="34"/>
  <c r="V127" i="34"/>
  <c r="H128" i="34"/>
  <c r="I128" i="34"/>
  <c r="J128" i="34"/>
  <c r="K128" i="34"/>
  <c r="L128" i="34"/>
  <c r="N128" i="34"/>
  <c r="O128" i="34"/>
  <c r="P128" i="34"/>
  <c r="Q128" i="34"/>
  <c r="S128" i="34"/>
  <c r="T128" i="34"/>
  <c r="U128" i="34"/>
  <c r="V128" i="34"/>
  <c r="H129" i="34"/>
  <c r="I129" i="34"/>
  <c r="J129" i="34"/>
  <c r="K129" i="34"/>
  <c r="L129" i="34"/>
  <c r="N129" i="34"/>
  <c r="O129" i="34"/>
  <c r="P129" i="34"/>
  <c r="Q129" i="34"/>
  <c r="S129" i="34"/>
  <c r="T129" i="34"/>
  <c r="U129" i="34"/>
  <c r="V129" i="34"/>
  <c r="H130" i="34"/>
  <c r="I130" i="34"/>
  <c r="J130" i="34"/>
  <c r="K130" i="34"/>
  <c r="L130" i="34"/>
  <c r="N130" i="34"/>
  <c r="O130" i="34"/>
  <c r="P130" i="34"/>
  <c r="Q130" i="34"/>
  <c r="S130" i="34"/>
  <c r="T130" i="34"/>
  <c r="U130" i="34"/>
  <c r="V130" i="34"/>
  <c r="H131" i="34"/>
  <c r="I131" i="34"/>
  <c r="J131" i="34"/>
  <c r="K131" i="34"/>
  <c r="L131" i="34"/>
  <c r="N131" i="34"/>
  <c r="O131" i="34"/>
  <c r="P131" i="34"/>
  <c r="Q131" i="34"/>
  <c r="S131" i="34"/>
  <c r="T131" i="34"/>
  <c r="U131" i="34"/>
  <c r="V131" i="34"/>
  <c r="H132" i="34"/>
  <c r="I132" i="34"/>
  <c r="J132" i="34"/>
  <c r="K132" i="34"/>
  <c r="L132" i="34"/>
  <c r="N132" i="34"/>
  <c r="O132" i="34"/>
  <c r="P132" i="34"/>
  <c r="Q132" i="34"/>
  <c r="S132" i="34"/>
  <c r="T132" i="34"/>
  <c r="U132" i="34"/>
  <c r="V132" i="34"/>
  <c r="H133" i="34"/>
  <c r="I133" i="34"/>
  <c r="J133" i="34"/>
  <c r="K133" i="34"/>
  <c r="L133" i="34"/>
  <c r="N133" i="34"/>
  <c r="O133" i="34"/>
  <c r="P133" i="34"/>
  <c r="Q133" i="34"/>
  <c r="S133" i="34"/>
  <c r="T133" i="34"/>
  <c r="U133" i="34"/>
  <c r="V133" i="34"/>
  <c r="H134" i="34"/>
  <c r="I134" i="34"/>
  <c r="J134" i="34"/>
  <c r="K134" i="34"/>
  <c r="L134" i="34"/>
  <c r="N134" i="34"/>
  <c r="O134" i="34"/>
  <c r="P134" i="34"/>
  <c r="Q134" i="34"/>
  <c r="S134" i="34"/>
  <c r="T134" i="34"/>
  <c r="U134" i="34"/>
  <c r="V134" i="34"/>
  <c r="H135" i="34"/>
  <c r="I135" i="34"/>
  <c r="J135" i="34"/>
  <c r="K135" i="34"/>
  <c r="L135" i="34"/>
  <c r="N135" i="34"/>
  <c r="O135" i="34"/>
  <c r="P135" i="34"/>
  <c r="Q135" i="34"/>
  <c r="S135" i="34"/>
  <c r="T135" i="34"/>
  <c r="U135" i="34"/>
  <c r="V135" i="34"/>
  <c r="H136" i="34"/>
  <c r="I136" i="34"/>
  <c r="J136" i="34"/>
  <c r="K136" i="34"/>
  <c r="L136" i="34"/>
  <c r="N136" i="34"/>
  <c r="O136" i="34"/>
  <c r="P136" i="34"/>
  <c r="Q136" i="34"/>
  <c r="S136" i="34"/>
  <c r="T136" i="34"/>
  <c r="U136" i="34"/>
  <c r="V136" i="34"/>
  <c r="H137" i="34"/>
  <c r="I137" i="34"/>
  <c r="J137" i="34"/>
  <c r="K137" i="34"/>
  <c r="L137" i="34"/>
  <c r="N137" i="34"/>
  <c r="O137" i="34"/>
  <c r="P137" i="34"/>
  <c r="Q137" i="34"/>
  <c r="S137" i="34"/>
  <c r="T137" i="34"/>
  <c r="U137" i="34"/>
  <c r="V137" i="34"/>
  <c r="H138" i="34"/>
  <c r="I138" i="34"/>
  <c r="J138" i="34"/>
  <c r="K138" i="34"/>
  <c r="L138" i="34"/>
  <c r="N138" i="34"/>
  <c r="O138" i="34"/>
  <c r="P138" i="34"/>
  <c r="Q138" i="34"/>
  <c r="S138" i="34"/>
  <c r="T138" i="34"/>
  <c r="U138" i="34"/>
  <c r="V138" i="34"/>
  <c r="H139" i="34"/>
  <c r="I139" i="34"/>
  <c r="J139" i="34"/>
  <c r="K139" i="34"/>
  <c r="L139" i="34"/>
  <c r="N139" i="34"/>
  <c r="O139" i="34"/>
  <c r="P139" i="34"/>
  <c r="Q139" i="34"/>
  <c r="S139" i="34"/>
  <c r="T139" i="34"/>
  <c r="U139" i="34"/>
  <c r="V139" i="34"/>
  <c r="H140" i="34"/>
  <c r="I140" i="34"/>
  <c r="J140" i="34"/>
  <c r="K140" i="34"/>
  <c r="L140" i="34"/>
  <c r="N140" i="34"/>
  <c r="O140" i="34"/>
  <c r="P140" i="34"/>
  <c r="Q140" i="34"/>
  <c r="S140" i="34"/>
  <c r="T140" i="34"/>
  <c r="U140" i="34"/>
  <c r="V140" i="34"/>
  <c r="H141" i="34"/>
  <c r="I141" i="34"/>
  <c r="J141" i="34"/>
  <c r="K141" i="34"/>
  <c r="L141" i="34"/>
  <c r="N141" i="34"/>
  <c r="O141" i="34"/>
  <c r="P141" i="34"/>
  <c r="Q141" i="34"/>
  <c r="S141" i="34"/>
  <c r="T141" i="34"/>
  <c r="U141" i="34"/>
  <c r="V141" i="34"/>
  <c r="H142" i="34"/>
  <c r="I142" i="34"/>
  <c r="J142" i="34"/>
  <c r="K142" i="34"/>
  <c r="L142" i="34"/>
  <c r="N142" i="34"/>
  <c r="O142" i="34"/>
  <c r="P142" i="34"/>
  <c r="Q142" i="34"/>
  <c r="S142" i="34"/>
  <c r="T142" i="34"/>
  <c r="U142" i="34"/>
  <c r="V142" i="34"/>
  <c r="H143" i="34"/>
  <c r="I143" i="34"/>
  <c r="J143" i="34"/>
  <c r="K143" i="34"/>
  <c r="L143" i="34"/>
  <c r="N143" i="34"/>
  <c r="O143" i="34"/>
  <c r="P143" i="34"/>
  <c r="Q143" i="34"/>
  <c r="S143" i="34"/>
  <c r="T143" i="34"/>
  <c r="U143" i="34"/>
  <c r="V143" i="34"/>
  <c r="H144" i="34"/>
  <c r="I144" i="34"/>
  <c r="J144" i="34"/>
  <c r="K144" i="34"/>
  <c r="L144" i="34"/>
  <c r="N144" i="34"/>
  <c r="O144" i="34"/>
  <c r="P144" i="34"/>
  <c r="Q144" i="34"/>
  <c r="S144" i="34"/>
  <c r="T144" i="34"/>
  <c r="U144" i="34"/>
  <c r="V144" i="34"/>
  <c r="H145" i="34"/>
  <c r="I145" i="34"/>
  <c r="J145" i="34"/>
  <c r="K145" i="34"/>
  <c r="L145" i="34"/>
  <c r="N145" i="34"/>
  <c r="O145" i="34"/>
  <c r="P145" i="34"/>
  <c r="Q145" i="34"/>
  <c r="S145" i="34"/>
  <c r="T145" i="34"/>
  <c r="U145" i="34"/>
  <c r="V145" i="34"/>
  <c r="H146" i="34"/>
  <c r="I146" i="34"/>
  <c r="J146" i="34"/>
  <c r="K146" i="34"/>
  <c r="L146" i="34"/>
  <c r="N146" i="34"/>
  <c r="O146" i="34"/>
  <c r="P146" i="34"/>
  <c r="Q146" i="34"/>
  <c r="S146" i="34"/>
  <c r="T146" i="34"/>
  <c r="U146" i="34"/>
  <c r="V146" i="34"/>
  <c r="H147" i="34"/>
  <c r="I147" i="34"/>
  <c r="J147" i="34"/>
  <c r="K147" i="34"/>
  <c r="L147" i="34"/>
  <c r="N147" i="34"/>
  <c r="O147" i="34"/>
  <c r="P147" i="34"/>
  <c r="Q147" i="34"/>
  <c r="S147" i="34"/>
  <c r="T147" i="34"/>
  <c r="U147" i="34"/>
  <c r="V147" i="34"/>
  <c r="H148" i="34"/>
  <c r="I148" i="34"/>
  <c r="J148" i="34"/>
  <c r="K148" i="34"/>
  <c r="L148" i="34"/>
  <c r="N148" i="34"/>
  <c r="O148" i="34"/>
  <c r="P148" i="34"/>
  <c r="Q148" i="34"/>
  <c r="S148" i="34"/>
  <c r="T148" i="34"/>
  <c r="U148" i="34"/>
  <c r="V148" i="34"/>
  <c r="H149" i="34"/>
  <c r="I149" i="34"/>
  <c r="J149" i="34"/>
  <c r="K149" i="34"/>
  <c r="L149" i="34"/>
  <c r="N149" i="34"/>
  <c r="O149" i="34"/>
  <c r="P149" i="34"/>
  <c r="Q149" i="34"/>
  <c r="S149" i="34"/>
  <c r="T149" i="34"/>
  <c r="U149" i="34"/>
  <c r="V149" i="34"/>
  <c r="H150" i="34"/>
  <c r="I150" i="34"/>
  <c r="J150" i="34"/>
  <c r="K150" i="34"/>
  <c r="L150" i="34"/>
  <c r="N150" i="34"/>
  <c r="O150" i="34"/>
  <c r="P150" i="34"/>
  <c r="Q150" i="34"/>
  <c r="S150" i="34"/>
  <c r="T150" i="34"/>
  <c r="U150" i="34"/>
  <c r="V150" i="34"/>
  <c r="H151" i="34"/>
  <c r="I151" i="34"/>
  <c r="J151" i="34"/>
  <c r="K151" i="34"/>
  <c r="L151" i="34"/>
  <c r="N151" i="34"/>
  <c r="O151" i="34"/>
  <c r="P151" i="34"/>
  <c r="Q151" i="34"/>
  <c r="S151" i="34"/>
  <c r="T151" i="34"/>
  <c r="U151" i="34"/>
  <c r="V151" i="34"/>
  <c r="H152" i="34"/>
  <c r="I152" i="34"/>
  <c r="J152" i="34"/>
  <c r="K152" i="34"/>
  <c r="L152" i="34"/>
  <c r="N152" i="34"/>
  <c r="O152" i="34"/>
  <c r="P152" i="34"/>
  <c r="Q152" i="34"/>
  <c r="S152" i="34"/>
  <c r="T152" i="34"/>
  <c r="U152" i="34"/>
  <c r="V152" i="34"/>
  <c r="H153" i="34"/>
  <c r="I153" i="34"/>
  <c r="J153" i="34"/>
  <c r="K153" i="34"/>
  <c r="L153" i="34"/>
  <c r="N153" i="34"/>
  <c r="O153" i="34"/>
  <c r="P153" i="34"/>
  <c r="Q153" i="34"/>
  <c r="S153" i="34"/>
  <c r="T153" i="34"/>
  <c r="U153" i="34"/>
  <c r="V153" i="34"/>
  <c r="H154" i="34"/>
  <c r="I154" i="34"/>
  <c r="J154" i="34"/>
  <c r="K154" i="34"/>
  <c r="L154" i="34"/>
  <c r="N154" i="34"/>
  <c r="O154" i="34"/>
  <c r="P154" i="34"/>
  <c r="Q154" i="34"/>
  <c r="S154" i="34"/>
  <c r="T154" i="34"/>
  <c r="U154" i="34"/>
  <c r="V154" i="34"/>
  <c r="H155" i="34"/>
  <c r="I155" i="34"/>
  <c r="J155" i="34"/>
  <c r="K155" i="34"/>
  <c r="L155" i="34"/>
  <c r="N155" i="34"/>
  <c r="O155" i="34"/>
  <c r="P155" i="34"/>
  <c r="Q155" i="34"/>
  <c r="S155" i="34"/>
  <c r="T155" i="34"/>
  <c r="U155" i="34"/>
  <c r="V155" i="34"/>
  <c r="H156" i="34"/>
  <c r="I156" i="34"/>
  <c r="J156" i="34"/>
  <c r="K156" i="34"/>
  <c r="L156" i="34"/>
  <c r="N156" i="34"/>
  <c r="O156" i="34"/>
  <c r="P156" i="34"/>
  <c r="Q156" i="34"/>
  <c r="S156" i="34"/>
  <c r="T156" i="34"/>
  <c r="U156" i="34"/>
  <c r="V156" i="34"/>
  <c r="H157" i="34"/>
  <c r="I157" i="34"/>
  <c r="J157" i="34"/>
  <c r="K157" i="34"/>
  <c r="L157" i="34"/>
  <c r="N157" i="34"/>
  <c r="O157" i="34"/>
  <c r="P157" i="34"/>
  <c r="Q157" i="34"/>
  <c r="S157" i="34"/>
  <c r="T157" i="34"/>
  <c r="U157" i="34"/>
  <c r="V157" i="34"/>
  <c r="H158" i="34"/>
  <c r="I158" i="34"/>
  <c r="J158" i="34"/>
  <c r="K158" i="34"/>
  <c r="L158" i="34"/>
  <c r="N158" i="34"/>
  <c r="O158" i="34"/>
  <c r="P158" i="34"/>
  <c r="Q158" i="34"/>
  <c r="S158" i="34"/>
  <c r="T158" i="34"/>
  <c r="U158" i="34"/>
  <c r="V158" i="34"/>
  <c r="H159" i="34"/>
  <c r="I159" i="34"/>
  <c r="J159" i="34"/>
  <c r="K159" i="34"/>
  <c r="L159" i="34"/>
  <c r="N159" i="34"/>
  <c r="O159" i="34"/>
  <c r="P159" i="34"/>
  <c r="Q159" i="34"/>
  <c r="S159" i="34"/>
  <c r="T159" i="34"/>
  <c r="U159" i="34"/>
  <c r="V159" i="34"/>
  <c r="H160" i="34"/>
  <c r="I160" i="34"/>
  <c r="J160" i="34"/>
  <c r="K160" i="34"/>
  <c r="L160" i="34"/>
  <c r="N160" i="34"/>
  <c r="O160" i="34"/>
  <c r="P160" i="34"/>
  <c r="Q160" i="34"/>
  <c r="S160" i="34"/>
  <c r="T160" i="34"/>
  <c r="U160" i="34"/>
  <c r="V160" i="34"/>
  <c r="H161" i="34"/>
  <c r="I161" i="34"/>
  <c r="J161" i="34"/>
  <c r="K161" i="34"/>
  <c r="L161" i="34"/>
  <c r="N161" i="34"/>
  <c r="O161" i="34"/>
  <c r="P161" i="34"/>
  <c r="Q161" i="34"/>
  <c r="S161" i="34"/>
  <c r="T161" i="34"/>
  <c r="U161" i="34"/>
  <c r="V161" i="34"/>
  <c r="I5" i="34"/>
  <c r="J5" i="34"/>
  <c r="K5" i="34"/>
  <c r="L5" i="34"/>
  <c r="N5" i="34"/>
  <c r="O5" i="34"/>
  <c r="P5" i="34"/>
  <c r="Q5" i="34"/>
  <c r="S5" i="34"/>
  <c r="T5" i="34"/>
  <c r="U5" i="34"/>
  <c r="V5" i="34"/>
  <c r="V4" i="34"/>
  <c r="Q4" i="34"/>
  <c r="U4" i="34"/>
  <c r="T4" i="34"/>
  <c r="S4" i="34"/>
  <c r="U3" i="34"/>
  <c r="T3" i="34"/>
  <c r="S3" i="34"/>
  <c r="P3" i="34"/>
  <c r="O3" i="34"/>
  <c r="P4" i="34"/>
  <c r="O4" i="34"/>
  <c r="N4" i="34"/>
  <c r="N3" i="34"/>
  <c r="I3" i="34"/>
  <c r="D3" i="34"/>
  <c r="L4" i="34"/>
  <c r="K4" i="34"/>
  <c r="G5" i="34"/>
  <c r="G6" i="34"/>
  <c r="G7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4" i="34"/>
  <c r="D5" i="34"/>
  <c r="D6" i="34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D120" i="34"/>
  <c r="D121" i="34"/>
  <c r="D122" i="34"/>
  <c r="D123" i="34"/>
  <c r="D124" i="34"/>
  <c r="D125" i="34"/>
  <c r="D126" i="34"/>
  <c r="D127" i="34"/>
  <c r="D128" i="34"/>
  <c r="D129" i="34"/>
  <c r="D130" i="34"/>
  <c r="D131" i="34"/>
  <c r="D132" i="34"/>
  <c r="D133" i="34"/>
  <c r="D134" i="34"/>
  <c r="D135" i="34"/>
  <c r="D136" i="34"/>
  <c r="D137" i="34"/>
  <c r="D138" i="34"/>
  <c r="D139" i="34"/>
  <c r="D140" i="34"/>
  <c r="D141" i="34"/>
  <c r="D142" i="34"/>
  <c r="D143" i="34"/>
  <c r="D144" i="34"/>
  <c r="D145" i="34"/>
  <c r="D146" i="34"/>
  <c r="D147" i="34"/>
  <c r="D148" i="34"/>
  <c r="D149" i="34"/>
  <c r="D150" i="34"/>
  <c r="D151" i="34"/>
  <c r="D152" i="34"/>
  <c r="D153" i="34"/>
  <c r="D154" i="34"/>
  <c r="D155" i="34"/>
  <c r="D156" i="34"/>
  <c r="D157" i="34"/>
  <c r="D158" i="34"/>
  <c r="D159" i="34"/>
  <c r="D160" i="34"/>
  <c r="D161" i="34"/>
  <c r="D4" i="34"/>
  <c r="J4" i="34"/>
  <c r="I4" i="34"/>
  <c r="K3" i="34"/>
  <c r="J3" i="34"/>
  <c r="F3" i="34"/>
  <c r="E3" i="34"/>
  <c r="R147" i="78" l="1"/>
  <c r="R139" i="78"/>
  <c r="R131" i="78"/>
  <c r="R123" i="78"/>
  <c r="R115" i="78"/>
  <c r="R107" i="78"/>
  <c r="R99" i="78"/>
  <c r="R91" i="78"/>
  <c r="R83" i="78"/>
  <c r="R75" i="78"/>
  <c r="R67" i="78"/>
  <c r="R59" i="78"/>
  <c r="R51" i="78"/>
  <c r="R43" i="78"/>
  <c r="R35" i="78"/>
  <c r="R27" i="78"/>
  <c r="R19" i="78"/>
  <c r="R11" i="78"/>
  <c r="L13" i="77"/>
  <c r="R157" i="34"/>
  <c r="R146" i="34"/>
  <c r="R122" i="34"/>
  <c r="R106" i="34"/>
  <c r="R153" i="34"/>
  <c r="R129" i="34"/>
  <c r="R121" i="34"/>
  <c r="O17" i="77"/>
  <c r="O16" i="77"/>
  <c r="L154" i="78"/>
  <c r="L146" i="78"/>
  <c r="L138" i="78"/>
  <c r="L130" i="78"/>
  <c r="L122" i="78"/>
  <c r="L114" i="78"/>
  <c r="L106" i="78"/>
  <c r="L98" i="78"/>
  <c r="L90" i="78"/>
  <c r="L82" i="78"/>
  <c r="L74" i="78"/>
  <c r="L66" i="78"/>
  <c r="L58" i="78"/>
  <c r="L50" i="78"/>
  <c r="L42" i="78"/>
  <c r="R102" i="34"/>
  <c r="M64" i="34"/>
  <c r="W58" i="34"/>
  <c r="R57" i="34"/>
  <c r="W52" i="34"/>
  <c r="M50" i="34"/>
  <c r="M48" i="34"/>
  <c r="R47" i="34"/>
  <c r="F159" i="78"/>
  <c r="F151" i="78"/>
  <c r="I146" i="78"/>
  <c r="F143" i="78"/>
  <c r="I138" i="78"/>
  <c r="F127" i="78"/>
  <c r="F119" i="78"/>
  <c r="F111" i="78"/>
  <c r="F103" i="78"/>
  <c r="F95" i="78"/>
  <c r="F87" i="78"/>
  <c r="F79" i="78"/>
  <c r="I74" i="78"/>
  <c r="F71" i="78"/>
  <c r="F63" i="78"/>
  <c r="F55" i="78"/>
  <c r="F47" i="78"/>
  <c r="F39" i="78"/>
  <c r="L34" i="78"/>
  <c r="L26" i="78"/>
  <c r="L18" i="78"/>
  <c r="L10" i="78"/>
  <c r="F31" i="78"/>
  <c r="F23" i="78"/>
  <c r="F15" i="78"/>
  <c r="F7" i="78"/>
  <c r="O158" i="78"/>
  <c r="O150" i="78"/>
  <c r="O142" i="78"/>
  <c r="O134" i="78"/>
  <c r="O126" i="78"/>
  <c r="O118" i="78"/>
  <c r="O110" i="78"/>
  <c r="O102" i="78"/>
  <c r="O94" i="78"/>
  <c r="O86" i="78"/>
  <c r="O78" i="78"/>
  <c r="O70" i="78"/>
  <c r="O62" i="78"/>
  <c r="O54" i="78"/>
  <c r="O46" i="78"/>
  <c r="O38" i="78"/>
  <c r="I5" i="78"/>
  <c r="O30" i="78"/>
  <c r="O22" i="78"/>
  <c r="O14" i="78"/>
  <c r="O6" i="78"/>
  <c r="L4" i="78"/>
  <c r="L161" i="78"/>
  <c r="L153" i="78"/>
  <c r="L145" i="78"/>
  <c r="L137" i="78"/>
  <c r="L129" i="78"/>
  <c r="L121" i="78"/>
  <c r="L113" i="78"/>
  <c r="L105" i="78"/>
  <c r="L97" i="78"/>
  <c r="L89" i="78"/>
  <c r="L81" i="78"/>
  <c r="L73" i="78"/>
  <c r="L65" i="78"/>
  <c r="L57" i="78"/>
  <c r="L49" i="78"/>
  <c r="L41" i="78"/>
  <c r="R133" i="34"/>
  <c r="Z139" i="34"/>
  <c r="Z135" i="34"/>
  <c r="Z123" i="34"/>
  <c r="Z103" i="34"/>
  <c r="Z95" i="34"/>
  <c r="Z91" i="34"/>
  <c r="O132" i="77"/>
  <c r="O112" i="77"/>
  <c r="O108" i="77"/>
  <c r="O105" i="77"/>
  <c r="O65" i="77"/>
  <c r="O64" i="77"/>
  <c r="O62" i="77"/>
  <c r="O152" i="78"/>
  <c r="O144" i="78"/>
  <c r="O136" i="78"/>
  <c r="O128" i="78"/>
  <c r="O120" i="78"/>
  <c r="I108" i="78"/>
  <c r="F105" i="78"/>
  <c r="I100" i="78"/>
  <c r="F97" i="78"/>
  <c r="I92" i="78"/>
  <c r="F89" i="78"/>
  <c r="I84" i="78"/>
  <c r="F81" i="78"/>
  <c r="I76" i="78"/>
  <c r="F73" i="78"/>
  <c r="I68" i="78"/>
  <c r="F65" i="78"/>
  <c r="I60" i="78"/>
  <c r="F57" i="78"/>
  <c r="I52" i="78"/>
  <c r="F49" i="78"/>
  <c r="I44" i="78"/>
  <c r="F41" i="78"/>
  <c r="I36" i="78"/>
  <c r="O112" i="78"/>
  <c r="F33" i="78"/>
  <c r="I28" i="78"/>
  <c r="F25" i="78"/>
  <c r="F17" i="78"/>
  <c r="F9" i="78"/>
  <c r="O104" i="78"/>
  <c r="O96" i="78"/>
  <c r="O88" i="78"/>
  <c r="O80" i="78"/>
  <c r="O72" i="78"/>
  <c r="O64" i="78"/>
  <c r="O56" i="78"/>
  <c r="O48" i="78"/>
  <c r="O40" i="78"/>
  <c r="I15" i="78"/>
  <c r="I7" i="78"/>
  <c r="O32" i="78"/>
  <c r="O24" i="78"/>
  <c r="O16" i="78"/>
  <c r="O8" i="78"/>
  <c r="F161" i="78"/>
  <c r="I156" i="78"/>
  <c r="H74" i="34"/>
  <c r="H66" i="34"/>
  <c r="H58" i="34"/>
  <c r="H50" i="34"/>
  <c r="H42" i="34"/>
  <c r="H34" i="34"/>
  <c r="H26" i="34"/>
  <c r="H18" i="34"/>
  <c r="H10" i="34"/>
  <c r="R152" i="34"/>
  <c r="W148" i="34"/>
  <c r="W140" i="34"/>
  <c r="R120" i="34"/>
  <c r="W116" i="34"/>
  <c r="R112" i="34"/>
  <c r="W108" i="34"/>
  <c r="R104" i="34"/>
  <c r="W84" i="34"/>
  <c r="R80" i="34"/>
  <c r="M79" i="34"/>
  <c r="W77" i="34"/>
  <c r="W73" i="34"/>
  <c r="M69" i="34"/>
  <c r="W67" i="34"/>
  <c r="R66" i="34"/>
  <c r="M63" i="34"/>
  <c r="R62" i="34"/>
  <c r="M57" i="34"/>
  <c r="M53" i="34"/>
  <c r="R144" i="34"/>
  <c r="R105" i="34"/>
  <c r="H79" i="34"/>
  <c r="H71" i="34"/>
  <c r="H63" i="34"/>
  <c r="H55" i="34"/>
  <c r="H47" i="34"/>
  <c r="H39" i="34"/>
  <c r="H31" i="34"/>
  <c r="H23" i="34"/>
  <c r="H15" i="34"/>
  <c r="Z158" i="34"/>
  <c r="Z98" i="34"/>
  <c r="R90" i="77"/>
  <c r="R89" i="77"/>
  <c r="R87" i="77"/>
  <c r="R85" i="77"/>
  <c r="R35" i="77"/>
  <c r="R31" i="77"/>
  <c r="R29" i="77"/>
  <c r="R19" i="77"/>
  <c r="O147" i="77"/>
  <c r="O146" i="77"/>
  <c r="R12" i="77"/>
  <c r="I123" i="78"/>
  <c r="F120" i="78"/>
  <c r="H77" i="34"/>
  <c r="H69" i="34"/>
  <c r="H61" i="34"/>
  <c r="H53" i="34"/>
  <c r="H45" i="34"/>
  <c r="H37" i="34"/>
  <c r="H29" i="34"/>
  <c r="H21" i="34"/>
  <c r="H13" i="34"/>
  <c r="R145" i="34"/>
  <c r="M112" i="34"/>
  <c r="W64" i="34"/>
  <c r="M16" i="34"/>
  <c r="M8" i="34"/>
  <c r="R7" i="34"/>
  <c r="O127" i="78"/>
  <c r="Z156" i="34"/>
  <c r="Z148" i="34"/>
  <c r="Z144" i="34"/>
  <c r="Z140" i="34"/>
  <c r="L134" i="77"/>
  <c r="L121" i="77"/>
  <c r="L54" i="77"/>
  <c r="L51" i="77"/>
  <c r="L25" i="77"/>
  <c r="L21" i="77"/>
  <c r="F56" i="78"/>
  <c r="R160" i="34"/>
  <c r="R149" i="34"/>
  <c r="M148" i="34"/>
  <c r="R141" i="34"/>
  <c r="R136" i="34"/>
  <c r="M124" i="34"/>
  <c r="R117" i="34"/>
  <c r="R101" i="34"/>
  <c r="R93" i="34"/>
  <c r="M59" i="34"/>
  <c r="W57" i="34"/>
  <c r="M47" i="34"/>
  <c r="M31" i="34"/>
  <c r="W160" i="34"/>
  <c r="R118" i="34"/>
  <c r="R148" i="34"/>
  <c r="R140" i="34"/>
  <c r="R124" i="34"/>
  <c r="R92" i="34"/>
  <c r="R73" i="34"/>
  <c r="M72" i="34"/>
  <c r="R132" i="34"/>
  <c r="R5" i="34"/>
  <c r="R143" i="34"/>
  <c r="R103" i="34"/>
  <c r="M46" i="34"/>
  <c r="W44" i="34"/>
  <c r="M44" i="34"/>
  <c r="W32" i="34"/>
  <c r="M32" i="34"/>
  <c r="R31" i="34"/>
  <c r="W26" i="34"/>
  <c r="M24" i="34"/>
  <c r="Z17" i="34"/>
  <c r="Z9" i="34"/>
  <c r="Z5" i="34"/>
  <c r="H80" i="34"/>
  <c r="H64" i="34"/>
  <c r="H48" i="34"/>
  <c r="H7" i="34"/>
  <c r="Z88" i="34"/>
  <c r="Z52" i="34"/>
  <c r="Z48" i="34"/>
  <c r="Z44" i="34"/>
  <c r="Z40" i="34"/>
  <c r="Z36" i="34"/>
  <c r="Z28" i="34"/>
  <c r="M5" i="34"/>
  <c r="R115" i="34"/>
  <c r="R99" i="34"/>
  <c r="W87" i="34"/>
  <c r="M37" i="34"/>
  <c r="M35" i="34"/>
  <c r="W33" i="34"/>
  <c r="M27" i="34"/>
  <c r="W25" i="34"/>
  <c r="W23" i="34"/>
  <c r="M23" i="34"/>
  <c r="M19" i="34"/>
  <c r="R18" i="34"/>
  <c r="M15" i="34"/>
  <c r="R14" i="34"/>
  <c r="W13" i="34"/>
  <c r="M13" i="34"/>
  <c r="R12" i="34"/>
  <c r="M11" i="34"/>
  <c r="Z83" i="34"/>
  <c r="Z59" i="34"/>
  <c r="Z51" i="34"/>
  <c r="Z19" i="34"/>
  <c r="F128" i="78"/>
  <c r="I75" i="78"/>
  <c r="M43" i="34"/>
  <c r="M147" i="34"/>
  <c r="M115" i="34"/>
  <c r="M76" i="34"/>
  <c r="Z78" i="34"/>
  <c r="Z70" i="34"/>
  <c r="Z14" i="34"/>
  <c r="Z6" i="34"/>
  <c r="M150" i="34"/>
  <c r="M118" i="34"/>
  <c r="M102" i="34"/>
  <c r="M62" i="34"/>
  <c r="Z149" i="34"/>
  <c r="L8" i="77"/>
  <c r="M40" i="34"/>
  <c r="R161" i="34"/>
  <c r="M143" i="34"/>
  <c r="O39" i="78"/>
  <c r="I35" i="78"/>
  <c r="F32" i="78"/>
  <c r="F160" i="78"/>
  <c r="I155" i="78"/>
  <c r="I99" i="78"/>
  <c r="F96" i="78"/>
  <c r="F16" i="78"/>
  <c r="O103" i="78"/>
  <c r="F72" i="78"/>
  <c r="H78" i="34"/>
  <c r="H70" i="34"/>
  <c r="H62" i="34"/>
  <c r="H54" i="34"/>
  <c r="H46" i="34"/>
  <c r="H38" i="34"/>
  <c r="H30" i="34"/>
  <c r="H22" i="34"/>
  <c r="H14" i="34"/>
  <c r="H6" i="34"/>
  <c r="R154" i="34"/>
  <c r="R137" i="34"/>
  <c r="R134" i="34"/>
  <c r="R125" i="34"/>
  <c r="R119" i="34"/>
  <c r="R108" i="34"/>
  <c r="W104" i="34"/>
  <c r="W68" i="34"/>
  <c r="M66" i="34"/>
  <c r="M51" i="34"/>
  <c r="R50" i="34"/>
  <c r="W49" i="34"/>
  <c r="W22" i="34"/>
  <c r="M22" i="34"/>
  <c r="R21" i="34"/>
  <c r="Z161" i="34"/>
  <c r="Z129" i="34"/>
  <c r="Z90" i="34"/>
  <c r="Z58" i="34"/>
  <c r="Z34" i="34"/>
  <c r="R120" i="77"/>
  <c r="R117" i="77"/>
  <c r="R114" i="77"/>
  <c r="R111" i="77"/>
  <c r="O54" i="77"/>
  <c r="O50" i="77"/>
  <c r="O36" i="77"/>
  <c r="O30" i="77"/>
  <c r="F152" i="78"/>
  <c r="O79" i="78"/>
  <c r="F24" i="78"/>
  <c r="H5" i="34"/>
  <c r="M159" i="34"/>
  <c r="M156" i="34"/>
  <c r="M139" i="34"/>
  <c r="R128" i="34"/>
  <c r="W124" i="34"/>
  <c r="R97" i="34"/>
  <c r="M81" i="34"/>
  <c r="M75" i="34"/>
  <c r="W41" i="34"/>
  <c r="M41" i="34"/>
  <c r="M18" i="34"/>
  <c r="W16" i="34"/>
  <c r="M14" i="34"/>
  <c r="M12" i="34"/>
  <c r="R11" i="34"/>
  <c r="R141" i="77"/>
  <c r="L62" i="77"/>
  <c r="L49" i="77"/>
  <c r="L48" i="77"/>
  <c r="L38" i="77"/>
  <c r="L37" i="77"/>
  <c r="O159" i="78"/>
  <c r="I147" i="78"/>
  <c r="O119" i="78"/>
  <c r="I115" i="78"/>
  <c r="O95" i="78"/>
  <c r="R92" i="78"/>
  <c r="I67" i="78"/>
  <c r="O31" i="78"/>
  <c r="I22" i="78"/>
  <c r="O151" i="78"/>
  <c r="F144" i="78"/>
  <c r="F112" i="78"/>
  <c r="F64" i="78"/>
  <c r="I59" i="78"/>
  <c r="O23" i="78"/>
  <c r="H76" i="34"/>
  <c r="H68" i="34"/>
  <c r="H60" i="34"/>
  <c r="H52" i="34"/>
  <c r="H44" i="34"/>
  <c r="H36" i="34"/>
  <c r="H28" i="34"/>
  <c r="H20" i="34"/>
  <c r="H12" i="34"/>
  <c r="H4" i="34"/>
  <c r="R155" i="34"/>
  <c r="R138" i="34"/>
  <c r="M134" i="34"/>
  <c r="M119" i="34"/>
  <c r="R109" i="34"/>
  <c r="M108" i="34"/>
  <c r="M94" i="34"/>
  <c r="M88" i="34"/>
  <c r="M56" i="34"/>
  <c r="W48" i="34"/>
  <c r="M21" i="34"/>
  <c r="Z127" i="34"/>
  <c r="Z120" i="34"/>
  <c r="Z112" i="34"/>
  <c r="Z108" i="34"/>
  <c r="O152" i="77"/>
  <c r="R71" i="77"/>
  <c r="L18" i="77"/>
  <c r="O9" i="77"/>
  <c r="O71" i="78"/>
  <c r="O15" i="78"/>
  <c r="I14" i="78"/>
  <c r="M140" i="34"/>
  <c r="M131" i="34"/>
  <c r="M128" i="34"/>
  <c r="W17" i="34"/>
  <c r="W9" i="34"/>
  <c r="R6" i="34"/>
  <c r="Z155" i="34"/>
  <c r="Z147" i="34"/>
  <c r="Z20" i="34"/>
  <c r="Z16" i="34"/>
  <c r="Z8" i="34"/>
  <c r="O144" i="77"/>
  <c r="L110" i="77"/>
  <c r="L109" i="77"/>
  <c r="L105" i="77"/>
  <c r="O143" i="78"/>
  <c r="I139" i="78"/>
  <c r="F136" i="78"/>
  <c r="R132" i="78"/>
  <c r="I131" i="78"/>
  <c r="O111" i="78"/>
  <c r="I107" i="78"/>
  <c r="O63" i="78"/>
  <c r="I51" i="78"/>
  <c r="F48" i="78"/>
  <c r="Z115" i="34"/>
  <c r="Z107" i="34"/>
  <c r="Z27" i="34"/>
  <c r="L152" i="77"/>
  <c r="L149" i="77"/>
  <c r="L143" i="77"/>
  <c r="R132" i="77"/>
  <c r="R123" i="77"/>
  <c r="L97" i="77"/>
  <c r="R61" i="77"/>
  <c r="R60" i="77"/>
  <c r="R46" i="77"/>
  <c r="F104" i="78"/>
  <c r="R84" i="78"/>
  <c r="I83" i="78"/>
  <c r="I43" i="78"/>
  <c r="F40" i="78"/>
  <c r="F8" i="78"/>
  <c r="R4" i="34"/>
  <c r="R159" i="34"/>
  <c r="R156" i="34"/>
  <c r="M155" i="34"/>
  <c r="M135" i="34"/>
  <c r="W120" i="34"/>
  <c r="R113" i="34"/>
  <c r="R96" i="34"/>
  <c r="W55" i="34"/>
  <c r="W36" i="34"/>
  <c r="W28" i="34"/>
  <c r="Z110" i="34"/>
  <c r="O60" i="77"/>
  <c r="O135" i="78"/>
  <c r="O87" i="78"/>
  <c r="F80" i="78"/>
  <c r="O55" i="78"/>
  <c r="O47" i="78"/>
  <c r="I6" i="78"/>
  <c r="L141" i="77"/>
  <c r="L136" i="77"/>
  <c r="R126" i="77"/>
  <c r="O96" i="77"/>
  <c r="O94" i="77"/>
  <c r="O92" i="77"/>
  <c r="O89" i="77"/>
  <c r="O88" i="77"/>
  <c r="O87" i="77"/>
  <c r="O84" i="77"/>
  <c r="L45" i="77"/>
  <c r="R15" i="77"/>
  <c r="R161" i="77"/>
  <c r="O125" i="77"/>
  <c r="O124" i="77"/>
  <c r="R122" i="77"/>
  <c r="L93" i="77"/>
  <c r="L92" i="77"/>
  <c r="L91" i="77"/>
  <c r="L89" i="77"/>
  <c r="L82" i="77"/>
  <c r="L81" i="77"/>
  <c r="L77" i="77"/>
  <c r="O68" i="77"/>
  <c r="R59" i="77"/>
  <c r="R55" i="77"/>
  <c r="O13" i="77"/>
  <c r="O154" i="77"/>
  <c r="L70" i="77"/>
  <c r="L69" i="77"/>
  <c r="L67" i="77"/>
  <c r="O57" i="77"/>
  <c r="R44" i="77"/>
  <c r="R37" i="77"/>
  <c r="L5" i="77"/>
  <c r="R83" i="77"/>
  <c r="L57" i="77"/>
  <c r="L156" i="77"/>
  <c r="L118" i="77"/>
  <c r="R79" i="77"/>
  <c r="O41" i="77"/>
  <c r="O33" i="77"/>
  <c r="O24" i="77"/>
  <c r="H75" i="34"/>
  <c r="H67" i="34"/>
  <c r="H59" i="34"/>
  <c r="H51" i="34"/>
  <c r="H43" i="34"/>
  <c r="H35" i="34"/>
  <c r="H27" i="34"/>
  <c r="H19" i="34"/>
  <c r="H11" i="34"/>
  <c r="W156" i="34"/>
  <c r="R151" i="34"/>
  <c r="R158" i="34"/>
  <c r="H73" i="34"/>
  <c r="H57" i="34"/>
  <c r="W4" i="34"/>
  <c r="M160" i="34"/>
  <c r="M154" i="34"/>
  <c r="R116" i="34"/>
  <c r="M151" i="34"/>
  <c r="M158" i="34"/>
  <c r="R100" i="34"/>
  <c r="R150" i="34"/>
  <c r="R135" i="34"/>
  <c r="W152" i="34"/>
  <c r="M152" i="34"/>
  <c r="R147" i="34"/>
  <c r="M146" i="34"/>
  <c r="W136" i="34"/>
  <c r="M136" i="34"/>
  <c r="R131" i="34"/>
  <c r="M130" i="34"/>
  <c r="M120" i="34"/>
  <c r="M114" i="34"/>
  <c r="M104" i="34"/>
  <c r="M98" i="34"/>
  <c r="R158" i="77"/>
  <c r="O99" i="77"/>
  <c r="O73" i="77"/>
  <c r="R7" i="77"/>
  <c r="M127" i="34"/>
  <c r="M111" i="34"/>
  <c r="M89" i="34"/>
  <c r="W85" i="34"/>
  <c r="W82" i="34"/>
  <c r="R78" i="34"/>
  <c r="R71" i="34"/>
  <c r="W70" i="34"/>
  <c r="R69" i="34"/>
  <c r="W39" i="34"/>
  <c r="M39" i="34"/>
  <c r="M25" i="34"/>
  <c r="M9" i="34"/>
  <c r="W7" i="34"/>
  <c r="M7" i="34"/>
  <c r="Z4" i="34"/>
  <c r="Z136" i="34"/>
  <c r="Z132" i="34"/>
  <c r="Z124" i="34"/>
  <c r="Z116" i="34"/>
  <c r="Z105" i="34"/>
  <c r="Z97" i="34"/>
  <c r="Z85" i="34"/>
  <c r="Z66" i="34"/>
  <c r="Z43" i="34"/>
  <c r="Z39" i="34"/>
  <c r="Z31" i="34"/>
  <c r="Z12" i="34"/>
  <c r="O160" i="77"/>
  <c r="L140" i="77"/>
  <c r="O135" i="77"/>
  <c r="R130" i="77"/>
  <c r="L41" i="77"/>
  <c r="L40" i="77"/>
  <c r="O35" i="77"/>
  <c r="R30" i="77"/>
  <c r="R28" i="77"/>
  <c r="O8" i="77"/>
  <c r="R142" i="34"/>
  <c r="R126" i="34"/>
  <c r="R110" i="34"/>
  <c r="R94" i="34"/>
  <c r="R74" i="34"/>
  <c r="W61" i="34"/>
  <c r="M61" i="34"/>
  <c r="R60" i="34"/>
  <c r="W54" i="34"/>
  <c r="R53" i="34"/>
  <c r="M49" i="34"/>
  <c r="W42" i="34"/>
  <c r="M42" i="34"/>
  <c r="R34" i="34"/>
  <c r="M30" i="34"/>
  <c r="M28" i="34"/>
  <c r="R15" i="34"/>
  <c r="W12" i="34"/>
  <c r="Z154" i="34"/>
  <c r="Z150" i="34"/>
  <c r="Z104" i="34"/>
  <c r="Z100" i="34"/>
  <c r="Z92" i="34"/>
  <c r="Z84" i="34"/>
  <c r="Z81" i="34"/>
  <c r="Z73" i="34"/>
  <c r="Z65" i="34"/>
  <c r="Z61" i="34"/>
  <c r="Z46" i="34"/>
  <c r="Z38" i="34"/>
  <c r="Z11" i="34"/>
  <c r="Z7" i="34"/>
  <c r="L4" i="77"/>
  <c r="O158" i="77"/>
  <c r="O155" i="77"/>
  <c r="R150" i="77"/>
  <c r="R149" i="77"/>
  <c r="R147" i="77"/>
  <c r="L122" i="77"/>
  <c r="O118" i="77"/>
  <c r="L102" i="77"/>
  <c r="L100" i="77"/>
  <c r="L99" i="77"/>
  <c r="O98" i="77"/>
  <c r="O97" i="77"/>
  <c r="R93" i="77"/>
  <c r="R92" i="77"/>
  <c r="R82" i="77"/>
  <c r="L73" i="77"/>
  <c r="O66" i="77"/>
  <c r="O49" i="77"/>
  <c r="L39" i="77"/>
  <c r="O27" i="77"/>
  <c r="R23" i="77"/>
  <c r="R20" i="77"/>
  <c r="L15" i="77"/>
  <c r="O5" i="77"/>
  <c r="F125" i="78"/>
  <c r="F101" i="78"/>
  <c r="F69" i="78"/>
  <c r="F61" i="78"/>
  <c r="F45" i="78"/>
  <c r="F29" i="78"/>
  <c r="F13" i="78"/>
  <c r="F5" i="78"/>
  <c r="I19" i="78"/>
  <c r="I120" i="78"/>
  <c r="I32" i="78"/>
  <c r="R105" i="78"/>
  <c r="R73" i="78"/>
  <c r="R41" i="78"/>
  <c r="R17" i="78"/>
  <c r="W144" i="34"/>
  <c r="M144" i="34"/>
  <c r="R139" i="34"/>
  <c r="M138" i="34"/>
  <c r="W128" i="34"/>
  <c r="R123" i="34"/>
  <c r="W112" i="34"/>
  <c r="R107" i="34"/>
  <c r="R91" i="34"/>
  <c r="W83" i="34"/>
  <c r="W80" i="34"/>
  <c r="M73" i="34"/>
  <c r="R63" i="34"/>
  <c r="R41" i="34"/>
  <c r="W40" i="34"/>
  <c r="M33" i="34"/>
  <c r="O4" i="77"/>
  <c r="L10" i="77"/>
  <c r="L9" i="77"/>
  <c r="R130" i="34"/>
  <c r="R114" i="34"/>
  <c r="R98" i="34"/>
  <c r="R85" i="34"/>
  <c r="M78" i="34"/>
  <c r="W71" i="34"/>
  <c r="M67" i="34"/>
  <c r="W38" i="34"/>
  <c r="M38" i="34"/>
  <c r="R37" i="34"/>
  <c r="R25" i="34"/>
  <c r="W24" i="34"/>
  <c r="M17" i="34"/>
  <c r="W10" i="34"/>
  <c r="R9" i="34"/>
  <c r="W8" i="34"/>
  <c r="W6" i="34"/>
  <c r="M6" i="34"/>
  <c r="Z141" i="34"/>
  <c r="Z138" i="34"/>
  <c r="Z130" i="34"/>
  <c r="Z80" i="34"/>
  <c r="Z76" i="34"/>
  <c r="Z72" i="34"/>
  <c r="Z68" i="34"/>
  <c r="Z60" i="34"/>
  <c r="Z26" i="34"/>
  <c r="R143" i="77"/>
  <c r="O129" i="77"/>
  <c r="O128" i="77"/>
  <c r="R108" i="77"/>
  <c r="R106" i="77"/>
  <c r="O81" i="77"/>
  <c r="R75" i="77"/>
  <c r="O20" i="77"/>
  <c r="M142" i="34"/>
  <c r="W132" i="34"/>
  <c r="M132" i="34"/>
  <c r="R127" i="34"/>
  <c r="M126" i="34"/>
  <c r="M116" i="34"/>
  <c r="R111" i="34"/>
  <c r="M110" i="34"/>
  <c r="R95" i="34"/>
  <c r="R46" i="34"/>
  <c r="W45" i="34"/>
  <c r="R44" i="34"/>
  <c r="Z122" i="34"/>
  <c r="Z102" i="34"/>
  <c r="Z75" i="34"/>
  <c r="Z71" i="34"/>
  <c r="Z63" i="34"/>
  <c r="Z41" i="34"/>
  <c r="Z37" i="34"/>
  <c r="Z33" i="34"/>
  <c r="Z21" i="34"/>
  <c r="O149" i="77"/>
  <c r="O148" i="77"/>
  <c r="R142" i="77"/>
  <c r="R140" i="77"/>
  <c r="L130" i="77"/>
  <c r="L128" i="77"/>
  <c r="O123" i="77"/>
  <c r="L113" i="77"/>
  <c r="R100" i="77"/>
  <c r="L94" i="77"/>
  <c r="O90" i="77"/>
  <c r="L85" i="77"/>
  <c r="L80" i="77"/>
  <c r="O77" i="77"/>
  <c r="L65" i="77"/>
  <c r="L46" i="77"/>
  <c r="R41" i="77"/>
  <c r="L30" i="77"/>
  <c r="L28" i="77"/>
  <c r="I4" i="78"/>
  <c r="M123" i="34"/>
  <c r="M107" i="34"/>
  <c r="R86" i="34"/>
  <c r="R75" i="34"/>
  <c r="W74" i="34"/>
  <c r="W65" i="34"/>
  <c r="W60" i="34"/>
  <c r="M60" i="34"/>
  <c r="M34" i="34"/>
  <c r="R30" i="34"/>
  <c r="W29" i="34"/>
  <c r="M29" i="34"/>
  <c r="R28" i="34"/>
  <c r="W20" i="34"/>
  <c r="Z159" i="34"/>
  <c r="Z137" i="34"/>
  <c r="Z117" i="34"/>
  <c r="Z109" i="34"/>
  <c r="O139" i="77"/>
  <c r="R70" i="77"/>
  <c r="R68" i="77"/>
  <c r="R52" i="77"/>
  <c r="R11" i="77"/>
  <c r="W5" i="34"/>
  <c r="W158" i="34"/>
  <c r="W154" i="34"/>
  <c r="W150" i="34"/>
  <c r="W146" i="34"/>
  <c r="W142" i="34"/>
  <c r="W138" i="34"/>
  <c r="W134" i="34"/>
  <c r="W130" i="34"/>
  <c r="W126" i="34"/>
  <c r="W122" i="34"/>
  <c r="W118" i="34"/>
  <c r="W114" i="34"/>
  <c r="W110" i="34"/>
  <c r="W106" i="34"/>
  <c r="W102" i="34"/>
  <c r="W98" i="34"/>
  <c r="W94" i="34"/>
  <c r="W90" i="34"/>
  <c r="M80" i="34"/>
  <c r="M71" i="34"/>
  <c r="M68" i="34"/>
  <c r="M65" i="34"/>
  <c r="M58" i="34"/>
  <c r="M36" i="34"/>
  <c r="W21" i="34"/>
  <c r="Z145" i="34"/>
  <c r="Z99" i="34"/>
  <c r="Z42" i="34"/>
  <c r="L160" i="77"/>
  <c r="R148" i="77"/>
  <c r="M87" i="34"/>
  <c r="W81" i="34"/>
  <c r="R79" i="34"/>
  <c r="W69" i="34"/>
  <c r="R64" i="34"/>
  <c r="M55" i="34"/>
  <c r="M52" i="34"/>
  <c r="R48" i="34"/>
  <c r="R45" i="34"/>
  <c r="W31" i="34"/>
  <c r="M26" i="34"/>
  <c r="Z152" i="34"/>
  <c r="H65" i="34"/>
  <c r="H49" i="34"/>
  <c r="H41" i="34"/>
  <c r="H33" i="34"/>
  <c r="H25" i="34"/>
  <c r="H17" i="34"/>
  <c r="H9" i="34"/>
  <c r="W159" i="34"/>
  <c r="W155" i="34"/>
  <c r="W151" i="34"/>
  <c r="W147" i="34"/>
  <c r="W143" i="34"/>
  <c r="W139" i="34"/>
  <c r="W135" i="34"/>
  <c r="W131" i="34"/>
  <c r="W127" i="34"/>
  <c r="W123" i="34"/>
  <c r="W119" i="34"/>
  <c r="W115" i="34"/>
  <c r="W111" i="34"/>
  <c r="W107" i="34"/>
  <c r="W103" i="34"/>
  <c r="W88" i="34"/>
  <c r="M84" i="34"/>
  <c r="W72" i="34"/>
  <c r="W53" i="34"/>
  <c r="Z106" i="34"/>
  <c r="Z56" i="34"/>
  <c r="Z49" i="34"/>
  <c r="Z45" i="34"/>
  <c r="Z10" i="34"/>
  <c r="H72" i="34"/>
  <c r="H56" i="34"/>
  <c r="H40" i="34"/>
  <c r="H32" i="34"/>
  <c r="H24" i="34"/>
  <c r="H16" i="34"/>
  <c r="H8" i="34"/>
  <c r="M85" i="34"/>
  <c r="R83" i="34"/>
  <c r="M82" i="34"/>
  <c r="W63" i="34"/>
  <c r="R61" i="34"/>
  <c r="W56" i="34"/>
  <c r="W47" i="34"/>
  <c r="W37" i="34"/>
  <c r="R23" i="34"/>
  <c r="R13" i="34"/>
  <c r="Z113" i="34"/>
  <c r="Z67" i="34"/>
  <c r="Z13" i="34"/>
  <c r="I119" i="77"/>
  <c r="F133" i="78"/>
  <c r="W89" i="34"/>
  <c r="R87" i="34"/>
  <c r="W79" i="34"/>
  <c r="M70" i="34"/>
  <c r="R55" i="34"/>
  <c r="W51" i="34"/>
  <c r="M45" i="34"/>
  <c r="M20" i="34"/>
  <c r="Z131" i="34"/>
  <c r="Z74" i="34"/>
  <c r="Z24" i="34"/>
  <c r="R155" i="77"/>
  <c r="O141" i="77"/>
  <c r="L126" i="77"/>
  <c r="W161" i="34"/>
  <c r="M161" i="34"/>
  <c r="W157" i="34"/>
  <c r="M157" i="34"/>
  <c r="W153" i="34"/>
  <c r="M153" i="34"/>
  <c r="W149" i="34"/>
  <c r="M149" i="34"/>
  <c r="W145" i="34"/>
  <c r="M145" i="34"/>
  <c r="W141" i="34"/>
  <c r="M141" i="34"/>
  <c r="W137" i="34"/>
  <c r="M137" i="34"/>
  <c r="W133" i="34"/>
  <c r="M133" i="34"/>
  <c r="W129" i="34"/>
  <c r="M129" i="34"/>
  <c r="W125" i="34"/>
  <c r="M125" i="34"/>
  <c r="W121" i="34"/>
  <c r="M121" i="34"/>
  <c r="W117" i="34"/>
  <c r="M117" i="34"/>
  <c r="W113" i="34"/>
  <c r="M113" i="34"/>
  <c r="W109" i="34"/>
  <c r="M109" i="34"/>
  <c r="W105" i="34"/>
  <c r="M105" i="34"/>
  <c r="W101" i="34"/>
  <c r="M101" i="34"/>
  <c r="W97" i="34"/>
  <c r="M97" i="34"/>
  <c r="W93" i="34"/>
  <c r="M93" i="34"/>
  <c r="R88" i="34"/>
  <c r="W86" i="34"/>
  <c r="R84" i="34"/>
  <c r="W76" i="34"/>
  <c r="M74" i="34"/>
  <c r="R59" i="34"/>
  <c r="M54" i="34"/>
  <c r="R39" i="34"/>
  <c r="R29" i="34"/>
  <c r="W15" i="34"/>
  <c r="M10" i="34"/>
  <c r="Z134" i="34"/>
  <c r="Z77" i="34"/>
  <c r="Z35" i="34"/>
  <c r="L144" i="77"/>
  <c r="R131" i="77"/>
  <c r="I127" i="77"/>
  <c r="M103" i="34"/>
  <c r="W99" i="34"/>
  <c r="M99" i="34"/>
  <c r="W95" i="34"/>
  <c r="M95" i="34"/>
  <c r="W91" i="34"/>
  <c r="M91" i="34"/>
  <c r="R89" i="34"/>
  <c r="M83" i="34"/>
  <c r="R81" i="34"/>
  <c r="W78" i="34"/>
  <c r="R76" i="34"/>
  <c r="R72" i="34"/>
  <c r="R67" i="34"/>
  <c r="W59" i="34"/>
  <c r="R56" i="34"/>
  <c r="R51" i="34"/>
  <c r="W43" i="34"/>
  <c r="R40" i="34"/>
  <c r="R35" i="34"/>
  <c r="W27" i="34"/>
  <c r="R24" i="34"/>
  <c r="R19" i="34"/>
  <c r="W11" i="34"/>
  <c r="R8" i="34"/>
  <c r="Z151" i="34"/>
  <c r="Z133" i="34"/>
  <c r="Z126" i="34"/>
  <c r="Z119" i="34"/>
  <c r="Z101" i="34"/>
  <c r="Z94" i="34"/>
  <c r="Z87" i="34"/>
  <c r="Z69" i="34"/>
  <c r="Z62" i="34"/>
  <c r="Z55" i="34"/>
  <c r="Z30" i="34"/>
  <c r="Z23" i="34"/>
  <c r="I159" i="77"/>
  <c r="O156" i="77"/>
  <c r="L151" i="77"/>
  <c r="I143" i="77"/>
  <c r="R137" i="77"/>
  <c r="I135" i="77"/>
  <c r="R121" i="78"/>
  <c r="O44" i="78"/>
  <c r="F21" i="78"/>
  <c r="F93" i="78"/>
  <c r="W100" i="34"/>
  <c r="M100" i="34"/>
  <c r="W96" i="34"/>
  <c r="M96" i="34"/>
  <c r="W92" i="34"/>
  <c r="M92" i="34"/>
  <c r="R82" i="34"/>
  <c r="R77" i="34"/>
  <c r="W75" i="34"/>
  <c r="R68" i="34"/>
  <c r="W66" i="34"/>
  <c r="R58" i="34"/>
  <c r="R52" i="34"/>
  <c r="W50" i="34"/>
  <c r="R42" i="34"/>
  <c r="R36" i="34"/>
  <c r="W34" i="34"/>
  <c r="R26" i="34"/>
  <c r="R20" i="34"/>
  <c r="W18" i="34"/>
  <c r="R10" i="34"/>
  <c r="Z157" i="34"/>
  <c r="Z143" i="34"/>
  <c r="Z125" i="34"/>
  <c r="Z118" i="34"/>
  <c r="Z111" i="34"/>
  <c r="Z93" i="34"/>
  <c r="Z86" i="34"/>
  <c r="Z79" i="34"/>
  <c r="Z54" i="34"/>
  <c r="Z47" i="34"/>
  <c r="Z29" i="34"/>
  <c r="Z22" i="34"/>
  <c r="Z15" i="34"/>
  <c r="L157" i="77"/>
  <c r="I151" i="77"/>
  <c r="L148" i="77"/>
  <c r="R135" i="77"/>
  <c r="L132" i="77"/>
  <c r="R127" i="77"/>
  <c r="F157" i="78"/>
  <c r="F109" i="78"/>
  <c r="R4" i="77"/>
  <c r="R134" i="77"/>
  <c r="R57" i="78"/>
  <c r="F37" i="78"/>
  <c r="R43" i="34"/>
  <c r="W35" i="34"/>
  <c r="R32" i="34"/>
  <c r="R27" i="34"/>
  <c r="W19" i="34"/>
  <c r="R16" i="34"/>
  <c r="I4" i="77"/>
  <c r="I39" i="77"/>
  <c r="F77" i="78"/>
  <c r="M77" i="34"/>
  <c r="R70" i="34"/>
  <c r="R65" i="34"/>
  <c r="W62" i="34"/>
  <c r="R54" i="34"/>
  <c r="R49" i="34"/>
  <c r="W46" i="34"/>
  <c r="R38" i="34"/>
  <c r="R33" i="34"/>
  <c r="W30" i="34"/>
  <c r="R22" i="34"/>
  <c r="R17" i="34"/>
  <c r="W14" i="34"/>
  <c r="Z160" i="34"/>
  <c r="Z153" i="34"/>
  <c r="Z146" i="34"/>
  <c r="Z142" i="34"/>
  <c r="Z128" i="34"/>
  <c r="Z121" i="34"/>
  <c r="Z114" i="34"/>
  <c r="Z96" i="34"/>
  <c r="Z89" i="34"/>
  <c r="Z82" i="34"/>
  <c r="Z64" i="34"/>
  <c r="Z57" i="34"/>
  <c r="Z53" i="34"/>
  <c r="Z50" i="34"/>
  <c r="Z32" i="34"/>
  <c r="Z25" i="34"/>
  <c r="Z18" i="34"/>
  <c r="R157" i="77"/>
  <c r="L145" i="77"/>
  <c r="L137" i="77"/>
  <c r="L129" i="77"/>
  <c r="O80" i="77"/>
  <c r="F117" i="78"/>
  <c r="F53" i="78"/>
  <c r="R49" i="78"/>
  <c r="R9" i="78"/>
  <c r="O116" i="77"/>
  <c r="O111" i="77"/>
  <c r="R107" i="77"/>
  <c r="O103" i="77"/>
  <c r="R94" i="77"/>
  <c r="R84" i="77"/>
  <c r="R65" i="77"/>
  <c r="I63" i="77"/>
  <c r="L56" i="77"/>
  <c r="R53" i="77"/>
  <c r="L43" i="77"/>
  <c r="O42" i="77"/>
  <c r="L31" i="77"/>
  <c r="O21" i="77"/>
  <c r="L17" i="77"/>
  <c r="L16" i="77"/>
  <c r="I31" i="77"/>
  <c r="I23" i="77"/>
  <c r="L22" i="77"/>
  <c r="R33" i="78"/>
  <c r="F6" i="78"/>
  <c r="F26" i="77"/>
  <c r="L124" i="77"/>
  <c r="L117" i="77"/>
  <c r="L103" i="77"/>
  <c r="R99" i="77"/>
  <c r="O95" i="77"/>
  <c r="I87" i="77"/>
  <c r="L86" i="77"/>
  <c r="O72" i="77"/>
  <c r="O59" i="77"/>
  <c r="R51" i="77"/>
  <c r="O46" i="77"/>
  <c r="R45" i="77"/>
  <c r="R39" i="77"/>
  <c r="R38" i="77"/>
  <c r="L35" i="77"/>
  <c r="O34" i="77"/>
  <c r="R33" i="77"/>
  <c r="L29" i="77"/>
  <c r="R24" i="77"/>
  <c r="F141" i="78"/>
  <c r="O84" i="78"/>
  <c r="F74" i="78"/>
  <c r="F66" i="78"/>
  <c r="F58" i="78"/>
  <c r="F50" i="78"/>
  <c r="F42" i="78"/>
  <c r="F34" i="78"/>
  <c r="F26" i="78"/>
  <c r="F18" i="78"/>
  <c r="F10" i="78"/>
  <c r="I111" i="77"/>
  <c r="I103" i="77"/>
  <c r="L72" i="77"/>
  <c r="R62" i="77"/>
  <c r="I55" i="77"/>
  <c r="O51" i="77"/>
  <c r="O100" i="78"/>
  <c r="O121" i="77"/>
  <c r="R119" i="77"/>
  <c r="O100" i="77"/>
  <c r="L95" i="77"/>
  <c r="I47" i="77"/>
  <c r="L27" i="77"/>
  <c r="O26" i="77"/>
  <c r="O25" i="77"/>
  <c r="R16" i="77"/>
  <c r="I15" i="77"/>
  <c r="L14" i="77"/>
  <c r="O12" i="77"/>
  <c r="L7" i="77"/>
  <c r="R145" i="78"/>
  <c r="O76" i="78"/>
  <c r="R116" i="78"/>
  <c r="R108" i="78"/>
  <c r="R100" i="78"/>
  <c r="R76" i="78"/>
  <c r="R68" i="78"/>
  <c r="R60" i="78"/>
  <c r="R52" i="78"/>
  <c r="R44" i="78"/>
  <c r="R28" i="78"/>
  <c r="O113" i="77"/>
  <c r="R97" i="77"/>
  <c r="I95" i="77"/>
  <c r="R80" i="77"/>
  <c r="I79" i="77"/>
  <c r="O76" i="77"/>
  <c r="O75" i="77"/>
  <c r="L71" i="77"/>
  <c r="R67" i="77"/>
  <c r="L64" i="77"/>
  <c r="L60" i="77"/>
  <c r="R49" i="77"/>
  <c r="O44" i="77"/>
  <c r="O43" i="77"/>
  <c r="R36" i="77"/>
  <c r="O32" i="77"/>
  <c r="R8" i="77"/>
  <c r="I7" i="77"/>
  <c r="L6" i="77"/>
  <c r="F4" i="78"/>
  <c r="R4" i="78"/>
  <c r="I21" i="78"/>
  <c r="I13" i="78"/>
  <c r="I50" i="78"/>
  <c r="I42" i="78"/>
  <c r="I34" i="78"/>
  <c r="L120" i="77"/>
  <c r="R116" i="77"/>
  <c r="O104" i="77"/>
  <c r="R102" i="77"/>
  <c r="I71" i="77"/>
  <c r="O67" i="77"/>
  <c r="O56" i="77"/>
  <c r="R54" i="77"/>
  <c r="L32" i="77"/>
  <c r="O132" i="78"/>
  <c r="O92" i="78"/>
  <c r="O68" i="78"/>
  <c r="R65" i="78"/>
  <c r="I11" i="78"/>
  <c r="I12" i="78"/>
  <c r="O161" i="77"/>
  <c r="R160" i="77"/>
  <c r="L158" i="77"/>
  <c r="R154" i="77"/>
  <c r="O151" i="77"/>
  <c r="R145" i="77"/>
  <c r="O142" i="77"/>
  <c r="R139" i="77"/>
  <c r="O136" i="77"/>
  <c r="L133" i="77"/>
  <c r="O131" i="77"/>
  <c r="O127" i="77"/>
  <c r="O119" i="77"/>
  <c r="L111" i="77"/>
  <c r="R76" i="77"/>
  <c r="R63" i="77"/>
  <c r="O48" i="77"/>
  <c r="L33" i="77"/>
  <c r="L161" i="77"/>
  <c r="R159" i="77"/>
  <c r="L147" i="77"/>
  <c r="L146" i="77"/>
  <c r="O145" i="77"/>
  <c r="R144" i="77"/>
  <c r="L142" i="77"/>
  <c r="O130" i="77"/>
  <c r="R129" i="77"/>
  <c r="L127" i="77"/>
  <c r="O126" i="77"/>
  <c r="R125" i="77"/>
  <c r="R121" i="77"/>
  <c r="L119" i="77"/>
  <c r="R103" i="77"/>
  <c r="R91" i="77"/>
  <c r="L84" i="77"/>
  <c r="L78" i="77"/>
  <c r="O159" i="77"/>
  <c r="R153" i="77"/>
  <c r="O150" i="77"/>
  <c r="O140" i="77"/>
  <c r="R138" i="77"/>
  <c r="L131" i="77"/>
  <c r="R128" i="77"/>
  <c r="R124" i="77"/>
  <c r="R115" i="77"/>
  <c r="R74" i="77"/>
  <c r="O52" i="77"/>
  <c r="O28" i="77"/>
  <c r="L159" i="77"/>
  <c r="L155" i="77"/>
  <c r="L154" i="77"/>
  <c r="O153" i="77"/>
  <c r="R152" i="77"/>
  <c r="L150" i="77"/>
  <c r="R146" i="77"/>
  <c r="O143" i="77"/>
  <c r="L139" i="77"/>
  <c r="O134" i="77"/>
  <c r="L125" i="77"/>
  <c r="O120" i="77"/>
  <c r="L112" i="77"/>
  <c r="O102" i="77"/>
  <c r="R101" i="77"/>
  <c r="R95" i="77"/>
  <c r="O86" i="77"/>
  <c r="O157" i="77"/>
  <c r="R156" i="77"/>
  <c r="L153" i="77"/>
  <c r="R151" i="77"/>
  <c r="L138" i="77"/>
  <c r="O137" i="77"/>
  <c r="R136" i="77"/>
  <c r="O133" i="77"/>
  <c r="L116" i="77"/>
  <c r="L115" i="77"/>
  <c r="O114" i="77"/>
  <c r="R113" i="77"/>
  <c r="O110" i="77"/>
  <c r="R109" i="77"/>
  <c r="L108" i="77"/>
  <c r="L107" i="77"/>
  <c r="O106" i="77"/>
  <c r="R105" i="77"/>
  <c r="O79" i="77"/>
  <c r="L61" i="77"/>
  <c r="R47" i="77"/>
  <c r="O117" i="77"/>
  <c r="L114" i="77"/>
  <c r="R112" i="77"/>
  <c r="O109" i="77"/>
  <c r="L106" i="77"/>
  <c r="R104" i="77"/>
  <c r="L101" i="77"/>
  <c r="L90" i="77"/>
  <c r="R88" i="77"/>
  <c r="O85" i="77"/>
  <c r="L79" i="77"/>
  <c r="L75" i="77"/>
  <c r="O74" i="77"/>
  <c r="R73" i="77"/>
  <c r="O70" i="77"/>
  <c r="R69" i="77"/>
  <c r="L68" i="77"/>
  <c r="O63" i="77"/>
  <c r="O47" i="77"/>
  <c r="O38" i="77"/>
  <c r="I136" i="78"/>
  <c r="I128" i="78"/>
  <c r="I112" i="78"/>
  <c r="I104" i="78"/>
  <c r="I96" i="78"/>
  <c r="I88" i="78"/>
  <c r="I80" i="78"/>
  <c r="I72" i="78"/>
  <c r="I64" i="78"/>
  <c r="I56" i="78"/>
  <c r="I48" i="78"/>
  <c r="I40" i="78"/>
  <c r="R137" i="78"/>
  <c r="R129" i="78"/>
  <c r="R97" i="78"/>
  <c r="R89" i="78"/>
  <c r="R81" i="78"/>
  <c r="R25" i="78"/>
  <c r="L74" i="77"/>
  <c r="R72" i="77"/>
  <c r="O69" i="77"/>
  <c r="L63" i="77"/>
  <c r="L59" i="77"/>
  <c r="O58" i="77"/>
  <c r="R57" i="77"/>
  <c r="L55" i="77"/>
  <c r="L47" i="77"/>
  <c r="O37" i="77"/>
  <c r="L34" i="77"/>
  <c r="R32" i="77"/>
  <c r="O29" i="77"/>
  <c r="L26" i="77"/>
  <c r="R118" i="77"/>
  <c r="O115" i="77"/>
  <c r="R110" i="77"/>
  <c r="O107" i="77"/>
  <c r="L104" i="77"/>
  <c r="R98" i="77"/>
  <c r="L96" i="77"/>
  <c r="O91" i="77"/>
  <c r="R86" i="77"/>
  <c r="L66" i="77"/>
  <c r="R64" i="77"/>
  <c r="O61" i="77"/>
  <c r="O53" i="77"/>
  <c r="L50" i="77"/>
  <c r="R48" i="77"/>
  <c r="O45" i="77"/>
  <c r="L42" i="77"/>
  <c r="R40" i="77"/>
  <c r="R27" i="77"/>
  <c r="R22" i="77"/>
  <c r="I156" i="77"/>
  <c r="I148" i="77"/>
  <c r="L88" i="77"/>
  <c r="O83" i="77"/>
  <c r="R78" i="77"/>
  <c r="L58" i="77"/>
  <c r="R56" i="77"/>
  <c r="L53" i="77"/>
  <c r="R43" i="77"/>
  <c r="O40" i="77"/>
  <c r="L24" i="77"/>
  <c r="O19" i="77"/>
  <c r="R14" i="77"/>
  <c r="O11" i="77"/>
  <c r="R6" i="77"/>
  <c r="R140" i="78"/>
  <c r="R124" i="78"/>
  <c r="R36" i="78"/>
  <c r="R20" i="78"/>
  <c r="R12" i="78"/>
  <c r="R34" i="77"/>
  <c r="O22" i="77"/>
  <c r="R21" i="77"/>
  <c r="O15" i="77"/>
  <c r="I130" i="78"/>
  <c r="I122" i="78"/>
  <c r="I114" i="78"/>
  <c r="I106" i="78"/>
  <c r="I98" i="78"/>
  <c r="I90" i="78"/>
  <c r="I82" i="78"/>
  <c r="I66" i="78"/>
  <c r="I58" i="78"/>
  <c r="O101" i="77"/>
  <c r="L98" i="77"/>
  <c r="R96" i="77"/>
  <c r="O93" i="77"/>
  <c r="L87" i="77"/>
  <c r="L83" i="77"/>
  <c r="O82" i="77"/>
  <c r="R81" i="77"/>
  <c r="O78" i="77"/>
  <c r="R77" i="77"/>
  <c r="L76" i="77"/>
  <c r="O71" i="77"/>
  <c r="R66" i="77"/>
  <c r="R50" i="77"/>
  <c r="R25" i="77"/>
  <c r="L23" i="77"/>
  <c r="L19" i="77"/>
  <c r="O18" i="77"/>
  <c r="R17" i="77"/>
  <c r="O14" i="77"/>
  <c r="R13" i="77"/>
  <c r="L12" i="77"/>
  <c r="L11" i="77"/>
  <c r="O10" i="77"/>
  <c r="R9" i="77"/>
  <c r="O6" i="77"/>
  <c r="R5" i="77"/>
  <c r="I153" i="78"/>
  <c r="I145" i="78"/>
  <c r="I137" i="78"/>
  <c r="R154" i="78"/>
  <c r="F124" i="77"/>
  <c r="F12" i="77"/>
  <c r="I60" i="77"/>
  <c r="I44" i="77"/>
  <c r="I140" i="77"/>
  <c r="I100" i="77"/>
  <c r="I116" i="77"/>
  <c r="I92" i="77"/>
  <c r="I124" i="77"/>
  <c r="I108" i="77"/>
  <c r="I84" i="77"/>
  <c r="I76" i="77"/>
  <c r="I36" i="77"/>
  <c r="I20" i="77"/>
  <c r="F100" i="77"/>
  <c r="F92" i="77"/>
  <c r="F84" i="77"/>
  <c r="F76" i="77"/>
  <c r="F68" i="77"/>
  <c r="F60" i="77"/>
  <c r="F20" i="77"/>
  <c r="F148" i="77"/>
  <c r="F132" i="77"/>
  <c r="F36" i="77"/>
  <c r="F28" i="77"/>
  <c r="F108" i="77"/>
  <c r="F116" i="77"/>
  <c r="F44" i="77"/>
  <c r="F156" i="77"/>
  <c r="F140" i="77"/>
  <c r="F52" i="77"/>
  <c r="R82" i="78"/>
  <c r="R161" i="78"/>
  <c r="R153" i="78"/>
  <c r="R114" i="78"/>
  <c r="R66" i="78"/>
  <c r="R148" i="78"/>
  <c r="R106" i="78"/>
  <c r="R58" i="78"/>
  <c r="R50" i="78"/>
  <c r="R138" i="78"/>
  <c r="R98" i="78"/>
  <c r="R42" i="78"/>
  <c r="R34" i="78"/>
  <c r="R156" i="78"/>
  <c r="O156" i="78"/>
  <c r="O108" i="78"/>
  <c r="O60" i="78"/>
  <c r="O124" i="78"/>
  <c r="O116" i="78"/>
  <c r="O7" i="78"/>
  <c r="O52" i="78"/>
  <c r="O28" i="78"/>
  <c r="O12" i="78"/>
  <c r="O148" i="78"/>
  <c r="O140" i="78"/>
  <c r="O36" i="78"/>
  <c r="O20" i="78"/>
  <c r="I152" i="78"/>
  <c r="I129" i="78"/>
  <c r="I160" i="78"/>
  <c r="I89" i="78"/>
  <c r="I154" i="78"/>
  <c r="I97" i="78"/>
  <c r="I81" i="78"/>
  <c r="I73" i="78"/>
  <c r="I105" i="78"/>
  <c r="I65" i="78"/>
  <c r="I57" i="78"/>
  <c r="I49" i="78"/>
  <c r="I41" i="78"/>
  <c r="I33" i="78"/>
  <c r="I144" i="78"/>
  <c r="I20" i="78"/>
  <c r="I23" i="78"/>
  <c r="F156" i="78"/>
  <c r="F116" i="78"/>
  <c r="F86" i="78"/>
  <c r="F78" i="78"/>
  <c r="F70" i="78"/>
  <c r="F62" i="78"/>
  <c r="F54" i="78"/>
  <c r="F46" i="78"/>
  <c r="F38" i="78"/>
  <c r="F100" i="78"/>
  <c r="F140" i="78"/>
  <c r="F20" i="78"/>
  <c r="F124" i="78"/>
  <c r="F148" i="78"/>
  <c r="F108" i="78"/>
  <c r="F84" i="78"/>
  <c r="F76" i="78"/>
  <c r="F68" i="78"/>
  <c r="F60" i="78"/>
  <c r="F52" i="78"/>
  <c r="F44" i="78"/>
  <c r="F36" i="78"/>
  <c r="F28" i="78"/>
  <c r="F12" i="78"/>
  <c r="F135" i="78"/>
  <c r="F132" i="78"/>
  <c r="I135" i="78"/>
  <c r="O4" i="78"/>
  <c r="O138" i="77"/>
  <c r="I136" i="77"/>
  <c r="R133" i="77"/>
  <c r="L123" i="77"/>
  <c r="F121" i="77"/>
  <c r="R58" i="77"/>
  <c r="F46" i="77"/>
  <c r="I33" i="77"/>
  <c r="L20" i="77"/>
  <c r="O7" i="77"/>
  <c r="I49" i="77"/>
  <c r="L36" i="77"/>
  <c r="O23" i="77"/>
  <c r="R10" i="77"/>
  <c r="L135" i="77"/>
  <c r="F125" i="77"/>
  <c r="O122" i="77"/>
  <c r="I57" i="77"/>
  <c r="L44" i="77"/>
  <c r="O31" i="77"/>
  <c r="R18" i="77"/>
  <c r="F6" i="77"/>
  <c r="L52" i="77"/>
  <c r="O39" i="77"/>
  <c r="R26" i="77"/>
  <c r="F14" i="77"/>
  <c r="O55" i="77"/>
  <c r="R42" i="77"/>
  <c r="F30" i="77"/>
  <c r="I17" i="77"/>
  <c r="R90" i="34"/>
  <c r="M4" i="34"/>
  <c r="B6" i="34" l="1"/>
  <c r="B4" i="34"/>
  <c r="B5" i="34"/>
  <c r="B17" i="34"/>
  <c r="B161" i="34" l="1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6" i="34"/>
  <c r="B15" i="34"/>
  <c r="B14" i="34"/>
  <c r="B13" i="34"/>
  <c r="B12" i="34"/>
  <c r="B11" i="34"/>
  <c r="B10" i="34"/>
  <c r="B9" i="34"/>
  <c r="B8" i="34"/>
  <c r="B7" i="34"/>
  <c r="J64" i="56" l="1"/>
  <c r="H64" i="56"/>
  <c r="F64" i="56"/>
  <c r="D64" i="56"/>
  <c r="A56" i="56"/>
  <c r="A55" i="56"/>
  <c r="A54" i="56"/>
  <c r="A53" i="56"/>
  <c r="A52" i="56"/>
  <c r="A51" i="56"/>
  <c r="A50" i="56"/>
  <c r="A49" i="56"/>
  <c r="A48" i="56"/>
  <c r="A47" i="56"/>
  <c r="A46" i="56"/>
  <c r="A45" i="56"/>
  <c r="A44" i="56"/>
  <c r="A43" i="56"/>
  <c r="A42" i="56"/>
  <c r="A41" i="56"/>
  <c r="A40" i="56"/>
  <c r="A39" i="56"/>
  <c r="A38" i="56"/>
  <c r="A37" i="56"/>
  <c r="A36" i="56"/>
  <c r="A35" i="56"/>
  <c r="A34" i="56"/>
  <c r="A33" i="56"/>
  <c r="A32" i="56"/>
  <c r="A31" i="56"/>
  <c r="A30" i="56"/>
  <c r="A29" i="56"/>
  <c r="A28" i="56"/>
  <c r="A27" i="56"/>
  <c r="A26" i="56"/>
  <c r="A25" i="56"/>
  <c r="A24" i="56"/>
  <c r="A23" i="56"/>
  <c r="A22" i="56"/>
  <c r="A21" i="56"/>
  <c r="A20" i="56"/>
  <c r="A19" i="56"/>
  <c r="A18" i="56"/>
  <c r="A17" i="56"/>
  <c r="A16" i="56"/>
  <c r="A15" i="56"/>
  <c r="A14" i="56"/>
  <c r="A13" i="56"/>
  <c r="A12" i="56"/>
  <c r="A11" i="56"/>
  <c r="A10" i="56"/>
  <c r="A9" i="56"/>
  <c r="A8" i="56"/>
  <c r="A7" i="56"/>
  <c r="G52" i="36"/>
  <c r="G51" i="36"/>
  <c r="G50" i="36"/>
  <c r="G49" i="36"/>
  <c r="H48" i="36"/>
  <c r="H52" i="36" s="1"/>
  <c r="J35" i="36" s="1"/>
  <c r="K35" i="36" s="1"/>
  <c r="G48" i="36"/>
  <c r="H47" i="36"/>
  <c r="J30" i="36" s="1"/>
  <c r="K30" i="36" s="1"/>
  <c r="G47" i="36"/>
  <c r="H46" i="36"/>
  <c r="G46" i="36"/>
  <c r="G45" i="36"/>
  <c r="K41" i="36"/>
  <c r="K40" i="36"/>
  <c r="K39" i="36"/>
  <c r="K38" i="36"/>
  <c r="K37" i="36"/>
  <c r="K36" i="36"/>
  <c r="D36" i="36"/>
  <c r="K32" i="36"/>
  <c r="K29" i="36"/>
  <c r="K27" i="36"/>
  <c r="K26" i="36"/>
  <c r="K25" i="36"/>
  <c r="K24" i="36"/>
  <c r="K23" i="36"/>
  <c r="K22" i="36"/>
  <c r="K21" i="36"/>
  <c r="K20" i="36"/>
  <c r="K19" i="36"/>
  <c r="K18" i="36"/>
  <c r="K17" i="36"/>
  <c r="K16" i="36"/>
  <c r="K15" i="36"/>
  <c r="K14" i="36"/>
  <c r="K13" i="36"/>
  <c r="K12" i="36"/>
  <c r="K11" i="36"/>
  <c r="K10" i="36"/>
  <c r="K9" i="36"/>
  <c r="K8" i="36"/>
  <c r="K7" i="36"/>
  <c r="K6" i="36"/>
  <c r="K5" i="36"/>
  <c r="K4" i="36"/>
  <c r="N22" i="33"/>
  <c r="N21" i="33"/>
  <c r="H21" i="33"/>
  <c r="G21" i="33"/>
  <c r="N20" i="33"/>
  <c r="N19" i="33"/>
  <c r="H19" i="33"/>
  <c r="G19" i="33"/>
  <c r="N18" i="33"/>
  <c r="H18" i="33"/>
  <c r="G18" i="33"/>
  <c r="N17" i="33"/>
  <c r="N16" i="33"/>
  <c r="H16" i="33"/>
  <c r="G16" i="33"/>
  <c r="N15" i="33"/>
  <c r="H15" i="33"/>
  <c r="G15" i="33"/>
  <c r="N14" i="33"/>
  <c r="N13" i="33"/>
  <c r="H13" i="33"/>
  <c r="G13" i="33"/>
  <c r="N12" i="33"/>
  <c r="H12" i="33"/>
  <c r="G12" i="33"/>
  <c r="Q11" i="33"/>
  <c r="N11" i="33"/>
  <c r="L11" i="33"/>
  <c r="J11" i="33"/>
  <c r="N10" i="33"/>
  <c r="N9" i="33"/>
  <c r="J9" i="33"/>
  <c r="H9" i="33"/>
  <c r="G9" i="33"/>
  <c r="N8" i="33"/>
  <c r="N7" i="33"/>
  <c r="H7" i="33"/>
  <c r="G7" i="33"/>
  <c r="N6" i="33"/>
  <c r="H6" i="33"/>
  <c r="G6" i="33"/>
  <c r="N5" i="33"/>
  <c r="N4" i="33"/>
  <c r="H4" i="33"/>
  <c r="G4" i="33"/>
  <c r="N3" i="33"/>
  <c r="H3" i="33"/>
  <c r="G3" i="33"/>
  <c r="F48" i="32"/>
  <c r="E48" i="32"/>
  <c r="F47" i="32"/>
  <c r="E47" i="32"/>
  <c r="F46" i="32"/>
  <c r="E46" i="32"/>
  <c r="F45" i="32"/>
  <c r="E45" i="32"/>
  <c r="F44" i="32"/>
  <c r="E44" i="32"/>
  <c r="F43" i="32"/>
  <c r="E43" i="32"/>
  <c r="F42" i="32"/>
  <c r="E42" i="32"/>
  <c r="F41" i="32"/>
  <c r="E41" i="32"/>
  <c r="F40" i="32"/>
  <c r="E40" i="32"/>
  <c r="F39" i="32"/>
  <c r="E39" i="32"/>
  <c r="F38" i="32"/>
  <c r="E38" i="32"/>
  <c r="F37" i="32"/>
  <c r="E37" i="32"/>
  <c r="F36" i="32"/>
  <c r="E36" i="32"/>
  <c r="F35" i="32"/>
  <c r="E35" i="32"/>
  <c r="F34" i="32"/>
  <c r="E34" i="32"/>
  <c r="F33" i="32"/>
  <c r="E33" i="32"/>
  <c r="F32" i="32"/>
  <c r="E32" i="32"/>
  <c r="F31" i="32"/>
  <c r="E31" i="32"/>
  <c r="F30" i="32"/>
  <c r="E30" i="32"/>
  <c r="F29" i="32"/>
  <c r="E29" i="32"/>
  <c r="F28" i="32"/>
  <c r="E28" i="32"/>
  <c r="F27" i="32"/>
  <c r="E27" i="32"/>
  <c r="F26" i="32"/>
  <c r="E26" i="32"/>
  <c r="F25" i="32"/>
  <c r="E25" i="32"/>
  <c r="F24" i="32"/>
  <c r="E24" i="32"/>
  <c r="F23" i="32"/>
  <c r="E23" i="32"/>
  <c r="F22" i="32"/>
  <c r="E22" i="32"/>
  <c r="F21" i="32"/>
  <c r="E21" i="32"/>
  <c r="F20" i="32"/>
  <c r="E20" i="32"/>
  <c r="F19" i="32"/>
  <c r="E19" i="32"/>
  <c r="F18" i="32"/>
  <c r="E18" i="32"/>
  <c r="F17" i="32"/>
  <c r="E17" i="32"/>
  <c r="F16" i="32"/>
  <c r="E16" i="32"/>
  <c r="F15" i="32"/>
  <c r="E15" i="32"/>
  <c r="F14" i="32"/>
  <c r="E14" i="32"/>
  <c r="F13" i="32"/>
  <c r="E13" i="32"/>
  <c r="F12" i="32"/>
  <c r="E12" i="32"/>
  <c r="F11" i="32"/>
  <c r="E11" i="32"/>
  <c r="F10" i="32"/>
  <c r="E10" i="32"/>
  <c r="F9" i="32"/>
  <c r="E9" i="32"/>
  <c r="F8" i="32"/>
  <c r="E8" i="32"/>
  <c r="F7" i="32"/>
  <c r="E7" i="32"/>
  <c r="F6" i="32"/>
  <c r="E6" i="32"/>
  <c r="F5" i="32"/>
  <c r="E5" i="32"/>
  <c r="J8" i="33" s="1"/>
  <c r="F4" i="32"/>
  <c r="E4" i="32"/>
  <c r="F3" i="32"/>
  <c r="E3" i="32"/>
  <c r="D141" i="37"/>
  <c r="C139" i="37"/>
  <c r="B139" i="37"/>
  <c r="B136" i="37"/>
  <c r="C135" i="37"/>
  <c r="B135" i="37"/>
  <c r="D134" i="37"/>
  <c r="D130" i="37" s="1"/>
  <c r="C133" i="37"/>
  <c r="B133" i="37"/>
  <c r="D27" i="37"/>
  <c r="C43" i="37"/>
  <c r="D28" i="37"/>
  <c r="C8" i="37"/>
  <c r="C132" i="37" s="1"/>
  <c r="J2" i="37"/>
  <c r="B134" i="37" l="1"/>
  <c r="M11" i="33"/>
  <c r="O11" i="33"/>
  <c r="B92" i="37"/>
  <c r="C124" i="37"/>
  <c r="C125" i="37" s="1"/>
  <c r="L19" i="33"/>
  <c r="J17" i="33"/>
  <c r="D92" i="37"/>
  <c r="C134" i="37"/>
  <c r="C130" i="37" s="1"/>
  <c r="H50" i="36"/>
  <c r="J33" i="36" s="1"/>
  <c r="K33" i="36" s="1"/>
  <c r="J28" i="36"/>
  <c r="K28" i="36" s="1"/>
  <c r="L21" i="33"/>
  <c r="C102" i="37"/>
  <c r="C103" i="37" s="1"/>
  <c r="D102" i="37"/>
  <c r="B41" i="37"/>
  <c r="D41" i="37"/>
  <c r="D8" i="37"/>
  <c r="D9" i="37" s="1"/>
  <c r="C42" i="37"/>
  <c r="B62" i="37"/>
  <c r="B102" i="37"/>
  <c r="C61" i="37"/>
  <c r="C110" i="37"/>
  <c r="C111" i="37" s="1"/>
  <c r="B124" i="37"/>
  <c r="B8" i="37"/>
  <c r="D61" i="37"/>
  <c r="C92" i="37"/>
  <c r="D21" i="37"/>
  <c r="D142" i="37" s="1"/>
  <c r="C21" i="37"/>
  <c r="B43" i="37"/>
  <c r="C41" i="37"/>
  <c r="B61" i="37"/>
  <c r="J6" i="33"/>
  <c r="J7" i="33"/>
  <c r="J14" i="33"/>
  <c r="J15" i="33"/>
  <c r="J16" i="33"/>
  <c r="B93" i="37"/>
  <c r="L5" i="33"/>
  <c r="L6" i="33"/>
  <c r="L7" i="33"/>
  <c r="L14" i="33"/>
  <c r="L15" i="33"/>
  <c r="L16" i="33"/>
  <c r="J31" i="36"/>
  <c r="K31" i="36" s="1"/>
  <c r="J3" i="33"/>
  <c r="J13" i="33"/>
  <c r="J22" i="33"/>
  <c r="B94" i="37"/>
  <c r="L3" i="33"/>
  <c r="L4" i="33"/>
  <c r="L12" i="33"/>
  <c r="L13" i="33"/>
  <c r="L22" i="33"/>
  <c r="J5" i="33"/>
  <c r="B42" i="37"/>
  <c r="C93" i="37"/>
  <c r="J12" i="33"/>
  <c r="Q12" i="33" s="1"/>
  <c r="J4" i="33"/>
  <c r="C62" i="37"/>
  <c r="C94" i="37"/>
  <c r="B110" i="37"/>
  <c r="B132" i="37"/>
  <c r="J10" i="33"/>
  <c r="J20" i="33"/>
  <c r="J21" i="33"/>
  <c r="Q21" i="33" s="1"/>
  <c r="B21" i="37"/>
  <c r="L10" i="33"/>
  <c r="L20" i="33"/>
  <c r="H51" i="36"/>
  <c r="J34" i="36" s="1"/>
  <c r="K34" i="36" s="1"/>
  <c r="J18" i="33"/>
  <c r="J19" i="33"/>
  <c r="Q19" i="33" s="1"/>
  <c r="L8" i="33"/>
  <c r="Q8" i="33" s="1"/>
  <c r="L9" i="33"/>
  <c r="Q9" i="33" s="1"/>
  <c r="L17" i="33"/>
  <c r="Q17" i="33" s="1"/>
  <c r="L18" i="33"/>
  <c r="B103" i="37" l="1"/>
  <c r="Q18" i="33"/>
  <c r="Q10" i="33"/>
  <c r="Q16" i="33"/>
  <c r="O16" i="33" s="1"/>
  <c r="Q4" i="33"/>
  <c r="M4" i="33" s="1"/>
  <c r="Q15" i="33"/>
  <c r="Q5" i="33"/>
  <c r="D22" i="37"/>
  <c r="C20" i="37"/>
  <c r="C22" i="37"/>
  <c r="D131" i="37"/>
  <c r="D125" i="37"/>
  <c r="D111" i="37"/>
  <c r="C142" i="37"/>
  <c r="D103" i="37"/>
  <c r="D43" i="37"/>
  <c r="B125" i="37"/>
  <c r="D20" i="37"/>
  <c r="D94" i="37"/>
  <c r="O9" i="33"/>
  <c r="M9" i="33"/>
  <c r="C143" i="37"/>
  <c r="O8" i="33"/>
  <c r="M8" i="33"/>
  <c r="O17" i="33"/>
  <c r="M17" i="33"/>
  <c r="B22" i="37"/>
  <c r="B20" i="37"/>
  <c r="M10" i="33"/>
  <c r="O10" i="33"/>
  <c r="B111" i="37"/>
  <c r="Q6" i="33"/>
  <c r="B130" i="37"/>
  <c r="B142" i="37" s="1"/>
  <c r="Q22" i="33"/>
  <c r="D144" i="37"/>
  <c r="D145" i="37" s="1"/>
  <c r="D146" i="37" s="1"/>
  <c r="D143" i="37"/>
  <c r="Q13" i="33"/>
  <c r="O19" i="33"/>
  <c r="M19" i="33"/>
  <c r="M12" i="33"/>
  <c r="O12" i="33"/>
  <c r="O5" i="33"/>
  <c r="M5" i="33"/>
  <c r="Q3" i="33"/>
  <c r="M16" i="33"/>
  <c r="O18" i="33"/>
  <c r="M18" i="33"/>
  <c r="O15" i="33"/>
  <c r="M15" i="33"/>
  <c r="M21" i="33"/>
  <c r="O21" i="33"/>
  <c r="Q14" i="33"/>
  <c r="H130" i="37"/>
  <c r="H142" i="37" s="1"/>
  <c r="H143" i="37" s="1"/>
  <c r="C131" i="37"/>
  <c r="Q20" i="33"/>
  <c r="Q7" i="33"/>
  <c r="O4" i="33" l="1"/>
  <c r="B143" i="37"/>
  <c r="B144" i="37"/>
  <c r="B145" i="37" s="1"/>
  <c r="O7" i="33"/>
  <c r="M7" i="33"/>
  <c r="O14" i="33"/>
  <c r="M14" i="33"/>
  <c r="O22" i="33"/>
  <c r="M22" i="33"/>
  <c r="M20" i="33"/>
  <c r="O20" i="33"/>
  <c r="M13" i="33"/>
  <c r="O13" i="33"/>
  <c r="O6" i="33"/>
  <c r="M6" i="33"/>
  <c r="G130" i="37"/>
  <c r="G142" i="37" s="1"/>
  <c r="G143" i="37" s="1"/>
  <c r="B131" i="37"/>
  <c r="O3" i="33"/>
  <c r="M3" i="33"/>
  <c r="D37" i="36" l="1"/>
  <c r="B146" i="37"/>
  <c r="C144" i="37"/>
  <c r="C145" i="37" s="1"/>
  <c r="C146" i="37" s="1"/>
</calcChain>
</file>

<file path=xl/sharedStrings.xml><?xml version="1.0" encoding="utf-8"?>
<sst xmlns="http://schemas.openxmlformats.org/spreadsheetml/2006/main" count="8889" uniqueCount="1645">
  <si>
    <t>ACCOUNT CODE</t>
  </si>
  <si>
    <t>ACCOUNT DESCRIPTION</t>
  </si>
  <si>
    <t>编码级次</t>
  </si>
  <si>
    <t>科目性质</t>
  </si>
  <si>
    <t>科目类型</t>
  </si>
  <si>
    <t>科目类型英文名称</t>
  </si>
  <si>
    <t>账页格式</t>
  </si>
  <si>
    <t>科目英文名称</t>
  </si>
  <si>
    <t>科目助记码</t>
  </si>
  <si>
    <t>币种名称</t>
  </si>
  <si>
    <t>计量单位</t>
  </si>
  <si>
    <t>是否个人往来核算</t>
  </si>
  <si>
    <t>是否客户往来核算</t>
  </si>
  <si>
    <t>是否供应商往来核算</t>
  </si>
  <si>
    <t>是否部门核算</t>
  </si>
  <si>
    <t>是否项目核算</t>
  </si>
  <si>
    <t>项目大类编码</t>
  </si>
  <si>
    <t>是否日记账</t>
  </si>
  <si>
    <t>是否银行账</t>
  </si>
  <si>
    <t>是否汇总打印</t>
  </si>
  <si>
    <t>是否末级</t>
  </si>
  <si>
    <t>是否参与汇兑损益计算</t>
  </si>
  <si>
    <t>是否现金科目</t>
  </si>
  <si>
    <t>是否银行科目</t>
  </si>
  <si>
    <t>银行账科目是否启用</t>
  </si>
  <si>
    <t>银行账科目对账方向</t>
  </si>
  <si>
    <t>银行账科目启用日期</t>
  </si>
  <si>
    <t>银行账科目对账截止日期</t>
  </si>
  <si>
    <t>是否封存</t>
  </si>
  <si>
    <t>受控科目受控系统标识</t>
  </si>
  <si>
    <t>其它系统是否使用</t>
  </si>
  <si>
    <t>在建工程项目科目类型</t>
  </si>
  <si>
    <t>是否工程结算科目</t>
  </si>
  <si>
    <t>是否常用现金流量科目</t>
  </si>
  <si>
    <t>是否有自定义项1</t>
  </si>
  <si>
    <t>是否有自定义项2</t>
  </si>
  <si>
    <t>是否有自定义项3</t>
  </si>
  <si>
    <t>是否有自定义项4</t>
  </si>
  <si>
    <t>是否有自定义项5</t>
  </si>
  <si>
    <t>是否有自定义项6</t>
  </si>
  <si>
    <t>是否有自定义项7</t>
  </si>
  <si>
    <t>是否有自定义项8</t>
  </si>
  <si>
    <t>是否有自定义项9</t>
  </si>
  <si>
    <t>是否有自定义项10</t>
  </si>
  <si>
    <t>是否有自定义项11</t>
  </si>
  <si>
    <t>是否有自定义项12</t>
  </si>
  <si>
    <t>是否有自定义项13</t>
  </si>
  <si>
    <t>是否有自定义项14</t>
  </si>
  <si>
    <t>是否有自定义项15</t>
  </si>
  <si>
    <t>是否有自定义项16</t>
  </si>
  <si>
    <t>期间损益</t>
  </si>
  <si>
    <t>账页格式英文名称</t>
  </si>
  <si>
    <t>录入日期</t>
  </si>
  <si>
    <t>录入员</t>
  </si>
  <si>
    <t>1001</t>
  </si>
  <si>
    <t>库存现金</t>
  </si>
  <si>
    <t>1</t>
  </si>
  <si>
    <t>借方</t>
  </si>
  <si>
    <t>资产</t>
  </si>
  <si>
    <t>ZC</t>
  </si>
  <si>
    <t>1002</t>
  </si>
  <si>
    <t>银行存款_Deposit in Bank</t>
  </si>
  <si>
    <t>100201</t>
  </si>
  <si>
    <t>银行存款-人民币_Deposit in Bank-CNY</t>
  </si>
  <si>
    <t>2</t>
  </si>
  <si>
    <t>10020101</t>
  </si>
  <si>
    <t>银行存款-人民币-新韩银行基本户（6203）_Deposit in Bank-CNY-Shinhan Bank Basic Account (6203)</t>
  </si>
  <si>
    <t>3</t>
  </si>
  <si>
    <t>10020102</t>
  </si>
  <si>
    <t>银行存款-人民币-中国银行一般户（4248）_Deposit in Bank-CNY-BOC Account (4248)</t>
  </si>
  <si>
    <t>100202</t>
  </si>
  <si>
    <t>银行存款-美元_Deposit in Bank-USD</t>
  </si>
  <si>
    <t>美元</t>
  </si>
  <si>
    <t>10020201</t>
  </si>
  <si>
    <t>银行存款-美元-新韩银行资本金户（9700）_Deposit in Bank-USD-Shinhan Bank Capital Account (9700)</t>
  </si>
  <si>
    <t>10020202</t>
  </si>
  <si>
    <t>银行存款-美元-新韩银行结算户（6228）_Deposit in Bank-USD-Shinhan Bank Settlement Account (6228)</t>
  </si>
  <si>
    <t>1003</t>
  </si>
  <si>
    <t>存放中央银行款项</t>
  </si>
  <si>
    <t>1011</t>
  </si>
  <si>
    <t>存放同业</t>
  </si>
  <si>
    <t>1012</t>
  </si>
  <si>
    <t>其他货币资金_Other Cash and Equivalants</t>
  </si>
  <si>
    <t>101201</t>
  </si>
  <si>
    <t>其他货币资金-支付宝_Other Cash and Equivalants-Alipay</t>
  </si>
  <si>
    <t>10120101</t>
  </si>
  <si>
    <t>其他货币资金-支付宝-账户1_Other Cash and Equivalants-Alipay Acount 1</t>
  </si>
  <si>
    <t>10120102</t>
  </si>
  <si>
    <t>其他货币资金-支付宝-账户2_Other Cash and Equivalants-Alipay Acount 2</t>
  </si>
  <si>
    <t>10120103</t>
  </si>
  <si>
    <t>其他货币资金-支付宝-账户3_Other Cash and Equivalants-Alipay Acount 3</t>
  </si>
  <si>
    <t>1021</t>
  </si>
  <si>
    <t>结算备付金</t>
  </si>
  <si>
    <t>1031</t>
  </si>
  <si>
    <t>存出保证金</t>
  </si>
  <si>
    <t>1101</t>
  </si>
  <si>
    <t>交易性金融资产</t>
  </si>
  <si>
    <t>1111</t>
  </si>
  <si>
    <t>买入返售金融资产</t>
  </si>
  <si>
    <t>1121</t>
  </si>
  <si>
    <t>应收票据</t>
  </si>
  <si>
    <t>1122</t>
  </si>
  <si>
    <t>应收账款_Account Receivables</t>
  </si>
  <si>
    <t>112201</t>
  </si>
  <si>
    <t>应收账款-第三方_Account Receivables-3rd Parties</t>
  </si>
  <si>
    <t>是</t>
  </si>
  <si>
    <t>11220101</t>
  </si>
  <si>
    <t>应收账款-第三方-人民币_Account Receivables-3rd Parties-CNY</t>
  </si>
  <si>
    <t>112202</t>
  </si>
  <si>
    <t>应收账款-关联方_Account Receivables-InterCompany</t>
  </si>
  <si>
    <t>11220201</t>
  </si>
  <si>
    <t>应收账款-关联方-美金_Account Receivables-InterCompany-USD</t>
  </si>
  <si>
    <t>112203</t>
  </si>
  <si>
    <t>应收账款-内部往来_Account Receivables-IntraCompany</t>
  </si>
  <si>
    <t>11220301</t>
  </si>
  <si>
    <t>应收账款-内部往来-人民币_Account Receivables-IntraCompany-CNY</t>
  </si>
  <si>
    <t>112204</t>
  </si>
  <si>
    <t>应收账款-销售退回准备_Provision for Sales Returns</t>
  </si>
  <si>
    <t>11220401</t>
  </si>
  <si>
    <t>应收账款-销售退回准备-人民币_Provision for Sales Returns-CNY</t>
  </si>
  <si>
    <t>1123</t>
  </si>
  <si>
    <t>预付账款_Prepayments</t>
  </si>
  <si>
    <t>112301</t>
  </si>
  <si>
    <t>预付账款-待摊费用_Prepaid Expenses</t>
  </si>
  <si>
    <t>11230101</t>
  </si>
  <si>
    <t>预付账款-待摊费用-人民币_Prepaid Expenses-CNY</t>
  </si>
  <si>
    <t>112302</t>
  </si>
  <si>
    <t>预付账款-第三方预付款_Prepayments to 3rd Parties</t>
  </si>
  <si>
    <t>11230201</t>
  </si>
  <si>
    <t>预付账款-第三方预付款-人民币_Prepayments to 3rd Parties-CNY</t>
  </si>
  <si>
    <t>112303</t>
  </si>
  <si>
    <t>预付账款-关联方预付款_Prepayments to InterCompany</t>
  </si>
  <si>
    <t>11230301</t>
  </si>
  <si>
    <t>预付账款-关联方预付款-人民币_Prepayments to InterCompany-CNY</t>
  </si>
  <si>
    <t>1131</t>
  </si>
  <si>
    <t>应收股利</t>
  </si>
  <si>
    <t>1132</t>
  </si>
  <si>
    <t>应收利息</t>
  </si>
  <si>
    <t>1201</t>
  </si>
  <si>
    <t>应收代位追偿款</t>
  </si>
  <si>
    <t>1211</t>
  </si>
  <si>
    <t>应收分保账款</t>
  </si>
  <si>
    <t>1212</t>
  </si>
  <si>
    <t>应收分保合同准备金</t>
  </si>
  <si>
    <t>1221</t>
  </si>
  <si>
    <t>其他应收款_Other Receivables</t>
  </si>
  <si>
    <t>122101</t>
  </si>
  <si>
    <t>其他应收款-押金_Other Receivables-Deposit</t>
  </si>
  <si>
    <t>12210101</t>
  </si>
  <si>
    <t>其他应收款-押金-人民币_Other Receivables-Deposit-CNY</t>
  </si>
  <si>
    <t>122102</t>
  </si>
  <si>
    <t>其他应收款-保证金_Other Receivables-Guarantee Deposit</t>
  </si>
  <si>
    <t>12210201</t>
  </si>
  <si>
    <t>其他应收款-保证金-人民币_Other Receivables-Guarantee Deposit-CNY</t>
  </si>
  <si>
    <t>122103</t>
  </si>
  <si>
    <t>其他应收款-员工备用金_Other Receivables-Advance to Employees</t>
  </si>
  <si>
    <t>12210301</t>
  </si>
  <si>
    <t>其他应收款-员工备用金-人民币_Other Receivables-Advance to Employees-CNY</t>
  </si>
  <si>
    <t>122104</t>
  </si>
  <si>
    <t>其他应收款-其他第三方_Other Receivables-Other 3rd Parties</t>
  </si>
  <si>
    <t>12210401</t>
  </si>
  <si>
    <t>其他应收款-其他第三方-人民币_Other Receivables-Other 3rd Parties-CNY</t>
  </si>
  <si>
    <t>122105</t>
  </si>
  <si>
    <t>其他应收款-关联方_Other Receivables-InterCompany</t>
  </si>
  <si>
    <t>12210501</t>
  </si>
  <si>
    <t>其他应收款-关联方-人民币_Other Receivables-InterCompany-CNY</t>
  </si>
  <si>
    <t>122106</t>
  </si>
  <si>
    <t>其他应收款-内部往来_IntraCompany</t>
  </si>
  <si>
    <t>12210601</t>
  </si>
  <si>
    <t>其他应收款-内部往来-人民币_IntraCompany-CNY</t>
  </si>
  <si>
    <t>1231</t>
  </si>
  <si>
    <t>坏账准备</t>
  </si>
  <si>
    <t>贷方</t>
  </si>
  <si>
    <t>123101</t>
  </si>
  <si>
    <t>坏账准备-应收账款坏账准备_Provisions for Doubtful Receivables</t>
  </si>
  <si>
    <t>12310101</t>
  </si>
  <si>
    <t>坏账准备-应收账款坏账准备-人民币_Provisions for Doubtful Receivables-CNY</t>
  </si>
  <si>
    <t>1301</t>
  </si>
  <si>
    <t>贴现资产</t>
  </si>
  <si>
    <t>1302</t>
  </si>
  <si>
    <t>拆出资金</t>
  </si>
  <si>
    <t>1303</t>
  </si>
  <si>
    <t>贷款</t>
  </si>
  <si>
    <t>1304</t>
  </si>
  <si>
    <t>贷款损失准备</t>
  </si>
  <si>
    <t>1311</t>
  </si>
  <si>
    <t>代理兑付证券</t>
  </si>
  <si>
    <t>1321</t>
  </si>
  <si>
    <t>代理业务资产</t>
  </si>
  <si>
    <t>1401</t>
  </si>
  <si>
    <t>材料采购</t>
  </si>
  <si>
    <t>1402</t>
  </si>
  <si>
    <t>在途物资_Material in Transit</t>
  </si>
  <si>
    <t>140201</t>
  </si>
  <si>
    <t>在途物资-商品_Goods in Transit</t>
  </si>
  <si>
    <t>14020101</t>
  </si>
  <si>
    <t>在途物资-商品-人民币_Goods in Transit-CNY</t>
  </si>
  <si>
    <t>140202</t>
  </si>
  <si>
    <t>在途物资-关税_Import Duties of Goods in Transit</t>
  </si>
  <si>
    <t>14020201</t>
  </si>
  <si>
    <t>在途物资-关税-人民币_Import Duties of Goods in Transit-CNY</t>
  </si>
  <si>
    <t>140203</t>
  </si>
  <si>
    <t>在途物资-运费_Inbound Freight of Goods in Transit</t>
  </si>
  <si>
    <t>14020301</t>
  </si>
  <si>
    <t>在途物资-运费-人民币_Inbound Freight of Goods in Transit-CNY</t>
  </si>
  <si>
    <t>1403</t>
  </si>
  <si>
    <t>原材料</t>
  </si>
  <si>
    <t>1404</t>
  </si>
  <si>
    <t>材料成本差异</t>
  </si>
  <si>
    <t>1405</t>
  </si>
  <si>
    <t>库存商品_Inventory</t>
  </si>
  <si>
    <t>140501</t>
  </si>
  <si>
    <t>库存商品-商品_Inventory-Goods</t>
  </si>
  <si>
    <t>14050101</t>
  </si>
  <si>
    <t>库存商品-商品-人民币_Inventory-Goods-CNY</t>
  </si>
  <si>
    <t>140502</t>
  </si>
  <si>
    <t>库存商品-关税_Import Duties of Goods</t>
  </si>
  <si>
    <t>14050201</t>
  </si>
  <si>
    <t>库存商品-关税-人民币_Import Duties of Goods-CNY</t>
  </si>
  <si>
    <t>140504</t>
  </si>
  <si>
    <t>库存商品-运费_Inbound Freight of Goods in Transit</t>
  </si>
  <si>
    <t>14050401</t>
  </si>
  <si>
    <t>库存商品-运费-人民币_Inbound Freight of Goods in Transit-CNY</t>
  </si>
  <si>
    <t>1406</t>
  </si>
  <si>
    <t>发出商品_Shipped Goods</t>
  </si>
  <si>
    <t>140601</t>
  </si>
  <si>
    <t>发出商品-商品_Shipped Goods-Goods</t>
  </si>
  <si>
    <t>14060101</t>
  </si>
  <si>
    <t>发出商品-商品-人民币_Shipped Goods-Goods-CNY</t>
  </si>
  <si>
    <t>140602</t>
  </si>
  <si>
    <t>发出商品-关税_Import Duties of Shipped Goods</t>
  </si>
  <si>
    <t>14060201</t>
  </si>
  <si>
    <t>发出商品-关税-人民币_Import Duties of Shipped Goods-CNY</t>
  </si>
  <si>
    <t>140603</t>
  </si>
  <si>
    <t>发出商品-运费_Inbound Freight of Shipped Goods</t>
  </si>
  <si>
    <t>14060301</t>
  </si>
  <si>
    <t>发出商品-运费-人民币_Inbound Freight of Shipped Goods-CNY</t>
  </si>
  <si>
    <t>1407</t>
  </si>
  <si>
    <t>商品进销差价</t>
  </si>
  <si>
    <t>1408</t>
  </si>
  <si>
    <t>委托加工物资</t>
  </si>
  <si>
    <t>1411</t>
  </si>
  <si>
    <t>周转材料</t>
  </si>
  <si>
    <t>1421</t>
  </si>
  <si>
    <t>消耗性生物资产</t>
  </si>
  <si>
    <t>1431</t>
  </si>
  <si>
    <t>贵金属</t>
  </si>
  <si>
    <t>1441</t>
  </si>
  <si>
    <t>抵债资产</t>
  </si>
  <si>
    <t>1451</t>
  </si>
  <si>
    <t>损余物资</t>
  </si>
  <si>
    <t>1461</t>
  </si>
  <si>
    <t>使用权资产_Right of Use</t>
  </si>
  <si>
    <t>146101</t>
  </si>
  <si>
    <t>使用权资产-租金_Right of Use-Rent</t>
  </si>
  <si>
    <t>14610101</t>
  </si>
  <si>
    <t>使用权资产-租金-成本_Right of Use-Rent-Cost</t>
  </si>
  <si>
    <t>14610102</t>
  </si>
  <si>
    <t>使用权资产-租金-折旧_Right of Use-Rent-Depreciation</t>
  </si>
  <si>
    <t>1471</t>
  </si>
  <si>
    <t>存货跌价准备_Provision for Year End Mark Down</t>
  </si>
  <si>
    <t>147101</t>
  </si>
  <si>
    <t>14710101</t>
  </si>
  <si>
    <t>1481</t>
  </si>
  <si>
    <t>持有待售资产</t>
  </si>
  <si>
    <t>1482</t>
  </si>
  <si>
    <t>持有待售资产减值准备</t>
  </si>
  <si>
    <t>1501</t>
  </si>
  <si>
    <t>持有至到期投资</t>
  </si>
  <si>
    <t>1502</t>
  </si>
  <si>
    <t>持有至到期投资减值准备</t>
  </si>
  <si>
    <t>1503</t>
  </si>
  <si>
    <t>可供出售金融资产</t>
  </si>
  <si>
    <t>1511</t>
  </si>
  <si>
    <t>长期股权投资</t>
  </si>
  <si>
    <t>1512</t>
  </si>
  <si>
    <t>长期股权投资减值准备</t>
  </si>
  <si>
    <t>1521</t>
  </si>
  <si>
    <t>投资性房地产</t>
  </si>
  <si>
    <t>1531</t>
  </si>
  <si>
    <t>长期应收款</t>
  </si>
  <si>
    <t>1532</t>
  </si>
  <si>
    <t>未实现融资收益</t>
  </si>
  <si>
    <t>1541</t>
  </si>
  <si>
    <t>存出资本保证金</t>
  </si>
  <si>
    <t>1601</t>
  </si>
  <si>
    <t>固定资产_Fixed Assets</t>
  </si>
  <si>
    <t>160101</t>
  </si>
  <si>
    <t>固定资产-电子设备_Fixed Assets-Electronic Devices</t>
  </si>
  <si>
    <t>16010101</t>
  </si>
  <si>
    <t>160102</t>
  </si>
  <si>
    <t>固定资产-器具、工具、家具_Fixed Assets-Apparatuses, tools and furniture</t>
  </si>
  <si>
    <t>16010201</t>
  </si>
  <si>
    <t>1602</t>
  </si>
  <si>
    <t>累计折旧_Accumulated Depreciation</t>
  </si>
  <si>
    <t>160201</t>
  </si>
  <si>
    <t>累计折旧-电子设备_Accumulated Depreciation-Electronic Devices</t>
  </si>
  <si>
    <t>16020101</t>
  </si>
  <si>
    <t>160202</t>
  </si>
  <si>
    <t>累计折旧-器具、工具、家具_Accumulated Depreciation-Apparatuses, tools and furniture</t>
  </si>
  <si>
    <t>16020201</t>
  </si>
  <si>
    <t>1603</t>
  </si>
  <si>
    <t>固定资产减值准备_Provision for impairment of fixed assets</t>
  </si>
  <si>
    <t>1604</t>
  </si>
  <si>
    <t>在建工程_Constructions in Progress</t>
  </si>
  <si>
    <t>160401</t>
  </si>
  <si>
    <t>在建工程-店铺装修_Constructions in Progress-Retails Stores Renovation</t>
  </si>
  <si>
    <t>16040101</t>
  </si>
  <si>
    <t>160402</t>
  </si>
  <si>
    <t>在建工程-软件_Constructions in Progress-Software</t>
  </si>
  <si>
    <t>16040201</t>
  </si>
  <si>
    <t>1605</t>
  </si>
  <si>
    <t>工程物资</t>
  </si>
  <si>
    <t>1606</t>
  </si>
  <si>
    <t>固定资产清理</t>
  </si>
  <si>
    <t>1611</t>
  </si>
  <si>
    <t>未担保余值</t>
  </si>
  <si>
    <t>1621</t>
  </si>
  <si>
    <t>生产性生物资产</t>
  </si>
  <si>
    <t>1622</t>
  </si>
  <si>
    <t>生产性生物资产累计折旧</t>
  </si>
  <si>
    <t>1623</t>
  </si>
  <si>
    <t>公益性生物资产</t>
  </si>
  <si>
    <t>1631</t>
  </si>
  <si>
    <t>油气资产</t>
  </si>
  <si>
    <t>1632</t>
  </si>
  <si>
    <t>累计折耗</t>
  </si>
  <si>
    <t>1701</t>
  </si>
  <si>
    <t>无形资产_Intangible Assets</t>
  </si>
  <si>
    <t>170101</t>
  </si>
  <si>
    <t>无形资产-软件_Intangible Assets-Softwares</t>
  </si>
  <si>
    <t>17010101</t>
  </si>
  <si>
    <t>无形资产-软件-人民币_Intangible Assets-Softwares-CNY</t>
  </si>
  <si>
    <t>1702</t>
  </si>
  <si>
    <t>累计摊销_Accumulated Amortization</t>
  </si>
  <si>
    <t>170201</t>
  </si>
  <si>
    <t>累计摊销-软件_Accumulated Amortization-Softwares</t>
  </si>
  <si>
    <t>17020101</t>
  </si>
  <si>
    <t>累计摊销-软件-人民币_Accumulated Amortization-Softwares-CNY</t>
  </si>
  <si>
    <t>1703</t>
  </si>
  <si>
    <t>无形资产减值准备</t>
  </si>
  <si>
    <t>1711</t>
  </si>
  <si>
    <t>商誉</t>
  </si>
  <si>
    <t>1801</t>
  </si>
  <si>
    <t>长期待摊费用_Long Term Expenses</t>
  </si>
  <si>
    <t>180101</t>
  </si>
  <si>
    <t>长期待摊费用-装修费_Cost of Long Term Expenses-Renovation Expenses</t>
  </si>
  <si>
    <t>18010101</t>
  </si>
  <si>
    <t>长期待摊费用-装修费-成本_Cost of Long Term Expenses-Renovation Expenses-Cost</t>
  </si>
  <si>
    <t>18010102</t>
  </si>
  <si>
    <t>长期待摊费用-装修费-摊销_Cost of Long Term Expenses-Renovation Expenses-Amortization</t>
  </si>
  <si>
    <t>1811</t>
  </si>
  <si>
    <t>递延所得税资产_Deferred Income Tax Assets</t>
  </si>
  <si>
    <t>1821</t>
  </si>
  <si>
    <t>独立账户资产</t>
  </si>
  <si>
    <t>1901</t>
  </si>
  <si>
    <t>待处理财产损溢</t>
  </si>
  <si>
    <t>2001</t>
  </si>
  <si>
    <t>短期借款</t>
  </si>
  <si>
    <t>负债</t>
  </si>
  <si>
    <t>FZ</t>
  </si>
  <si>
    <t>2002</t>
  </si>
  <si>
    <t>存入保证金</t>
  </si>
  <si>
    <t>2003</t>
  </si>
  <si>
    <t>拆入资金</t>
  </si>
  <si>
    <t>2004</t>
  </si>
  <si>
    <t>向中央银行借款</t>
  </si>
  <si>
    <t>2011</t>
  </si>
  <si>
    <t>吸收存款</t>
  </si>
  <si>
    <t>2012</t>
  </si>
  <si>
    <t>同业存放</t>
  </si>
  <si>
    <t>2021</t>
  </si>
  <si>
    <t>贴现负债</t>
  </si>
  <si>
    <t>2101</t>
  </si>
  <si>
    <t>交易性金融负债</t>
  </si>
  <si>
    <t>2111</t>
  </si>
  <si>
    <t>卖出回购金融资产款</t>
  </si>
  <si>
    <t>2201</t>
  </si>
  <si>
    <t>应付票据</t>
  </si>
  <si>
    <t>2202</t>
  </si>
  <si>
    <t>应付账款_Account Payables</t>
  </si>
  <si>
    <t>220201</t>
  </si>
  <si>
    <t>应付账款-第三方_Account Payables-3rd Parties</t>
  </si>
  <si>
    <t>22020101</t>
  </si>
  <si>
    <t>应付账款-第三方-人民币_Account Payables-3rd Parties-CNY</t>
  </si>
  <si>
    <t>220202</t>
  </si>
  <si>
    <t>应付账款-关联方_Account Payables-InterCompany</t>
  </si>
  <si>
    <t>22020201</t>
  </si>
  <si>
    <t>应付账款-关联方-美元_Account Payables-InterCompany USD</t>
  </si>
  <si>
    <t>220203</t>
  </si>
  <si>
    <t>应付账款-内部往来_Account Payables-IntraCompany</t>
  </si>
  <si>
    <t>22020301</t>
  </si>
  <si>
    <t>应付账款-内部往来-人民币_Account Payables-IntraCompany-CNY</t>
  </si>
  <si>
    <t>2203</t>
  </si>
  <si>
    <t>预收账款</t>
  </si>
  <si>
    <t>2205</t>
  </si>
  <si>
    <t>合同负债_Contract Liability</t>
  </si>
  <si>
    <t>220501</t>
  </si>
  <si>
    <t>合同负债-已开票销货款_Contract Liability-Goods not sold but invoiced</t>
  </si>
  <si>
    <t>22050101</t>
  </si>
  <si>
    <t>合同负债-已开票销货款-人民币_Contract Liability-Goods not sold but invoiced-CNY</t>
  </si>
  <si>
    <t>2211</t>
  </si>
  <si>
    <t>应付职工薪酬_Payroll Payable</t>
  </si>
  <si>
    <t>221101</t>
  </si>
  <si>
    <t>应付职工薪酬-工资_Payroll Payable-Net Pay</t>
  </si>
  <si>
    <t>22110101</t>
  </si>
  <si>
    <t>221102</t>
  </si>
  <si>
    <t>应付职工薪酬-奖金_Payroll Payable-Bonus</t>
  </si>
  <si>
    <t>22110201</t>
  </si>
  <si>
    <t>221103</t>
  </si>
  <si>
    <t>应付职工薪酬-公司承担社会保险_Payroll Payable-Social Insurance Borne by Employer</t>
  </si>
  <si>
    <t>22110301</t>
  </si>
  <si>
    <t>221104</t>
  </si>
  <si>
    <t>应付职工薪酬-公司承担住房公积金_Payroll Payable-Housing Fund Borne by Employer</t>
  </si>
  <si>
    <t>22110401</t>
  </si>
  <si>
    <t>2221</t>
  </si>
  <si>
    <t>应交税费_Tax Payable</t>
  </si>
  <si>
    <t>222101</t>
  </si>
  <si>
    <t>应交税费-应交增值税_Tax Payable-VAT Payable</t>
  </si>
  <si>
    <t>22210101</t>
  </si>
  <si>
    <t>应交税费-应交增值税-销项税额_Tax Payable-VAT Payable-Sales Tax</t>
  </si>
  <si>
    <t>22210102</t>
  </si>
  <si>
    <t>应交税费-应交增值税-销项税额抵减_Tax Payable-VAT Payable-Sales Tax Credit</t>
  </si>
  <si>
    <t>22210103</t>
  </si>
  <si>
    <t>应交税费-应交增值税-进项税额_Tax Payable-VAT Payable-VAT Input</t>
  </si>
  <si>
    <t>22210104</t>
  </si>
  <si>
    <t>应交税费-应交增值税-进项税额转出_Tax Payable-VAT Payable-VAT Input Transfer Out</t>
  </si>
  <si>
    <t>22210105</t>
  </si>
  <si>
    <t>应交税费-应交增值税-减免税款_Tax Payable-VAT Payable- VAT Deductions and Exemptions</t>
  </si>
  <si>
    <t>22210106</t>
  </si>
  <si>
    <t>应交税费-应交增值税-出口退税_Tax Payable-VAT Payable-VAT Input Export Rebates</t>
  </si>
  <si>
    <t>222102</t>
  </si>
  <si>
    <t>应交税费-未交增值税_Tax Payable-VAT to be Paid</t>
  </si>
  <si>
    <t>22210201</t>
  </si>
  <si>
    <t>222103</t>
  </si>
  <si>
    <t>应交税费-应交个人所得税_Tax Payable-Individual Income Tax Payable</t>
  </si>
  <si>
    <t>22210301</t>
  </si>
  <si>
    <t>222104</t>
  </si>
  <si>
    <t>应交税费-应交企业所得税_Tax Payable-Corporate Income Tax Payable</t>
  </si>
  <si>
    <t>22210401</t>
  </si>
  <si>
    <t>222105</t>
  </si>
  <si>
    <t>应交税费-应交城市维护建设税_Tax Payable-City Maitenance and Constraction Tax Payable</t>
  </si>
  <si>
    <t>22210501</t>
  </si>
  <si>
    <t>222106</t>
  </si>
  <si>
    <t>应交税费-应交教育费附加_Tax Payable-Educational Fee Payable</t>
  </si>
  <si>
    <t>22210601</t>
  </si>
  <si>
    <t>222107</t>
  </si>
  <si>
    <t>应交税费-应交地方教育费附加_Tax Payable-Local Educational Fee Payable</t>
  </si>
  <si>
    <t>22210701</t>
  </si>
  <si>
    <t>222108</t>
  </si>
  <si>
    <t>应交税费-应交印花税_Tax Payable-Stamp Duty Payable</t>
  </si>
  <si>
    <t>22210801</t>
  </si>
  <si>
    <t>222109</t>
  </si>
  <si>
    <t>应交税费-待认证进项税额_Tax Payable-Unverified VAT Input</t>
  </si>
  <si>
    <t>22210901</t>
  </si>
  <si>
    <t>222110</t>
  </si>
  <si>
    <t>应交税费-代扣代缴税费_Tax Payable-Withholding Taxes</t>
  </si>
  <si>
    <t>22211001</t>
  </si>
  <si>
    <t>应交税费-代扣代缴增值税_Tax Payable-Withholding VAT</t>
  </si>
  <si>
    <t>22211002</t>
  </si>
  <si>
    <t>应交税费-代扣代缴附加税费_Tax Payable-Withholding Local Levies</t>
  </si>
  <si>
    <t>22211003</t>
  </si>
  <si>
    <t>应交税费-代扣代缴所得税_Tax Payable-Withholding CIT</t>
  </si>
  <si>
    <t>2231</t>
  </si>
  <si>
    <t>应付利息</t>
  </si>
  <si>
    <t>2232</t>
  </si>
  <si>
    <t>应付股利</t>
  </si>
  <si>
    <t>2241</t>
  </si>
  <si>
    <t>其他应付款_Other Payables</t>
  </si>
  <si>
    <t>224101</t>
  </si>
  <si>
    <t>其他应付款-个人承担社会保险和公积金_Other Payables-Social Insurance Borned by Employee</t>
  </si>
  <si>
    <t>22410101</t>
  </si>
  <si>
    <t>其他应付款-个人承担社会保险_Other Payables-Social Insurance Borned by Employee</t>
  </si>
  <si>
    <t>22410102</t>
  </si>
  <si>
    <t>其他应付款-个人承担住房公积金_Other Payables-Housing Fund Borned by Employee</t>
  </si>
  <si>
    <t>224102</t>
  </si>
  <si>
    <t>其他应付款-员工报销_Other Payables-Staff Reimbursement</t>
  </si>
  <si>
    <t>22410201</t>
  </si>
  <si>
    <t>其他应付款-员工报销-人民币_Other Payables-Staff Reimbursement-CNY</t>
  </si>
  <si>
    <t>224103</t>
  </si>
  <si>
    <t>其他应付款-第三方其他应付款_Other Payables-3rd Parties Others</t>
  </si>
  <si>
    <t>22410301</t>
  </si>
  <si>
    <t>其他应付款-第三方其他应付款-人民币_Other Payables-3rd Parties Others-CNY</t>
  </si>
  <si>
    <t>224104</t>
  </si>
  <si>
    <t>其他应付款-关联方其他应付款_Other Payables-InterCompany</t>
  </si>
  <si>
    <t>22410401</t>
  </si>
  <si>
    <t>其他应付款-关联方其他应付款-人民币_Other Payables-InterCompany-CNY</t>
  </si>
  <si>
    <t>224105</t>
  </si>
  <si>
    <t>其他应付款-内部往来_Other Payables-IntraCompany</t>
  </si>
  <si>
    <t>22410501</t>
  </si>
  <si>
    <t>其他应付款-内部往来-人民币_Other Payables-IntraCompany</t>
  </si>
  <si>
    <t>224106</t>
  </si>
  <si>
    <t>其他应付款-预提费用_Other Payables-Accrued Expenses</t>
  </si>
  <si>
    <t>22410601</t>
  </si>
  <si>
    <t>其他应付款-预提费用-人民币_Other Payables-Accrued Expenses-CNY</t>
  </si>
  <si>
    <t>2245</t>
  </si>
  <si>
    <t>持有待售负债</t>
  </si>
  <si>
    <t>2251</t>
  </si>
  <si>
    <t>应付保单红利</t>
  </si>
  <si>
    <t>2261</t>
  </si>
  <si>
    <t>应付分保账款</t>
  </si>
  <si>
    <t>2311</t>
  </si>
  <si>
    <t>代理买卖证券款</t>
  </si>
  <si>
    <t>2312</t>
  </si>
  <si>
    <t>代理承销证券款</t>
  </si>
  <si>
    <t>2313</t>
  </si>
  <si>
    <t>代理兑付证券款</t>
  </si>
  <si>
    <t>2314</t>
  </si>
  <si>
    <t>代理业务负债</t>
  </si>
  <si>
    <t>2401</t>
  </si>
  <si>
    <t>递延收益</t>
  </si>
  <si>
    <t>2501</t>
  </si>
  <si>
    <t>长期借款</t>
  </si>
  <si>
    <t>2502</t>
  </si>
  <si>
    <t>应付债券</t>
  </si>
  <si>
    <t>2601</t>
  </si>
  <si>
    <t>未到期责任准备金</t>
  </si>
  <si>
    <t>2602</t>
  </si>
  <si>
    <t>保险责任准备金</t>
  </si>
  <si>
    <t>2611</t>
  </si>
  <si>
    <t>保户储金</t>
  </si>
  <si>
    <t>2621</t>
  </si>
  <si>
    <t>独立账户负债</t>
  </si>
  <si>
    <t>2701</t>
  </si>
  <si>
    <t>长期应付款</t>
  </si>
  <si>
    <t>2702</t>
  </si>
  <si>
    <t>租赁负债_Lease Liabilities</t>
  </si>
  <si>
    <t>270201</t>
  </si>
  <si>
    <t>租赁负债-未确认融资费用_Lease Liabilities-Unrecognized Financing Charges</t>
  </si>
  <si>
    <t>27020101</t>
  </si>
  <si>
    <t>租赁负债-未确认融资费用-一年内到期_Lease Liabilities-Unrecognized Financing Charges-Due within one year</t>
  </si>
  <si>
    <t>27020102</t>
  </si>
  <si>
    <t>租赁负债-未确认融资费用-一年以上到期_Lease Liabilities-Unrecognized Financing Charges-Due over one year</t>
  </si>
  <si>
    <t>270202</t>
  </si>
  <si>
    <t>租赁负债-租赁付款额_Lease Liabilities-Lease Payment</t>
  </si>
  <si>
    <t>27020201</t>
  </si>
  <si>
    <t>租赁负债-租赁付款额-一年内到期_Lease Liabilities-Lease Payment-Due within one year</t>
  </si>
  <si>
    <t>27020202</t>
  </si>
  <si>
    <t>租赁负债-租赁付款额-一年以上到期_Lease Liabilities-Lease Payment-Due over one year</t>
  </si>
  <si>
    <t>2711</t>
  </si>
  <si>
    <t>专项应付款</t>
  </si>
  <si>
    <t>2801</t>
  </si>
  <si>
    <t>预计负债</t>
  </si>
  <si>
    <t>2901</t>
  </si>
  <si>
    <t>递延所得税负债_Deferred Income Tax Liabilities</t>
  </si>
  <si>
    <t>3001</t>
  </si>
  <si>
    <t>清算资金往来</t>
  </si>
  <si>
    <t>共同</t>
  </si>
  <si>
    <t>GT</t>
  </si>
  <si>
    <t>3002</t>
  </si>
  <si>
    <t>货币兑换</t>
  </si>
  <si>
    <t>3101</t>
  </si>
  <si>
    <t>衍生工具</t>
  </si>
  <si>
    <t>3201</t>
  </si>
  <si>
    <t>套期工具</t>
  </si>
  <si>
    <t>3202</t>
  </si>
  <si>
    <t>被套期项目</t>
  </si>
  <si>
    <t>4001</t>
  </si>
  <si>
    <t>实收资本_Paid in Capital</t>
  </si>
  <si>
    <t>权益</t>
  </si>
  <si>
    <t>QY</t>
  </si>
  <si>
    <t>400101</t>
  </si>
  <si>
    <t>实收资本-货币出资_Paid in Capital-Menetary Contribution</t>
  </si>
  <si>
    <t>40010101</t>
  </si>
  <si>
    <t>实收资本-货币出资-Rare Market Inc._Paid in Capital-Menetary Contribution-Rare Market Inc.</t>
  </si>
  <si>
    <t>4002</t>
  </si>
  <si>
    <t>资本公积_Capital Reserves</t>
  </si>
  <si>
    <t>400201</t>
  </si>
  <si>
    <t>资本公积-资本溢价__Capital Surplus</t>
  </si>
  <si>
    <t>4101</t>
  </si>
  <si>
    <t>盈余公积</t>
  </si>
  <si>
    <t>410101</t>
  </si>
  <si>
    <t>盈余公积-法定盈余公积_Statutory Surplus Reserve</t>
  </si>
  <si>
    <t>41010101</t>
  </si>
  <si>
    <t>4102</t>
  </si>
  <si>
    <t>一般风险准备</t>
  </si>
  <si>
    <t>4103</t>
  </si>
  <si>
    <t>本年利润</t>
  </si>
  <si>
    <t>4104</t>
  </si>
  <si>
    <t>利润分配_Profit Distribution</t>
  </si>
  <si>
    <t>410401</t>
  </si>
  <si>
    <t>利润分配-未分配利润_Profit Distribution-Undistributed Profit</t>
  </si>
  <si>
    <t>41040101</t>
  </si>
  <si>
    <t>410402</t>
  </si>
  <si>
    <t>利润分配-计提盈余公积_Profit Distribution-Statutory Surplus Reserve</t>
  </si>
  <si>
    <t>41040201</t>
  </si>
  <si>
    <t>利润分配-计提盈余公积-计提法定盈余公积_Profit Distribution-Statutory Surplus Reserve</t>
  </si>
  <si>
    <t>4201</t>
  </si>
  <si>
    <t>库存股</t>
  </si>
  <si>
    <t>5001</t>
  </si>
  <si>
    <t>生产成本</t>
  </si>
  <si>
    <t>成本</t>
  </si>
  <si>
    <t>CB</t>
  </si>
  <si>
    <t>5101</t>
  </si>
  <si>
    <t>制造费用</t>
  </si>
  <si>
    <t>5201</t>
  </si>
  <si>
    <t>劳务成本</t>
  </si>
  <si>
    <t>5301</t>
  </si>
  <si>
    <t>研发支出</t>
  </si>
  <si>
    <t>5401</t>
  </si>
  <si>
    <t>工程施工</t>
  </si>
  <si>
    <t>5402</t>
  </si>
  <si>
    <t>工程结算</t>
  </si>
  <si>
    <t>5403</t>
  </si>
  <si>
    <t>机械作业</t>
  </si>
  <si>
    <t>6001</t>
  </si>
  <si>
    <t>主营业务收入_Main Operating Income</t>
  </si>
  <si>
    <t>损益</t>
  </si>
  <si>
    <t>SY</t>
  </si>
  <si>
    <t>600101</t>
  </si>
  <si>
    <t>主营业务收入-直营店铺收入 DIRECT STORE SALES</t>
  </si>
  <si>
    <t>60010101</t>
  </si>
  <si>
    <t>600102</t>
  </si>
  <si>
    <t>主营业务收入-联营店铺收入 CONSIGNMENT STORE SALES</t>
  </si>
  <si>
    <t>60010201</t>
  </si>
  <si>
    <t>60010202</t>
  </si>
  <si>
    <t>主营业务收入-联营店铺扣点 CONSIGNMENT STORE SALES COMMISSION</t>
  </si>
  <si>
    <t>600103</t>
  </si>
  <si>
    <t>主营业务收入-电商收入 EC SALES</t>
  </si>
  <si>
    <t>60010301</t>
  </si>
  <si>
    <t>600104</t>
  </si>
  <si>
    <t>主营业务收入-其他收入 OTHER SALES</t>
  </si>
  <si>
    <t>60010401</t>
  </si>
  <si>
    <t>6011</t>
  </si>
  <si>
    <t>利息收入</t>
  </si>
  <si>
    <t>6021</t>
  </si>
  <si>
    <t>手续费及佣金收入</t>
  </si>
  <si>
    <t>6031</t>
  </si>
  <si>
    <t>保费收入</t>
  </si>
  <si>
    <t>6041</t>
  </si>
  <si>
    <t>租赁收入</t>
  </si>
  <si>
    <t>6051</t>
  </si>
  <si>
    <t>其他业务收入_Other Operating Income</t>
  </si>
  <si>
    <t>6061</t>
  </si>
  <si>
    <t>汇兑损益_Foreign Exchange</t>
  </si>
  <si>
    <t>6101</t>
  </si>
  <si>
    <t>公允价值变动损益</t>
  </si>
  <si>
    <t>6111</t>
  </si>
  <si>
    <t>投资收益</t>
  </si>
  <si>
    <t>6115</t>
  </si>
  <si>
    <t>资产处置损益</t>
  </si>
  <si>
    <t>6201</t>
  </si>
  <si>
    <t>摊回保险责任准备金</t>
  </si>
  <si>
    <t>6202</t>
  </si>
  <si>
    <t>摊回赔付支出</t>
  </si>
  <si>
    <t>6203</t>
  </si>
  <si>
    <t>摊回分保费用</t>
  </si>
  <si>
    <t>6301</t>
  </si>
  <si>
    <t>营业外收入_Non-operating Income-Other Income</t>
  </si>
  <si>
    <t>630101</t>
  </si>
  <si>
    <t>营业外收入-营业外收入_Non-operating Income-Other Income</t>
  </si>
  <si>
    <t>63010101</t>
  </si>
  <si>
    <t>营业外收入-营业外收入-其他_Non-operating Income-Other Income-Sundry</t>
  </si>
  <si>
    <t>6401</t>
  </si>
  <si>
    <t>主营业务成本_Main Operating Costs</t>
  </si>
  <si>
    <t>640101</t>
  </si>
  <si>
    <t>主营业务成本-直营店铺销售成本 DIRECT STORE COST OF GOODS SOLD</t>
  </si>
  <si>
    <t>64010101</t>
  </si>
  <si>
    <t>640102</t>
  </si>
  <si>
    <t>主营业务成本-联营营店铺销售成本 CONSIGNMENT STORE COST OF GOODS SOLD</t>
  </si>
  <si>
    <t>64010201</t>
  </si>
  <si>
    <t>640103</t>
  </si>
  <si>
    <t>主营业务成本-电商销售成本 EC COST OF GOODS SOLD</t>
  </si>
  <si>
    <t>64010301</t>
  </si>
  <si>
    <t>640104</t>
  </si>
  <si>
    <t>主营业务成本-其他销售成本 OTHER COST OF GOODS SOLD</t>
  </si>
  <si>
    <t>64010401</t>
  </si>
  <si>
    <t>640105</t>
  </si>
  <si>
    <t>主营业务成本-存货跌价准备 STOCK PROVISION</t>
  </si>
  <si>
    <t>64010501</t>
  </si>
  <si>
    <t>640106</t>
  </si>
  <si>
    <t>主营业务成本-存货调整 INVENTORY ADJUSTMENT</t>
  </si>
  <si>
    <t>64010601</t>
  </si>
  <si>
    <t>6402</t>
  </si>
  <si>
    <t>其他业务成本_Other Operating Costs</t>
  </si>
  <si>
    <t>6403</t>
  </si>
  <si>
    <t>税金及附加_Taxes and Local Levies</t>
  </si>
  <si>
    <t>640301</t>
  </si>
  <si>
    <t>增值税附加税费_VAT Surtax and Surcharges</t>
  </si>
  <si>
    <t>64030101</t>
  </si>
  <si>
    <t>640302</t>
  </si>
  <si>
    <t>印花税_Stamp Duties</t>
  </si>
  <si>
    <t>64030201</t>
  </si>
  <si>
    <t>6411</t>
  </si>
  <si>
    <t>利息支出</t>
  </si>
  <si>
    <t>6421</t>
  </si>
  <si>
    <t>手续费及佣金支出</t>
  </si>
  <si>
    <t>6501</t>
  </si>
  <si>
    <t>提取未到期责任准备金</t>
  </si>
  <si>
    <t>6502</t>
  </si>
  <si>
    <t>提取保险责任准备金</t>
  </si>
  <si>
    <t>6511</t>
  </si>
  <si>
    <t>赔付支出</t>
  </si>
  <si>
    <t>6521</t>
  </si>
  <si>
    <t>保单红利支出</t>
  </si>
  <si>
    <t>6531</t>
  </si>
  <si>
    <t>退保金</t>
  </si>
  <si>
    <t>6541</t>
  </si>
  <si>
    <t>分出保费</t>
  </si>
  <si>
    <t>6542</t>
  </si>
  <si>
    <t>分保费用</t>
  </si>
  <si>
    <t>6601</t>
  </si>
  <si>
    <t>销售费用_Selling Expenses</t>
  </si>
  <si>
    <t>660101</t>
  </si>
  <si>
    <t>销售费用-人力成本_Selling Expense-Personnel Expenses</t>
  </si>
  <si>
    <t>销售费用-基本工资_Selling Expense-Basic Salaries</t>
  </si>
  <si>
    <t>销售费用-十三薪_Selling Expense-13th Salaries</t>
  </si>
  <si>
    <t>销售费用-加班_Selling Expense-OT pay</t>
  </si>
  <si>
    <t>销售费用-提成_Selling Expense-Sales Commission</t>
  </si>
  <si>
    <t>销售费用-奖金_Selling Expense-Bonus</t>
  </si>
  <si>
    <t>销售费用-赔偿_Selling Expense-Compensation</t>
  </si>
  <si>
    <t>销售费用-社保_Selling Expense-Social Security</t>
  </si>
  <si>
    <t>销售费用-公积金_Selling Expense-Housing Fund</t>
  </si>
  <si>
    <t>销售费用-残疾人保障金_Selling Expense-Disabled Employment Security Fund</t>
  </si>
  <si>
    <t>销售费用-员工福利_Selling Expense-Employee Welfare</t>
  </si>
  <si>
    <t>销售费用-外服代理费_Selling Expense-FESCO Fee</t>
  </si>
  <si>
    <t>660102</t>
  </si>
  <si>
    <t>销售费用-店铺租赁费用_Selling Expense-Offline Store Leasing Expenses</t>
  </si>
  <si>
    <t>销售费用-直营店铺固定租赁费_Selling Expense-Direct Store Fixed Rental</t>
  </si>
  <si>
    <t>销售费用-直营店铺提成租赁费_Selling Expense-Direct Store Variable Rental</t>
  </si>
  <si>
    <t>销售费用-联营店铺固定扣点_Selling Expense-Consignment Store Fixed Commision</t>
  </si>
  <si>
    <t>销售费用-联营店铺变动扣点_Selling Expense-Consignment Store Variable Commission</t>
  </si>
  <si>
    <t>销售费用-物业管理费_Selling Expense-Management</t>
  </si>
  <si>
    <t>销售费用-促销推广费_Selling Expense-Promotion</t>
  </si>
  <si>
    <t>销售费用-水电费_Selling Expense-Utility</t>
  </si>
  <si>
    <t>销售费用-仓库租金_Selling Expense-Warehouse Rent</t>
  </si>
  <si>
    <t>销售折扣-直营店铺收入_Direct Store Sales Discount</t>
  </si>
  <si>
    <t>销售折扣-联营店铺收入_Consignment Store Sales Discount</t>
  </si>
  <si>
    <t>660103</t>
  </si>
  <si>
    <t>销售费用-折旧摊销费用_Selling Expense-Depreciation and Amortization Expenses of Offline Store</t>
  </si>
  <si>
    <t>销售费用-电子设备折旧_Selling Expense-Dep. Exp. of Electronic Equipment</t>
  </si>
  <si>
    <t>销售费用-家具折旧_Selling Expense-Dep. Exp. of Furniture and Fixtures</t>
  </si>
  <si>
    <t>销售费用-装修摊销_Selling Expense-Amo. Exp. of Depreciation</t>
  </si>
  <si>
    <t>销售费用-无形资产摊销_Selling Expense-Amo. Exp. of Intangible Assets</t>
  </si>
  <si>
    <t>660104</t>
  </si>
  <si>
    <t>销售费用-店铺运营费用_Selling Expense-Store Operating Expenses</t>
  </si>
  <si>
    <t>销售费用-本地交通费_Selling Expense-Local Transportation for OT and Other Work</t>
  </si>
  <si>
    <t>销售费用-加班餐饮费_Selling Expense-OT Meal</t>
  </si>
  <si>
    <t>销售费用-改衣及货品修理费_Selling Expense-Alternation and Maintenance of Products</t>
  </si>
  <si>
    <t>销售费用-电话网络费_Selling Expense-Telephone and Network Expense</t>
  </si>
  <si>
    <t>销售费用-文件邮寄费_Selling Expense-Documents Express</t>
  </si>
  <si>
    <t>销售费用-货品运输费_Selling Expense-Domestic Stock Delivery</t>
  </si>
  <si>
    <t>销售费用-清洁费_Selling Expense-Store Cleaning</t>
  </si>
  <si>
    <t>销售费用-办公用品及打印费_Selling Expense-Stationery and Printing</t>
  </si>
  <si>
    <t>销售费用-团建费_Selling Expense-Team Building</t>
  </si>
  <si>
    <t>销售费用-茶点费_Selling Expense-Refreshments</t>
  </si>
  <si>
    <t>销售费用-安保费_Selling Expense-Security</t>
  </si>
  <si>
    <t>销售费用-保险费_Selling Expense-Cemmercial Insurance</t>
  </si>
  <si>
    <t>销售费用-培训费_Selling Expense-Training</t>
  </si>
  <si>
    <t>销售费用-业务招待及送礼费_Selling Expense-MEAL ENTERTAINMENT AND GIFTING</t>
  </si>
  <si>
    <t>销售费用-差旅机票及火车票_Selling Expense-Travel Air and Train Ticket</t>
  </si>
  <si>
    <t>销售费用-差旅交通费_Selling Expense-Travel Local Transaction</t>
  </si>
  <si>
    <t>销售费用-差旅餐饮费_Selling Expense-Travel Meals</t>
  </si>
  <si>
    <t>销售费用-差旅住宿费_Selling Expense-Travel Accommodation</t>
  </si>
  <si>
    <t>销售费用-差旅干洗费_Selling Expense-Laundry of Travel Clothing</t>
  </si>
  <si>
    <t>销售费用-制服清洗费_Selling Expense-Uniform Laundry</t>
  </si>
  <si>
    <t>销售费用-员工制服_Selling Expense-Uniform</t>
  </si>
  <si>
    <t>销售费用-包装购物袋_Selling Expense-Packing</t>
  </si>
  <si>
    <t>销售费用-店铺重置费_Selling Expense-Reinstatement</t>
  </si>
  <si>
    <t>销售费用-信用卡手续费_Selling Expense-Credit Card Charge</t>
  </si>
  <si>
    <t>销售费用-其他杂费_Selling Expense-Sundry</t>
  </si>
  <si>
    <t>销售费用-使用权资产折旧_Selling Expense-ROU Dep. Exp.</t>
  </si>
  <si>
    <t>660105</t>
  </si>
  <si>
    <t>销售费用-电商费用_Selling Expense-EC Expense</t>
  </si>
  <si>
    <t>销售费用-电商费用-天猫积分_Selling Expense-EC Expense-TMALL Points</t>
  </si>
  <si>
    <t>销售费用-电商费用-天猫佣金_Selling Expense-EC Expense-TMALL Commission</t>
  </si>
  <si>
    <t>销售费用-电商费用-天猫交易手续费_Selling Expense-EC Expense-Account Handling</t>
  </si>
  <si>
    <t>销售费用-电商费用-天猫运费险_Selling Expense-EC Expense-Express Insurance</t>
  </si>
  <si>
    <t>销售费用-电商费用-运输费用_Selling Expense-EC Expense-Delivery Cost</t>
  </si>
  <si>
    <t>销售费用-电商费用-天猫站内广告_Selling Expense-EC Expense-TMALL Promotion</t>
  </si>
  <si>
    <t>销售费用-电商费用-花呗分期免息手续费_Selling Expense-EC Expense-HUABEI INTERESTS</t>
  </si>
  <si>
    <t>销售费用-电商费用-赠品费用_Selling Expense-EC Expense-GWP</t>
  </si>
  <si>
    <t>销售费用-电商费用-天猫会员计划费用_Selling Expense-EC Expense-TMALL LOYALTY PROGRAM</t>
  </si>
  <si>
    <t>销售费用-电商费用-天猫其他推广费_Selling Expense-EC Expense-TMALL OTHERS</t>
  </si>
  <si>
    <t>销售费用-电商费用-天猫拍摄费_Selling Expense-EC Expense-FITTING IMAGES &amp; SHORT VIDEOS</t>
  </si>
  <si>
    <t>销售费用-电商费用-百秋物流仓储费_Selling Expense-EC Expense-BQ Logistics and Storage</t>
  </si>
  <si>
    <t>销售费用-电商费用-百秋物流包装费_Selling Expense-EC Expense-BQ Package</t>
  </si>
  <si>
    <t>销售费用-电商费用-百秋运营固定佣金_Selling Expense-EC Expense-BQ Operation Fixed Commission</t>
  </si>
  <si>
    <t>销售费用-电商费用-百秋运营变动佣金_Selling Expense-EC Expense-BQ Operation Variable Commission</t>
  </si>
  <si>
    <t>销售折扣-电商收入_EC Sales Discount</t>
  </si>
  <si>
    <t>660106</t>
  </si>
  <si>
    <t>销售费用-市场费用_Selling Expense-Selling Expense-Marketing Expenses</t>
  </si>
  <si>
    <t>销售费用-市场费用-市场推广_Selling Expense-Marketing Expense-Marketing Promotion</t>
  </si>
  <si>
    <t>销售费用-市场费用-媒体投放_Selling Expense-Marketing Expense-Media Buying</t>
  </si>
  <si>
    <t>销售费用-市场费用-公共维护_Selling Expense-Marketing Expense-Public Relationship</t>
  </si>
  <si>
    <t>销售费用-市场费用-社交媒体_Selling Expense-Marketing Expense-Social Media</t>
  </si>
  <si>
    <t>6602</t>
  </si>
  <si>
    <t>管理费用_General Administrative Expenses</t>
  </si>
  <si>
    <t>660201</t>
  </si>
  <si>
    <t>管理费用-人力成本_Admin Expense-Personnel Expenses</t>
  </si>
  <si>
    <t>66020101</t>
  </si>
  <si>
    <t>管理费用-基本工资_Admin Expense-Basic Salaries</t>
  </si>
  <si>
    <t>66020102</t>
  </si>
  <si>
    <t>管理费用-十三薪_Admin Expense-13th Salaries</t>
  </si>
  <si>
    <t>66020103</t>
  </si>
  <si>
    <t>管理费用-奖金_Admin Expense-Bonus</t>
  </si>
  <si>
    <t>66020104</t>
  </si>
  <si>
    <t>管理费用-赔偿_Admin Expense-Compensation</t>
  </si>
  <si>
    <t>66020105</t>
  </si>
  <si>
    <t>管理费用-社保_Admin Expense-Social Security</t>
  </si>
  <si>
    <t>66020106</t>
  </si>
  <si>
    <t>管理费用-公积金_Admin Expense-Housing Fund</t>
  </si>
  <si>
    <t>66020107</t>
  </si>
  <si>
    <t>管理费用-残疾人保障金_Admin Expense-Disabled Employment Security Fund</t>
  </si>
  <si>
    <t>66020108</t>
  </si>
  <si>
    <t>管理费用-员工福利_Admin Expense-Employee Welfare</t>
  </si>
  <si>
    <t>66020109</t>
  </si>
  <si>
    <t>管理费用-外服代理费_Admin Expense-FESCO Fee</t>
  </si>
  <si>
    <t>660202</t>
  </si>
  <si>
    <t>管理费用-折旧摊销费用_Admin Expense-Depreciation and Amortization Expenses</t>
  </si>
  <si>
    <t>管理费用-电子设备折旧_Admin Expense-Dep. Exp. of Electronic Equipment</t>
  </si>
  <si>
    <t>管理费用-家具折旧_Admin Expense-Dep. Exp. of Furniture and Fixtures</t>
  </si>
  <si>
    <t>管理费用-装修摊销_Admin Expense-Amo. Exp. of Depreciation</t>
  </si>
  <si>
    <t>管理费用-无形资产摊销_Admin Expense-Amo. Exp. of Intangible Assets</t>
  </si>
  <si>
    <t>660203</t>
  </si>
  <si>
    <t>管理费用-办公室运营费用_Admin Expense-Office Operating Expenses</t>
  </si>
  <si>
    <t>管理费用-租赁费_Admin Expense-Rental</t>
  </si>
  <si>
    <t>管理费用-水电费_Admin Expense-Utility</t>
  </si>
  <si>
    <t>管理费用-质检费_Admin Expense-GB Testing</t>
  </si>
  <si>
    <t>管理费用-物流仓储费_Admin Expense-BQ Logistics and Storage</t>
  </si>
  <si>
    <t>管理费用-货品运输费_Admin Expense-Domestic Stock Delivery</t>
  </si>
  <si>
    <t>管理费用-专业咨询费_Admin Expense-Professional Fee</t>
  </si>
  <si>
    <t>管理费用-法务费_Admin Expense-Legal Fee</t>
  </si>
  <si>
    <t>管理费用-审计费_Admin Expense-Audit Fee</t>
  </si>
  <si>
    <t>管理费用-招聘费_Admin Expense-Recruitment Fee</t>
  </si>
  <si>
    <t>管理费用-培训费_Admin Expense-Training</t>
  </si>
  <si>
    <t>管理费用-团建费_Admin Expense-Team Building</t>
  </si>
  <si>
    <t>管理费用-茶点费_Admin Expense-Refreshments</t>
  </si>
  <si>
    <t>管理费用-员工制服_Admin Expense-Uniform</t>
  </si>
  <si>
    <t>管理费用-电话网络费_Admin Expense-Telephone and Network Expense</t>
  </si>
  <si>
    <t>管理费用-清洁费_Admin Expense-CLEANING</t>
  </si>
  <si>
    <t>管理费用-文件邮寄费_Admin Expense-Documents Express</t>
  </si>
  <si>
    <t>管理费用-办公用品及打印费_Admin Expense-Stationery and Printing</t>
  </si>
  <si>
    <t>66020318</t>
  </si>
  <si>
    <t>管理费用-本地交通费_Admin Expense-Local Transportation For OT and Other Work</t>
  </si>
  <si>
    <t>管理费用-加班餐饮费_Admin Expense-OT Meal</t>
  </si>
  <si>
    <t>管理费用-业务招待及送礼费_Admin Expense-Meal Entertainment and Gifting</t>
  </si>
  <si>
    <t>管理费用-差旅机票及火车票_Admin Expense-Travel Air and Train Ticket</t>
  </si>
  <si>
    <t>管理费用-差旅交通费_Admin Expense-Travel Local Transportation</t>
  </si>
  <si>
    <t>管理费用-差旅餐饮费_Admin Expense-Travel Meal</t>
  </si>
  <si>
    <t>管理费用-差旅住宿费_Admin Expense-Travel Accommodation</t>
  </si>
  <si>
    <t>管理费用-差旅干洗费_Admin Expense-Laundry of Travel Clothing</t>
  </si>
  <si>
    <t>管理费用-其他杂费_Admin Expense-Sundry</t>
  </si>
  <si>
    <t>管理费用-使用权资产折旧_Admin Expense-ROU Dep. Exp.</t>
  </si>
  <si>
    <t>管理费用-保险费_Admin Expense-Commercial Insurance</t>
  </si>
  <si>
    <t>6603</t>
  </si>
  <si>
    <t>财务费用</t>
  </si>
  <si>
    <t>660301</t>
  </si>
  <si>
    <t>财务费用-手续费_Financial Expense-Handling Charges</t>
  </si>
  <si>
    <t>财务费用-银行手续费_Financial Expense-Bank Charges</t>
  </si>
  <si>
    <t>660302</t>
  </si>
  <si>
    <t>财务费用-使用权资产利息_Financial Expense-ROU Interest</t>
  </si>
  <si>
    <t>财务费用-使用权资产利息费用_Financial Expense-ROU Interest Expense</t>
  </si>
  <si>
    <t>660303</t>
  </si>
  <si>
    <t>财务费用-利息_Financial Expense-Interest</t>
  </si>
  <si>
    <t>66030301</t>
  </si>
  <si>
    <t>财务费用-利息收入_Financial Expense-INTEREST EARNED</t>
  </si>
  <si>
    <t>66030302</t>
  </si>
  <si>
    <t>财务费用-利息支出_Financial Expense-INTEREST EXPENSE</t>
  </si>
  <si>
    <t>660304</t>
  </si>
  <si>
    <t>财务费用-汇兑损益_Financial Expense-Foreign Exchange</t>
  </si>
  <si>
    <t>66030401</t>
  </si>
  <si>
    <t>财务费用-已实现汇兑损益_Financial Expense-Realized Foreign Exchange</t>
  </si>
  <si>
    <t>66030402</t>
  </si>
  <si>
    <t>财务费用-未实现汇兑损益_Financial Expense-Unrealized Foreign Exchange</t>
  </si>
  <si>
    <t>6604</t>
  </si>
  <si>
    <t>勘探费用</t>
  </si>
  <si>
    <t>6701</t>
  </si>
  <si>
    <t>资产减值损失</t>
  </si>
  <si>
    <t>6711</t>
  </si>
  <si>
    <t>营业外支出_Non-operating Output</t>
  </si>
  <si>
    <t>671101</t>
  </si>
  <si>
    <t>营业外支出-营业外支出_Non-operating Output-Non-operating Output</t>
  </si>
  <si>
    <t>67110101</t>
  </si>
  <si>
    <t>营业外支出-营业外支出-其他_Non-operating Output-Non-operating Output-Sundry</t>
  </si>
  <si>
    <t>6801</t>
  </si>
  <si>
    <t>所得税费用_Income Tax</t>
  </si>
  <si>
    <t>680101</t>
  </si>
  <si>
    <t>所得税费用-应交所得税费用_Income Tax-Income Tax Payable Expense</t>
  </si>
  <si>
    <t>68010101</t>
  </si>
  <si>
    <t>所得税费用-应交所得税费用-当期_Income Tax-Income Tax Payable Expense-Current Year</t>
  </si>
  <si>
    <t>680102</t>
  </si>
  <si>
    <t>所得税费用-递延所得税费用_Income Tax-Deferred Tax Expenses</t>
  </si>
  <si>
    <t>68010201</t>
  </si>
  <si>
    <t>所得税费用-递延所得税费用-当期_Income Tax-Deferred Tax Expenses-Current Year</t>
  </si>
  <si>
    <t>6901</t>
  </si>
  <si>
    <t>以前年度损益调整</t>
  </si>
  <si>
    <t>STATUTORY A/C</t>
  </si>
  <si>
    <t xml:space="preserve">  ACCOUNT DESCRIPTION</t>
  </si>
  <si>
    <t>PL mapping-1st level</t>
  </si>
  <si>
    <t>PL mapping-2nd level</t>
  </si>
  <si>
    <t>Customer/Supplier/Employee</t>
  </si>
  <si>
    <t>cost center-1st level</t>
  </si>
  <si>
    <t>cost center-2nd level</t>
  </si>
  <si>
    <t>PRC GAAP</t>
  </si>
  <si>
    <t>MANAGERIAL GAAP</t>
  </si>
  <si>
    <t>REMARK</t>
  </si>
  <si>
    <t xml:space="preserve">  主营业务收入-直营店铺收入 DIRECT STORE SALES</t>
  </si>
  <si>
    <t>NET SALES</t>
  </si>
  <si>
    <t>STORE</t>
  </si>
  <si>
    <t>by each store name</t>
  </si>
  <si>
    <t xml:space="preserve">  主营业务收入-联营店铺收入 CONSIGNMENT STORE SALES</t>
  </si>
  <si>
    <t xml:space="preserve">  主营业务收入-联营店铺扣点 CONSIGNMENT STORE SALES COMMISSION</t>
  </si>
  <si>
    <t>N/A</t>
  </si>
  <si>
    <t xml:space="preserve">  主营业务收入-电商收入 EC SALES</t>
  </si>
  <si>
    <t>OFFICE</t>
  </si>
  <si>
    <t xml:space="preserve">  主营业务收入-其他收入 OTHER SALES</t>
  </si>
  <si>
    <t>General</t>
  </si>
  <si>
    <t>66010209</t>
  </si>
  <si>
    <t xml:space="preserve">  销售折扣-直营店铺收入 DIRECT STORE SALES</t>
  </si>
  <si>
    <t xml:space="preserve">Discount </t>
  </si>
  <si>
    <t>EXPENSE-DISCOUNT</t>
  </si>
  <si>
    <t>SALES-DISCOUNT</t>
  </si>
  <si>
    <t>66010210</t>
  </si>
  <si>
    <t xml:space="preserve">  销售折扣-联营店铺收入 CONSIGNMENT STORE SALES</t>
  </si>
  <si>
    <t>66010516</t>
  </si>
  <si>
    <t xml:space="preserve">  销售折扣-电商收入 EC SALES DISCOUNT</t>
  </si>
  <si>
    <t>60510101</t>
  </si>
  <si>
    <t xml:space="preserve">  其他业务收入 OTHER OPERATING INCOME</t>
  </si>
  <si>
    <t>OTHER REVENUE MARGIN</t>
  </si>
  <si>
    <t>STORE/OFFICE</t>
  </si>
  <si>
    <t>by each store name/General</t>
  </si>
  <si>
    <t xml:space="preserve">  主营业务成本-直营店铺销售成本 DIRECT STORE COST OF GOODS SOLD</t>
  </si>
  <si>
    <t>Cost of goods sold</t>
  </si>
  <si>
    <t xml:space="preserve">  主营业务成本-联营营店铺销售成本 CONSIGNMENT STORE COST OF GOODS SOLD</t>
  </si>
  <si>
    <t xml:space="preserve">  主营业务成本-电商销售成本 EC COST OF GOODS SOLD</t>
  </si>
  <si>
    <t xml:space="preserve">  主营业务成本-其他销售成本 OTHER COST OF GOODS SOLD</t>
  </si>
  <si>
    <t xml:space="preserve">  主营业务成本-存货跌价准备 STOCK PROVISION</t>
  </si>
  <si>
    <t>Stock provision</t>
  </si>
  <si>
    <t xml:space="preserve">  主营业务成本-存货调整 INVENTORY ADJUSTMENT</t>
  </si>
  <si>
    <t>Adj. inventory</t>
  </si>
  <si>
    <t>64020101</t>
  </si>
  <si>
    <t xml:space="preserve">  其他业务成本 OTHER OPERATING COST</t>
  </si>
  <si>
    <t xml:space="preserve">  主营业务税金及附加-营业税金及附加 AFFILIATED TAXES</t>
  </si>
  <si>
    <t/>
  </si>
  <si>
    <t>66010101</t>
  </si>
  <si>
    <t xml:space="preserve">  销售费用-基本工资 SELLING EXPENSE-BASIC SALARIES</t>
  </si>
  <si>
    <t>PERSONNEL EXPENSES(OFFLINE STORE)</t>
  </si>
  <si>
    <t>66010102</t>
  </si>
  <si>
    <t xml:space="preserve">  销售费用-十三薪 SELLING EXPENSE-13TH SALARIES</t>
  </si>
  <si>
    <t>66010103</t>
  </si>
  <si>
    <t xml:space="preserve">  销售费用-加班 SELLING EXPENSE-OT pay</t>
  </si>
  <si>
    <t>66010104</t>
  </si>
  <si>
    <t xml:space="preserve">  销售费用-提成 SELLING EXPENSE-SALES COMMISSION</t>
  </si>
  <si>
    <t>66010105</t>
  </si>
  <si>
    <t xml:space="preserve">  销售费用-奖金 SELLING EXPENSE-BONUS</t>
  </si>
  <si>
    <t>66010106</t>
  </si>
  <si>
    <t xml:space="preserve">  销售费用-赔偿 SELLING EXPENSE-COMPENSATION</t>
  </si>
  <si>
    <t>66010107</t>
  </si>
  <si>
    <t xml:space="preserve">  销售费用-社保 SELLING EXPENSE-SOCIAL SECURITY</t>
  </si>
  <si>
    <t>66010108</t>
  </si>
  <si>
    <t xml:space="preserve">  销售费用-公积金 SELLING EXPENSE-HOUSING FUND</t>
  </si>
  <si>
    <t>66010109</t>
  </si>
  <si>
    <t xml:space="preserve">  销售费用-残疾人保障金 SELLING EXPENSE-DISABLED EMPLOYMENT SECURITY FUND</t>
  </si>
  <si>
    <t>66010110</t>
  </si>
  <si>
    <t xml:space="preserve">  销售费用-员工福利 SELLING EXPENSE-EMPL. WELFARE</t>
  </si>
  <si>
    <t>66010111</t>
  </si>
  <si>
    <t xml:space="preserve">  销售费用-外服代理费 SELLING EXPENSE-FESCO FEE</t>
  </si>
  <si>
    <t>66010201</t>
  </si>
  <si>
    <t xml:space="preserve">  销售费用-直营店铺固定租赁费 SELLING EXPENSE-DIRECT STORE FIXED RENTAL</t>
  </si>
  <si>
    <t>LEASING EXPENSES(OFFLINE STORE)</t>
  </si>
  <si>
    <t>66010202</t>
  </si>
  <si>
    <t xml:space="preserve">  销售费用-直营店铺提成租赁费 SELLING EXPENSE-DIRECT STORE VARIABLE RENTAL</t>
  </si>
  <si>
    <t>66010203</t>
  </si>
  <si>
    <t xml:space="preserve">  销售费用-联营店铺固定扣点 SELLING EXPENSE-CONSIGNMENT STORE FIXED COMMISSION</t>
  </si>
  <si>
    <t>EXPENSE-RENTAL</t>
  </si>
  <si>
    <t>66010204</t>
  </si>
  <si>
    <t xml:space="preserve">  销售费用-联营店铺变动扣点 SELLING EXPENSE-CONSIGNMENT STORE VARIABLE COMMISSION</t>
  </si>
  <si>
    <t>66010205</t>
  </si>
  <si>
    <t xml:space="preserve">  销售费用-物业管理费 SELLING EXPENSE-MANAGEMENT</t>
  </si>
  <si>
    <t>66010206</t>
  </si>
  <si>
    <t xml:space="preserve">  销售费用-促销推广费 SELLING EXPENSE-PROMOTION</t>
  </si>
  <si>
    <t>66010207</t>
  </si>
  <si>
    <t xml:space="preserve">  销售费用-水电费 SELLING EXPENSE-UTILITY</t>
  </si>
  <si>
    <t>66010208</t>
  </si>
  <si>
    <t xml:space="preserve">  销售费用-仓库租金 SELLING EXPENSE-WAREHOUSE RENT</t>
  </si>
  <si>
    <t>66010301</t>
  </si>
  <si>
    <t xml:space="preserve">  销售费用-电子设备折旧 SELLING EXPENSE-DEP EXP OF ELECTRONIC EQUIPMENT</t>
  </si>
  <si>
    <t>DEPRECIATION &amp;AMORTIZATION(OFFLINE STORE)</t>
  </si>
  <si>
    <t>Depreciation</t>
  </si>
  <si>
    <t>66010302</t>
  </si>
  <si>
    <t xml:space="preserve">  销售费用-家具折旧 SELLING EXPENSE- DEP EXP OF FURNITURE AND FIXTURES</t>
  </si>
  <si>
    <t>66010303</t>
  </si>
  <si>
    <t xml:space="preserve">  销售费用-装修摊销 SELLING EXPENSE- AMO EXP OF DECORATION</t>
  </si>
  <si>
    <t>Amortization</t>
  </si>
  <si>
    <t>66010304</t>
  </si>
  <si>
    <t xml:space="preserve">  销售费用-无形资产摊销 SELLING EXPENSE- AMORTIZATION EXP OF INTANGIBLE ASSET</t>
  </si>
  <si>
    <t>66010401</t>
  </si>
  <si>
    <t xml:space="preserve">  销售费用-本地交通费 SELLING EXPENSE-LOCAL TRANSPORTATION FOR OT &amp; OTHER WORK</t>
  </si>
  <si>
    <t>OPERATING EXPENSES(OFFLINE STORE)</t>
  </si>
  <si>
    <t>66010402</t>
  </si>
  <si>
    <t xml:space="preserve">  销售费用-加班餐饮费 SELLING EXPENSE-OT MEAL</t>
  </si>
  <si>
    <t>66010403</t>
  </si>
  <si>
    <t xml:space="preserve">  销售费用-改衣及货品修理费 SELLING EXPENSE-ALTERNATION &amp; MAINTENANCE OF PRODUCTS</t>
  </si>
  <si>
    <t>66010404</t>
  </si>
  <si>
    <t xml:space="preserve">  销售费用-电话网络费 SELLING EXPENSE-TELEPHONE &amp; NETWORK EXPENSE</t>
  </si>
  <si>
    <t>66010405</t>
  </si>
  <si>
    <t xml:space="preserve">  销售费用-文件邮寄费 SELLING EXPENSE-DOCUMENTS EXPRESS</t>
  </si>
  <si>
    <t>66010406</t>
  </si>
  <si>
    <t xml:space="preserve">  销售费用-货品运输费 SELLING EXPENSE-DOMESTIC STOCK DELIVERY</t>
  </si>
  <si>
    <t>66010407</t>
  </si>
  <si>
    <t xml:space="preserve">  销售费用-清洁费 SELLING EXPENSE--STORE CLEANING</t>
  </si>
  <si>
    <t>66010408</t>
  </si>
  <si>
    <t xml:space="preserve">  销售费用-办公用品及打印费 SELLING EXPENSE--STATIONERY &amp; PRINTING</t>
  </si>
  <si>
    <t>66010409</t>
  </si>
  <si>
    <t xml:space="preserve">  销售费用-团建费 SELLING EXPENSE-TEAM BUILDING</t>
  </si>
  <si>
    <t>66010410</t>
  </si>
  <si>
    <t xml:space="preserve">  销售费用-茶点费 SELLING EXPENSE-REFRESHMENTS</t>
  </si>
  <si>
    <t>66010411</t>
  </si>
  <si>
    <t xml:space="preserve">  销售费用-安保费 SELLING EXPENSE-SECURITY</t>
  </si>
  <si>
    <t>66010412</t>
  </si>
  <si>
    <t xml:space="preserve">  销售费用-保险费 SELLING EXPENSE-COMMERCIAL INSURANCE</t>
  </si>
  <si>
    <t>66010413</t>
  </si>
  <si>
    <t xml:space="preserve">  销售费用-培训费 SELLING EXPENSE-TRAINING</t>
  </si>
  <si>
    <t>66010414</t>
  </si>
  <si>
    <t xml:space="preserve">  销售费用-业务招待及送礼费 SELLING EXPENSE-MEAL ENTERTAINMENT AND GIFTING</t>
  </si>
  <si>
    <t>66010415</t>
  </si>
  <si>
    <t xml:space="preserve">  销售费用-差旅机票及火车票 SELLING EXPENSE-TRAVEL AIR &amp; TRAIN TICKET</t>
  </si>
  <si>
    <t>66010416</t>
  </si>
  <si>
    <t xml:space="preserve">  销售费用-差旅交通费 SELLING EXPENSE-TRAVEL LOCAL TRANSPORTATION</t>
  </si>
  <si>
    <t>66010417</t>
  </si>
  <si>
    <t xml:space="preserve">  销售费用-差旅餐饮费 SELLING EXPENSE-TRAVEL MEAL</t>
  </si>
  <si>
    <t>66010418</t>
  </si>
  <si>
    <t xml:space="preserve">  销售费用-差旅住宿费 SELLING EXPENSE-TRAVEL ACCOMMODATION</t>
  </si>
  <si>
    <t>66010419</t>
  </si>
  <si>
    <t xml:space="preserve">  销售费用-差旅干洗费 SELLING EXPENSE-LAUNDRY OF TRAVEL CLOTHING</t>
  </si>
  <si>
    <t>66010420</t>
  </si>
  <si>
    <t xml:space="preserve">  销售费用-制服清洗费 SELLING EXPENSE-UNIFORM LAUNDRY </t>
  </si>
  <si>
    <t>66010421</t>
  </si>
  <si>
    <t xml:space="preserve">  销售费用-员工制服 SELLING EXPENSE-UNIFORM</t>
  </si>
  <si>
    <t>66010422</t>
  </si>
  <si>
    <t xml:space="preserve">  销售费用-包装购物袋 SELLING EXPENSE-PACKING</t>
  </si>
  <si>
    <t>66010423</t>
  </si>
  <si>
    <t xml:space="preserve">  销售费用-店铺重置费 SELLING EXPENSE-RENISTATEMENT</t>
  </si>
  <si>
    <t>66010424</t>
  </si>
  <si>
    <t xml:space="preserve">  销售费用-信用卡手续费 SELLING EXPENSE-CREDIT CARD CHARGE</t>
  </si>
  <si>
    <t>66010425</t>
  </si>
  <si>
    <t xml:space="preserve">  销售费用-其他杂费 SELLING EXPENSE-SUNDRY</t>
  </si>
  <si>
    <t>66010426</t>
  </si>
  <si>
    <t xml:space="preserve">  销售费用-使用权资产折旧- SELLING EXPENSE-ROU DEP EXP</t>
  </si>
  <si>
    <t>66010501</t>
  </si>
  <si>
    <t xml:space="preserve">  电商费用-天猫积分 EC EXPENSE-TMALL PONITS</t>
  </si>
  <si>
    <t>TAMLL PROMOTION &amp; PLATFORM SERVICE FEE</t>
  </si>
  <si>
    <t>E-commerce</t>
  </si>
  <si>
    <t>66010502</t>
  </si>
  <si>
    <t xml:space="preserve">  电商费用-天猫佣金 EC EXPENSE-TMALL COMMISSION</t>
  </si>
  <si>
    <t>66010503</t>
  </si>
  <si>
    <t xml:space="preserve">  电商费用-天猫交易手续费 EC EXPENSE-ACCOUNT HANDLING</t>
  </si>
  <si>
    <t>66010504</t>
  </si>
  <si>
    <t xml:space="preserve">  电商费用-天猫运费险 EC EXPENSE-EXPRESS INSURANCE</t>
  </si>
  <si>
    <t>66010505</t>
  </si>
  <si>
    <t xml:space="preserve">  电商费用-运输费用 EC EXPENSE-DELIVERY COST</t>
  </si>
  <si>
    <t>66010506</t>
  </si>
  <si>
    <t xml:space="preserve">  电商费用-天猫站内广告 EC EXPENSE-TMALL PROMOTION</t>
  </si>
  <si>
    <t>66010507</t>
  </si>
  <si>
    <t xml:space="preserve">  电商费用-花呗分期免息手续费 EC EXPENSE-HUABEI INTERESTS</t>
  </si>
  <si>
    <t>66010508</t>
  </si>
  <si>
    <t xml:space="preserve">  电商费用-赠品费用 EC EXPENSE-GWP</t>
  </si>
  <si>
    <t>66010509</t>
  </si>
  <si>
    <t xml:space="preserve">  电商费用-天猫会员计划费用 EC EXPENSE-TMALL LOYALTY PROGRAM</t>
  </si>
  <si>
    <t>66010510</t>
  </si>
  <si>
    <t xml:space="preserve">  电商费用-天猫其他推广费- EC EXPENSE-TMALL OTHERS</t>
  </si>
  <si>
    <t>66010511</t>
  </si>
  <si>
    <t xml:space="preserve">  电商费用-天猫拍摄费 EC EXPENSE-FITTING IMAGES &amp; SHORT VIDEOS</t>
  </si>
  <si>
    <t>66010512</t>
  </si>
  <si>
    <t xml:space="preserve">  电商费用-百秋物流仓储费 EC EXPENSE-BQ WAREHOUSE SERVICE</t>
  </si>
  <si>
    <t>BQ SERVICE FEE</t>
  </si>
  <si>
    <t>66010513</t>
  </si>
  <si>
    <t xml:space="preserve">  电商费用-百秋物流仓储费 EC EXPENSE-BQ PACKAGE</t>
  </si>
  <si>
    <t>66010514</t>
  </si>
  <si>
    <t xml:space="preserve">  电商费用-百秋运营固定佣金 EC EXPENSE-BQ OPEATION FIXED COMMISSION</t>
  </si>
  <si>
    <t>66010515</t>
  </si>
  <si>
    <t xml:space="preserve">  电商费用-百秋运营变动佣金 EC EXPENSE-BQ OPEATION VARIABLE COMMISSION</t>
  </si>
  <si>
    <t>66010601</t>
  </si>
  <si>
    <t xml:space="preserve">  市场费用-市场推广 MARKETING EXPENSE-MARKETING PROMOTION</t>
  </si>
  <si>
    <t>MARKETING COST</t>
  </si>
  <si>
    <t>Marketing</t>
  </si>
  <si>
    <t>66010602</t>
  </si>
  <si>
    <t xml:space="preserve">  市场费用-媒体投放 MARKETING EXPENSE-MEDIA BUYING</t>
  </si>
  <si>
    <t>66010603</t>
  </si>
  <si>
    <t xml:space="preserve">  市场费用-公共维护 MARKETING EXPENSE-PR</t>
  </si>
  <si>
    <t>66010604</t>
  </si>
  <si>
    <t xml:space="preserve">  市场费用-社交媒体 MARKETING EXPENSE-SOCIAL DIGITAL</t>
  </si>
  <si>
    <t xml:space="preserve">  管理费用-基本工资 ADMIN EXPENSE-BASIC SALARIES</t>
  </si>
  <si>
    <t>PERSONNEL EXPENSES(ADMIN)</t>
  </si>
  <si>
    <t>by each office department</t>
  </si>
  <si>
    <t xml:space="preserve">  管理费用-十三薪 ADMIN EXPENSE-13TH SALARIES</t>
  </si>
  <si>
    <t xml:space="preserve">  管理费用-奖金 ADMIN EXPENSE-BONUS</t>
  </si>
  <si>
    <t xml:space="preserve">  管理费用-赔偿 SELLING EXPENSE-COMPENSATION</t>
  </si>
  <si>
    <t xml:space="preserve">  管理费用-社保 ADMIN EXPENSE-SOCIAL SECURITY</t>
  </si>
  <si>
    <t xml:space="preserve">  管理费用-公积金 ADMIN EXPENSE-HOUSING FUND</t>
  </si>
  <si>
    <t xml:space="preserve">  管理费用-残疾人保障金 ADMIN EXPENSE-DISABLED EMPLOYMENT SECURITY FUND</t>
  </si>
  <si>
    <t xml:space="preserve">  管理费用-员工福利 ADMIN EXPENSE-EMPL. WELFARE</t>
  </si>
  <si>
    <t xml:space="preserve">  管理费用-外服代理费 ADMIN EXPENSE-FESCO FEE</t>
  </si>
  <si>
    <t>66020328</t>
  </si>
  <si>
    <t xml:space="preserve">  管理费用-保险费 ADMIN EXPENSE-COMMERCIAL INSURANCE</t>
  </si>
  <si>
    <t>ADMIN COST</t>
  </si>
  <si>
    <t>Commercail insurance</t>
  </si>
  <si>
    <t>66020201</t>
  </si>
  <si>
    <t xml:space="preserve">  管理费用-电子设备折旧 ADMIN EXPENSE-DEP EXP OF ELECTRONIC EQUIPMENT</t>
  </si>
  <si>
    <t>DEPRECIATION &amp;AMORTIZATION(ADMIN)</t>
  </si>
  <si>
    <t>66020202</t>
  </si>
  <si>
    <t xml:space="preserve">  管理费用-家具折旧 ADMIN EXPENSE- DEP EXP OF FURNITURE AND FIXTURES</t>
  </si>
  <si>
    <t>66020203</t>
  </si>
  <si>
    <t xml:space="preserve">  管理费用-装修摊销 ADMIN EXPENSE- AMO EXP OF DECORATION</t>
  </si>
  <si>
    <t>66020204</t>
  </si>
  <si>
    <t xml:space="preserve">  管理费用-无形资产摊销 ADMIN EXPENSE- AMORTIZATION EXP OF INTANGIBLE ASSET</t>
  </si>
  <si>
    <t>66020301</t>
  </si>
  <si>
    <t xml:space="preserve">  管理费用-租赁费 ADMIN EXPENSE-RENTAL</t>
  </si>
  <si>
    <t>66020302</t>
  </si>
  <si>
    <t xml:space="preserve">  管理费用-水电费 ADMIN EXPENSE-UTILITY</t>
  </si>
  <si>
    <t>Office rental</t>
  </si>
  <si>
    <t>66020303</t>
  </si>
  <si>
    <t xml:space="preserve">  管理费用-质检费 ADMIN EXPENSE-GB TESTING</t>
  </si>
  <si>
    <t>66020304</t>
  </si>
  <si>
    <t xml:space="preserve">  管理费用-物流仓储费 ADMIN EXPENSE-BQ LOGISTICS &amp; STORAGE</t>
  </si>
  <si>
    <t>Logistics</t>
  </si>
  <si>
    <t>66020305</t>
  </si>
  <si>
    <t xml:space="preserve">  管理费用-货品运输费 ADMIN EXPENSE-DOMESTIC STOCK DELIVERY</t>
  </si>
  <si>
    <t>66020306</t>
  </si>
  <si>
    <t xml:space="preserve">  管理费用-专业咨询费 ADMIN EXPENSE-PROFESSIONAL FEE</t>
  </si>
  <si>
    <t>Legal &amp; professional fee</t>
  </si>
  <si>
    <t>66020307</t>
  </si>
  <si>
    <t xml:space="preserve">  管理费用-法务费 ADMIN EXPENSE-LEGAL FEE</t>
  </si>
  <si>
    <t>66020308</t>
  </si>
  <si>
    <t xml:space="preserve">  管理费用-审计费 ADMIN EXPENSE-AUDIT FEE</t>
  </si>
  <si>
    <t>66020309</t>
  </si>
  <si>
    <t xml:space="preserve">  管理费用-招聘费 ADMIN EXPENSE-RECRUITMENT FEE</t>
  </si>
  <si>
    <t>HR fee</t>
  </si>
  <si>
    <t>66020310</t>
  </si>
  <si>
    <t xml:space="preserve">  管理费用-培训费 ADMIN EXPENSE-TRAINING</t>
  </si>
  <si>
    <t>66020311</t>
  </si>
  <si>
    <t xml:space="preserve">  管理费用-团建费 ADMIN EXPENSE-TEAM BUILDING</t>
  </si>
  <si>
    <t>66020312</t>
  </si>
  <si>
    <t xml:space="preserve">  管理费用-茶点费 ADMIN EXPENSE-REFRESHMENTS</t>
  </si>
  <si>
    <t>66020313</t>
  </si>
  <si>
    <t xml:space="preserve">  管理费用-员工制服 ADMIN EXPENSE-UNIFORM</t>
  </si>
  <si>
    <t>66020314</t>
  </si>
  <si>
    <t xml:space="preserve">  管理费用-电话网络费 ADMIN EXPENSE-TELEPHONE &amp; NETWORK EXPENSE</t>
  </si>
  <si>
    <t>Office maintenance</t>
  </si>
  <si>
    <t>66020315</t>
  </si>
  <si>
    <t xml:space="preserve">  管理费用-清洁费 ADMIN EXPENSE--STORE CLEANING</t>
  </si>
  <si>
    <t>66020316</t>
  </si>
  <si>
    <t xml:space="preserve">  管理费用-文件邮寄费 ADMIN EXPENSE-DOCUMENTS EXPRESS</t>
  </si>
  <si>
    <t>66020317</t>
  </si>
  <si>
    <t xml:space="preserve">  管理费用-办公用品及打印费 ADMIN EXPENSE--STATIONERY &amp; PRINTING</t>
  </si>
  <si>
    <t xml:space="preserve">  管理费用-本地交通费 ADMIN EXPENSE-LOCAL TRANSPORTATION FOR OT &amp; OTHER WORK</t>
  </si>
  <si>
    <t>Office T&amp;E</t>
  </si>
  <si>
    <t>66020319</t>
  </si>
  <si>
    <t xml:space="preserve">  管理费用-加班餐饮费 ADMIN EXPENSE-OT MEAL</t>
  </si>
  <si>
    <t>66020320</t>
  </si>
  <si>
    <t xml:space="preserve">  管理费用-业务招待及送礼费 ADMIN EXPENSE-MEAL ENTERTAINMENT AND GIFTING</t>
  </si>
  <si>
    <t>66020321</t>
  </si>
  <si>
    <t xml:space="preserve">  管理费用-差旅机票及火车票 ADMIN EXPENSE-TRAVEL AIR &amp; TRAIN TICKET</t>
  </si>
  <si>
    <t>66020322</t>
  </si>
  <si>
    <t xml:space="preserve">  管理费用-差旅交通费 ADMIN EXPENSE-TRAVEL LOCAL TRANSPORTATION</t>
  </si>
  <si>
    <t>66020323</t>
  </si>
  <si>
    <t xml:space="preserve">  管理费用-差旅餐饮费 ADMIN EXPENSE-TRAVEL MEAL</t>
  </si>
  <si>
    <t>66020324</t>
  </si>
  <si>
    <t xml:space="preserve">  管理费用-差旅住宿费 ADMIN EXPENSE-TRAVEL ACCOMMODATION</t>
  </si>
  <si>
    <t>66020325</t>
  </si>
  <si>
    <t xml:space="preserve">  管理费用-差旅干洗费 ADMIN EXPENSE-LAUNDRY OF TRAVEL CLOTHING</t>
  </si>
  <si>
    <t>66020326</t>
  </si>
  <si>
    <t xml:space="preserve">  管理费用-其他杂费 ADMIN EXPENSE-SUNDRY</t>
  </si>
  <si>
    <t>Others</t>
  </si>
  <si>
    <t>66020327</t>
  </si>
  <si>
    <t xml:space="preserve">  管理费用-使用权资产折旧- ADMIN EXPENSE-ROU DEP EXP</t>
  </si>
  <si>
    <t xml:space="preserve">ROU Deprecation </t>
  </si>
  <si>
    <t xml:space="preserve">  财务费用-已实现汇兑损益 FINANCIAL EXPENSE-REALIZED FOREIGN EXCHANGE</t>
  </si>
  <si>
    <t>FINANCIAL EXPENSE</t>
  </si>
  <si>
    <t xml:space="preserve">  财务费用-未实现汇兑损益 FINANCIAL EXPENSE-UNREALIZED FOREIGN EXCHANGE</t>
  </si>
  <si>
    <t>FX</t>
  </si>
  <si>
    <t>66030101</t>
  </si>
  <si>
    <t xml:space="preserve">  财务费用-银行手续费 FINANCIAL EXPENSE-BANK CHARGES</t>
  </si>
  <si>
    <t xml:space="preserve">  财务费用-利息收入 FINANCIAL EXPENSE-INTEREST EARNED</t>
  </si>
  <si>
    <t xml:space="preserve">  财务费用-利息支出 FINANCIAL EXPENSE-INTEREST EXPENSE</t>
  </si>
  <si>
    <t>Bank interest</t>
  </si>
  <si>
    <t>66030201</t>
  </si>
  <si>
    <t xml:space="preserve">  财务费用-使用权资产利息费用 FINANCIAL EXPENSE-ROU INTEREST EXPENSE</t>
  </si>
  <si>
    <t xml:space="preserve">  营业外收入-其他 NON-OPERATING INCOME</t>
  </si>
  <si>
    <t>Non-operation income</t>
  </si>
  <si>
    <t xml:space="preserve">  营业外支出-其他 NON-OPERATING OUTPUT</t>
  </si>
  <si>
    <t>Non-operation output</t>
  </si>
  <si>
    <t xml:space="preserve">  所得税 INCOME TAX</t>
  </si>
  <si>
    <t>TAX</t>
  </si>
  <si>
    <t xml:space="preserve">  递延所得税 DEFERRED INCOME TAX</t>
  </si>
  <si>
    <t>Cash &amp; Bank</t>
  </si>
  <si>
    <t>Operating account</t>
  </si>
  <si>
    <t>Capital account</t>
  </si>
  <si>
    <t>Alipay</t>
  </si>
  <si>
    <t>Account Receivable</t>
  </si>
  <si>
    <t>Customer</t>
  </si>
  <si>
    <t>Intercompany</t>
  </si>
  <si>
    <t>Prepayment</t>
  </si>
  <si>
    <t>Supplier</t>
  </si>
  <si>
    <t>Other Receivable</t>
  </si>
  <si>
    <t>Deposit</t>
  </si>
  <si>
    <t>Employee advance</t>
  </si>
  <si>
    <t>Employee</t>
  </si>
  <si>
    <t>Bad Debt</t>
  </si>
  <si>
    <t>Inventory</t>
  </si>
  <si>
    <t>Goods in transit</t>
  </si>
  <si>
    <t>Shipped Goods</t>
  </si>
  <si>
    <t>ROU</t>
  </si>
  <si>
    <t>Rent</t>
  </si>
  <si>
    <t>Provision for inventory</t>
  </si>
  <si>
    <t>Capex</t>
  </si>
  <si>
    <t>Fixed assets</t>
  </si>
  <si>
    <t>CIP-store renovation</t>
  </si>
  <si>
    <t>Intangible assets</t>
  </si>
  <si>
    <t>Store renovation</t>
  </si>
  <si>
    <t>Account payable</t>
  </si>
  <si>
    <t>Payroll payable</t>
  </si>
  <si>
    <t>Taxes payable</t>
  </si>
  <si>
    <t>VAT payable</t>
  </si>
  <si>
    <t>Individual tax payable</t>
  </si>
  <si>
    <t>Corporate income tax payable</t>
  </si>
  <si>
    <t>Local taxes payable</t>
  </si>
  <si>
    <t>Stamp taxes payable</t>
  </si>
  <si>
    <t>WHT payable</t>
  </si>
  <si>
    <t>Other payable</t>
  </si>
  <si>
    <t>Accrued expenses</t>
  </si>
  <si>
    <t>Lease Liability</t>
  </si>
  <si>
    <t>Finance cost</t>
  </si>
  <si>
    <t>Lease payment</t>
  </si>
  <si>
    <t>Paid in capital</t>
  </si>
  <si>
    <t>Capital Surplus</t>
  </si>
  <si>
    <t>Retained earnings</t>
  </si>
  <si>
    <t>Undistributed profit</t>
  </si>
  <si>
    <t>BDG (Jul 2022-Dec 2023)</t>
  </si>
  <si>
    <t>Currency in RMB</t>
  </si>
  <si>
    <t>Description</t>
  </si>
  <si>
    <t>Jul 2022-Dec 2022</t>
  </si>
  <si>
    <t>FY2023</t>
  </si>
  <si>
    <t>FY2024</t>
  </si>
  <si>
    <t>Comments</t>
  </si>
  <si>
    <t>Checking</t>
  </si>
  <si>
    <t xml:space="preserve">Full Price gross sales </t>
  </si>
  <si>
    <t>70700001</t>
  </si>
  <si>
    <t>70190101</t>
  </si>
  <si>
    <t>70190102</t>
  </si>
  <si>
    <t>70910001</t>
  </si>
  <si>
    <t>70910002</t>
  </si>
  <si>
    <t>Sales after discount</t>
  </si>
  <si>
    <t>It is calculated by the formula net sales*1.13.</t>
  </si>
  <si>
    <t>VAT-output</t>
  </si>
  <si>
    <t>% growth</t>
  </si>
  <si>
    <t>SZ MIXC - 2022 (Open in Sep)</t>
  </si>
  <si>
    <t>BJ SLT - 2022 (Open in Dec)</t>
  </si>
  <si>
    <t>NJ DJ  - 2022 (Open in mid-Dec)</t>
  </si>
  <si>
    <t>CD SLT - 2022 (Open in Oct)</t>
  </si>
  <si>
    <t>New stores - 2023</t>
  </si>
  <si>
    <t>New stores - 2024</t>
  </si>
  <si>
    <t>TMALL</t>
  </si>
  <si>
    <t>Cost of goods sold - FOB</t>
  </si>
  <si>
    <t>60700001</t>
  </si>
  <si>
    <t>71350001</t>
  </si>
  <si>
    <t>60370301</t>
  </si>
  <si>
    <t>60700002</t>
  </si>
  <si>
    <t>Cost of goods sold - Duty  &amp; ahent &amp; Freight</t>
  </si>
  <si>
    <t>60810001</t>
  </si>
  <si>
    <t>62410001</t>
  </si>
  <si>
    <t>62410002</t>
  </si>
  <si>
    <t>adj. inventory-Cegid diff.</t>
  </si>
  <si>
    <t>71350002</t>
  </si>
  <si>
    <t>60370002</t>
  </si>
  <si>
    <t>TOTAL COST OF GOODS SOLD</t>
  </si>
  <si>
    <t>GROSS MARGIN</t>
  </si>
  <si>
    <t xml:space="preserve"> After revisiting the initial margin based on FW22, it's only 59% of the net sales, considering the selling price increase from year 2023, the margin is estimated to be about 61% of net sales, while the impact of stock provision is still not involved.</t>
  </si>
  <si>
    <t>% GP margin</t>
  </si>
  <si>
    <t>Margin calculation'!A1</t>
  </si>
  <si>
    <t>Fixed rent</t>
  </si>
  <si>
    <t>61320001</t>
  </si>
  <si>
    <t>Fixed rent-straight line method</t>
  </si>
  <si>
    <t>Variable rent</t>
  </si>
  <si>
    <t>61320002</t>
  </si>
  <si>
    <t>Property manahement fee</t>
  </si>
  <si>
    <t>61400001</t>
  </si>
  <si>
    <t>Promotion fee</t>
  </si>
  <si>
    <t>61400002</t>
  </si>
  <si>
    <t>Utilities</t>
  </si>
  <si>
    <t>60611001</t>
  </si>
  <si>
    <t>POS fee</t>
  </si>
  <si>
    <t>61320301</t>
  </si>
  <si>
    <t>Credit cards charges</t>
  </si>
  <si>
    <t>62750101</t>
  </si>
  <si>
    <t>Warehouse service</t>
  </si>
  <si>
    <t>62820001</t>
  </si>
  <si>
    <t>Other rental fee</t>
  </si>
  <si>
    <t>Selling others</t>
  </si>
  <si>
    <t>60630105</t>
  </si>
  <si>
    <t>60630106</t>
  </si>
  <si>
    <t xml:space="preserve"> The rental of each store is calculated by the actual leasing terms. For the new store to be opened in the year 2023, it's estimated the ratio of 22% of the net sales.</t>
  </si>
  <si>
    <t>% Net Sales-Offline</t>
  </si>
  <si>
    <t>% Net Sales-EC</t>
  </si>
  <si>
    <t>Base salary</t>
  </si>
  <si>
    <t>64110001</t>
  </si>
  <si>
    <t>64110002</t>
  </si>
  <si>
    <t>64160002</t>
  </si>
  <si>
    <t>64110003</t>
  </si>
  <si>
    <t xml:space="preserve">overtime </t>
  </si>
  <si>
    <t>64110005</t>
  </si>
  <si>
    <t>Allowance</t>
  </si>
  <si>
    <t>64110006</t>
  </si>
  <si>
    <t>Sales commission</t>
  </si>
  <si>
    <t>64160001</t>
  </si>
  <si>
    <t>double pay</t>
  </si>
  <si>
    <t>Staff social benefits</t>
  </si>
  <si>
    <t>64510001</t>
  </si>
  <si>
    <t>FESCO fee</t>
  </si>
  <si>
    <t>62262801</t>
  </si>
  <si>
    <t>Welfare</t>
  </si>
  <si>
    <t>64110007</t>
  </si>
  <si>
    <t>Compensation</t>
  </si>
  <si>
    <t>Disabled employment security fund</t>
  </si>
  <si>
    <t>It's estimated that the ratio of personnel cost is 12% of the net sales.</t>
  </si>
  <si>
    <t>Hanger/Mannequin/Display</t>
  </si>
  <si>
    <t>62332101</t>
  </si>
  <si>
    <t>62332102</t>
  </si>
  <si>
    <t>62332103</t>
  </si>
  <si>
    <t>Packahe</t>
  </si>
  <si>
    <t>60260001</t>
  </si>
  <si>
    <t>Printing</t>
  </si>
  <si>
    <t>Store staffs uniforms</t>
  </si>
  <si>
    <t>60630201</t>
  </si>
  <si>
    <t>Store insurance</t>
  </si>
  <si>
    <t>61610001</t>
  </si>
  <si>
    <t>Cleaning</t>
  </si>
  <si>
    <t>60630102</t>
  </si>
  <si>
    <t>Telephone</t>
  </si>
  <si>
    <t>62620001</t>
  </si>
  <si>
    <t>Internet</t>
  </si>
  <si>
    <t>62640001</t>
  </si>
  <si>
    <t>Delivery expenses-Store</t>
  </si>
  <si>
    <t>62600001</t>
  </si>
  <si>
    <t>Stationery</t>
  </si>
  <si>
    <t>Store daily supplies</t>
  </si>
  <si>
    <t>60630101</t>
  </si>
  <si>
    <t>62262601</t>
  </si>
  <si>
    <t>Store equipment</t>
  </si>
  <si>
    <t>60630001</t>
  </si>
  <si>
    <t>Maintenance</t>
  </si>
  <si>
    <t>61520001</t>
  </si>
  <si>
    <t>Dry cleaning</t>
  </si>
  <si>
    <t>60630104</t>
  </si>
  <si>
    <t>Alternation and repairs</t>
  </si>
  <si>
    <t>60630103</t>
  </si>
  <si>
    <t>Airticket/ Train-Store</t>
  </si>
  <si>
    <t>62510001</t>
  </si>
  <si>
    <t>Hotel-Store</t>
  </si>
  <si>
    <t>Meal-Store</t>
  </si>
  <si>
    <t>62560001</t>
  </si>
  <si>
    <t>Taxi-Store</t>
  </si>
  <si>
    <t>Local taxi and transportation</t>
  </si>
  <si>
    <t>62510006</t>
  </si>
  <si>
    <t>IT expenses</t>
  </si>
  <si>
    <t>60620001</t>
  </si>
  <si>
    <t>Training fee</t>
  </si>
  <si>
    <t>631300</t>
  </si>
  <si>
    <t>Mis.</t>
  </si>
  <si>
    <t xml:space="preserve"> It's estimated that the ratio of store operation cost is 4% of the net sales.</t>
  </si>
  <si>
    <t>STORE DEPRECIATION(OFFLINE STORE)</t>
  </si>
  <si>
    <t>68112501</t>
  </si>
  <si>
    <t>68112601</t>
  </si>
  <si>
    <t>68112801</t>
  </si>
  <si>
    <t>Promotion fee for Tmall - marketing</t>
  </si>
  <si>
    <t>62320005</t>
  </si>
  <si>
    <t>Promotion fee for Tmall - Alimama</t>
  </si>
  <si>
    <t>Promotion fee for Tmall - HUABEI interests</t>
  </si>
  <si>
    <t>Promotion fee for Tmall - GWP</t>
  </si>
  <si>
    <t>Promotion fee-TAMLL-loyalty program</t>
  </si>
  <si>
    <t>-</t>
  </si>
  <si>
    <t xml:space="preserve">Promotion fee-TAMLL-others </t>
  </si>
  <si>
    <t>62320002</t>
  </si>
  <si>
    <t>Local shooting fee - fitting images &amp; short videos</t>
  </si>
  <si>
    <t>62320006</t>
  </si>
  <si>
    <t>62320007</t>
  </si>
  <si>
    <t>62320008</t>
  </si>
  <si>
    <t>TMALL commission-TMALL points</t>
  </si>
  <si>
    <t>TMALL commission-TMALL service fee</t>
  </si>
  <si>
    <t>62228001</t>
  </si>
  <si>
    <t>BuyQuicky Warehouse service</t>
  </si>
  <si>
    <t>BuyQuicky Package</t>
  </si>
  <si>
    <t>BuyQuicky fixed management fee</t>
  </si>
  <si>
    <t>62228101</t>
  </si>
  <si>
    <t>BuyQuicky Variable Management Fee</t>
  </si>
  <si>
    <t>62228201</t>
  </si>
  <si>
    <t>CHINA HQ COST</t>
  </si>
  <si>
    <t>The HQ cost is removed from the assumption of store level, and China HQ cost is revisited in consolideration sheet, which can refer to relevant comments from each department.</t>
  </si>
  <si>
    <t>% Net Sales</t>
  </si>
  <si>
    <t>it's estimated to be 10% of net sales</t>
  </si>
  <si>
    <t>18 months estimation is provided by Rodi
1) SF express：9,000
2) Domestic transportation：11.3万
3) Storage &amp; inbound,outbound charge: 130万</t>
  </si>
  <si>
    <t>IT setup and maintenance</t>
  </si>
  <si>
    <t>OMS + WMS + PIM SETUP</t>
  </si>
  <si>
    <t>It's estimated to amortize the intangible asset by 10 years.</t>
  </si>
  <si>
    <t xml:space="preserve">CRM SETUP </t>
  </si>
  <si>
    <t xml:space="preserve"> </t>
  </si>
  <si>
    <t>OMS + WMS + PIM MAINTENANCE</t>
  </si>
  <si>
    <t>CRM MAINTENANCE</t>
  </si>
  <si>
    <t>ERP</t>
  </si>
  <si>
    <t>1) FY22 setup fee: Bojun-600K/POS system-300K/用友&amp;OA-500K
2) FY23-24 maintenance fee</t>
  </si>
  <si>
    <t xml:space="preserve">China team costs </t>
  </si>
  <si>
    <t>based on the estimation of Nina</t>
  </si>
  <si>
    <t>China office operation costs</t>
  </si>
  <si>
    <t>OPERATING PROFIT/LOSS</t>
  </si>
  <si>
    <t>% EBIT margin</t>
  </si>
  <si>
    <t>Tax</t>
  </si>
  <si>
    <t>25% China tax rate</t>
  </si>
  <si>
    <t>NET PROFIT</t>
  </si>
  <si>
    <t>% net profit margin</t>
  </si>
  <si>
    <t>成都按2.5W一平</t>
  </si>
  <si>
    <r>
      <rPr>
        <sz val="10"/>
        <color theme="1"/>
        <rFont val="等线"/>
        <family val="3"/>
        <charset val="134"/>
      </rPr>
      <t>制单日期</t>
    </r>
  </si>
  <si>
    <r>
      <rPr>
        <sz val="10"/>
        <color theme="1"/>
        <rFont val="等线"/>
        <family val="3"/>
        <charset val="134"/>
      </rPr>
      <t>凭证编号</t>
    </r>
  </si>
  <si>
    <r>
      <rPr>
        <sz val="10"/>
        <color theme="1"/>
        <rFont val="等线"/>
        <family val="3"/>
        <charset val="134"/>
      </rPr>
      <t>摘要</t>
    </r>
  </si>
  <si>
    <r>
      <rPr>
        <sz val="10"/>
        <color theme="1"/>
        <rFont val="等线"/>
        <family val="3"/>
        <charset val="134"/>
      </rPr>
      <t>科目编码</t>
    </r>
  </si>
  <si>
    <r>
      <rPr>
        <sz val="10"/>
        <color theme="1"/>
        <rFont val="等线"/>
        <family val="3"/>
        <charset val="134"/>
      </rPr>
      <t>一级科目编码</t>
    </r>
  </si>
  <si>
    <r>
      <rPr>
        <sz val="10"/>
        <color theme="1"/>
        <rFont val="等线"/>
        <family val="3"/>
        <charset val="134"/>
      </rPr>
      <t>二级科目编码</t>
    </r>
  </si>
  <si>
    <r>
      <rPr>
        <sz val="10"/>
        <color theme="1"/>
        <rFont val="等线"/>
        <family val="3"/>
        <charset val="134"/>
      </rPr>
      <t>科目名称</t>
    </r>
  </si>
  <si>
    <r>
      <rPr>
        <sz val="10"/>
        <color theme="1"/>
        <rFont val="等线"/>
        <family val="3"/>
        <charset val="134"/>
      </rPr>
      <t>币种</t>
    </r>
  </si>
  <si>
    <r>
      <rPr>
        <sz val="10"/>
        <color theme="1"/>
        <rFont val="等线"/>
        <family val="3"/>
        <charset val="134"/>
      </rPr>
      <t>原币金额</t>
    </r>
  </si>
  <si>
    <r>
      <rPr>
        <sz val="10"/>
        <color theme="1"/>
        <rFont val="等线"/>
        <family val="3"/>
        <charset val="134"/>
      </rPr>
      <t>借方金额</t>
    </r>
  </si>
  <si>
    <r>
      <rPr>
        <sz val="10"/>
        <color theme="1"/>
        <rFont val="等线"/>
        <family val="3"/>
        <charset val="134"/>
      </rPr>
      <t>贷方金额</t>
    </r>
  </si>
  <si>
    <t>部门名称</t>
  </si>
  <si>
    <t>职员名称</t>
  </si>
  <si>
    <t>客户名称</t>
  </si>
  <si>
    <t>供应商名称</t>
  </si>
  <si>
    <r>
      <rPr>
        <sz val="10"/>
        <color theme="1"/>
        <rFont val="等线"/>
        <family val="3"/>
        <charset val="134"/>
      </rPr>
      <t>业务日期</t>
    </r>
  </si>
  <si>
    <t>Transaction Date</t>
  </si>
  <si>
    <t>Transaction No.</t>
  </si>
  <si>
    <t>Account Code</t>
  </si>
  <si>
    <t>Account Name</t>
  </si>
  <si>
    <t>Currency</t>
  </si>
  <si>
    <t>Amount in Document Currency</t>
  </si>
  <si>
    <t>Debit Amount in Local Currency</t>
  </si>
  <si>
    <t>Credit Amount in Local Currency</t>
  </si>
  <si>
    <t>Department</t>
  </si>
  <si>
    <t>Vendor</t>
  </si>
  <si>
    <t>Date</t>
  </si>
  <si>
    <t>2021-09-30</t>
  </si>
  <si>
    <t>记 - 0001</t>
  </si>
  <si>
    <r>
      <rPr>
        <sz val="10"/>
        <color theme="1"/>
        <rFont val="宋体"/>
        <family val="3"/>
        <charset val="134"/>
      </rPr>
      <t>银行开户费</t>
    </r>
    <r>
      <rPr>
        <sz val="10"/>
        <color theme="1"/>
        <rFont val="Arial"/>
        <family val="2"/>
      </rPr>
      <t>_Bank Deposit</t>
    </r>
  </si>
  <si>
    <t>CNY</t>
  </si>
  <si>
    <t>KIM SANG MO</t>
  </si>
  <si>
    <t>记 - 0002</t>
  </si>
  <si>
    <r>
      <rPr>
        <sz val="10"/>
        <color theme="1"/>
        <rFont val="宋体"/>
        <family val="3"/>
        <charset val="134"/>
      </rPr>
      <t>新韩银行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个账户开户费</t>
    </r>
    <r>
      <rPr>
        <sz val="10"/>
        <color theme="1"/>
        <rFont val="Arial"/>
        <family val="2"/>
      </rPr>
      <t>9.13_Account Opening Charge</t>
    </r>
  </si>
  <si>
    <r>
      <rPr>
        <sz val="10"/>
        <color theme="1"/>
        <rFont val="宋体"/>
        <family val="3"/>
        <charset val="134"/>
      </rPr>
      <t>新韩银行网银费</t>
    </r>
    <r>
      <rPr>
        <sz val="10"/>
        <color theme="1"/>
        <rFont val="Arial"/>
        <family val="2"/>
      </rPr>
      <t>_ebanking Charge</t>
    </r>
  </si>
  <si>
    <r>
      <rPr>
        <sz val="10"/>
        <color theme="1"/>
        <rFont val="宋体"/>
        <family val="3"/>
        <charset val="134"/>
      </rPr>
      <t>开户费及网银费</t>
    </r>
    <r>
      <rPr>
        <sz val="10"/>
        <color theme="1"/>
        <rFont val="Arial"/>
        <family val="2"/>
      </rPr>
      <t>9.13_Bank Charge</t>
    </r>
  </si>
  <si>
    <t>记 - 0003</t>
  </si>
  <si>
    <r>
      <rPr>
        <sz val="10"/>
        <color theme="1"/>
        <rFont val="宋体"/>
        <family val="3"/>
        <charset val="134"/>
      </rPr>
      <t>基本户收到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季度利息</t>
    </r>
    <r>
      <rPr>
        <sz val="10"/>
        <color theme="1"/>
        <rFont val="Arial"/>
        <family val="2"/>
      </rPr>
      <t>9.21_Bank Interest Income</t>
    </r>
  </si>
  <si>
    <t>记 - 0004</t>
  </si>
  <si>
    <r>
      <rPr>
        <sz val="10"/>
        <color theme="1"/>
        <rFont val="宋体"/>
        <family val="3"/>
        <charset val="134"/>
      </rPr>
      <t>期间损益结转</t>
    </r>
    <r>
      <rPr>
        <sz val="10"/>
        <color theme="1"/>
        <rFont val="Arial"/>
        <family val="2"/>
      </rPr>
      <t>_Current Profit Carry Forward</t>
    </r>
  </si>
  <si>
    <t>2021-12-31</t>
  </si>
  <si>
    <r>
      <rPr>
        <sz val="10"/>
        <color theme="1"/>
        <rFont val="宋体"/>
        <family val="3"/>
        <charset val="134"/>
      </rPr>
      <t>基本户收到</t>
    </r>
    <r>
      <rPr>
        <sz val="10"/>
        <color theme="1"/>
        <rFont val="Arial"/>
        <family val="2"/>
      </rPr>
      <t>4</t>
    </r>
    <r>
      <rPr>
        <sz val="10"/>
        <color theme="1"/>
        <rFont val="宋体"/>
        <family val="3"/>
        <charset val="134"/>
      </rPr>
      <t>季度利息</t>
    </r>
    <r>
      <rPr>
        <sz val="10"/>
        <color theme="1"/>
        <rFont val="Arial"/>
        <family val="2"/>
      </rPr>
      <t>12.21_Bank Interest Income</t>
    </r>
  </si>
  <si>
    <t>2022-01-31</t>
  </si>
  <si>
    <r>
      <rPr>
        <sz val="10"/>
        <color theme="1"/>
        <rFont val="宋体"/>
        <family val="3"/>
        <charset val="134"/>
      </rPr>
      <t>注册今日头条银行验证收款</t>
    </r>
    <r>
      <rPr>
        <sz val="10"/>
        <color theme="1"/>
        <rFont val="Arial"/>
        <family val="2"/>
      </rPr>
      <t>1.11_TopBuzz Verification</t>
    </r>
  </si>
  <si>
    <r>
      <rPr>
        <sz val="10"/>
        <color theme="1"/>
        <rFont val="宋体"/>
        <family val="3"/>
        <charset val="134"/>
      </rPr>
      <t>支付注册腾讯账号验证</t>
    </r>
    <r>
      <rPr>
        <sz val="10"/>
        <color theme="1"/>
        <rFont val="Arial"/>
        <family val="2"/>
      </rPr>
      <t>_Tencent Account Verification</t>
    </r>
  </si>
  <si>
    <t>Shenzhen Tencent Computer Systems Company Limited</t>
  </si>
  <si>
    <r>
      <rPr>
        <sz val="10"/>
        <color theme="1"/>
        <rFont val="宋体"/>
        <family val="3"/>
        <charset val="134"/>
      </rPr>
      <t>转账手续费</t>
    </r>
    <r>
      <rPr>
        <sz val="10"/>
        <color theme="1"/>
        <rFont val="Arial"/>
        <family val="2"/>
      </rPr>
      <t>_Bank Charge</t>
    </r>
  </si>
  <si>
    <r>
      <rPr>
        <sz val="10"/>
        <color theme="1"/>
        <rFont val="宋体"/>
        <family val="3"/>
        <charset val="134"/>
      </rPr>
      <t>退回注册腾讯账号验证费</t>
    </r>
    <r>
      <rPr>
        <sz val="10"/>
        <color theme="1"/>
        <rFont val="Arial"/>
        <family val="2"/>
      </rPr>
      <t>_Tencent Account Verification Return</t>
    </r>
  </si>
  <si>
    <r>
      <rPr>
        <sz val="10"/>
        <color theme="1"/>
        <rFont val="宋体"/>
        <family val="3"/>
        <charset val="134"/>
      </rPr>
      <t>缴纳</t>
    </r>
    <r>
      <rPr>
        <sz val="10"/>
        <color theme="1"/>
        <rFont val="Arial"/>
        <family val="2"/>
      </rPr>
      <t>2021</t>
    </r>
    <r>
      <rPr>
        <sz val="10"/>
        <color theme="1"/>
        <rFont val="宋体"/>
        <family val="3"/>
        <charset val="134"/>
      </rPr>
      <t>年印花税</t>
    </r>
    <r>
      <rPr>
        <sz val="10"/>
        <color theme="1"/>
        <rFont val="Arial"/>
        <family val="2"/>
      </rPr>
      <t>1.18_Stamp Duty for Business License</t>
    </r>
  </si>
  <si>
    <t>2022-03-31</t>
  </si>
  <si>
    <r>
      <rPr>
        <sz val="10"/>
        <color theme="1"/>
        <rFont val="宋体"/>
        <family val="3"/>
        <charset val="134"/>
      </rPr>
      <t>基本户收到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3"/>
        <charset val="134"/>
      </rPr>
      <t>季度利息</t>
    </r>
    <r>
      <rPr>
        <sz val="10"/>
        <color theme="1"/>
        <rFont val="Arial"/>
        <family val="2"/>
      </rPr>
      <t>3.21_Bank Interest Income</t>
    </r>
  </si>
  <si>
    <t>2022-06-30</t>
  </si>
  <si>
    <r>
      <rPr>
        <sz val="10"/>
        <color theme="1"/>
        <rFont val="宋体"/>
        <family val="3"/>
        <charset val="134"/>
      </rPr>
      <t>基本户收到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3"/>
        <charset val="134"/>
      </rPr>
      <t>季度利息</t>
    </r>
    <r>
      <rPr>
        <sz val="10"/>
        <color theme="1"/>
        <rFont val="Arial"/>
        <family val="2"/>
      </rPr>
      <t>6.21_Bank Interest Income</t>
    </r>
  </si>
  <si>
    <r>
      <rPr>
        <sz val="10"/>
        <color theme="1"/>
        <rFont val="宋体"/>
        <family val="3"/>
        <charset val="134"/>
      </rPr>
      <t>支付深圳腾讯计算机系统微信认证费</t>
    </r>
    <r>
      <rPr>
        <sz val="10"/>
        <color theme="1"/>
        <rFont val="Arial"/>
        <family val="2"/>
      </rPr>
      <t>6.24_Wechat Verification</t>
    </r>
  </si>
  <si>
    <r>
      <rPr>
        <sz val="10"/>
        <color theme="1"/>
        <rFont val="宋体"/>
        <family val="3"/>
        <charset val="134"/>
      </rPr>
      <t>收到深圳市腾讯计算机系统有限公司微信认证退款</t>
    </r>
    <r>
      <rPr>
        <sz val="10"/>
        <color theme="1"/>
        <rFont val="Arial"/>
        <family val="2"/>
      </rPr>
      <t>6.24_Wechat Verification Return</t>
    </r>
  </si>
  <si>
    <r>
      <rPr>
        <sz val="10"/>
        <color theme="1"/>
        <rFont val="宋体"/>
        <family val="3"/>
        <charset val="134"/>
      </rPr>
      <t>付支付宝（中国）网络技术有限公司账户验证费</t>
    </r>
    <r>
      <rPr>
        <sz val="10"/>
        <color theme="1"/>
        <rFont val="Arial"/>
        <family val="2"/>
      </rPr>
      <t>6.27_Alipay Verification</t>
    </r>
  </si>
  <si>
    <r>
      <rPr>
        <sz val="10"/>
        <color theme="1"/>
        <rFont val="Arial"/>
        <family val="2"/>
      </rPr>
      <t>支付宝（中国）网络技术有限公司</t>
    </r>
  </si>
  <si>
    <t>记 - 0005</t>
  </si>
  <si>
    <r>
      <rPr>
        <sz val="10"/>
        <color theme="1"/>
        <rFont val="宋体"/>
        <family val="3"/>
        <charset val="134"/>
      </rPr>
      <t>收到支付宝（中国）网络技术有限公司账户验证退款</t>
    </r>
    <r>
      <rPr>
        <sz val="10"/>
        <color theme="1"/>
        <rFont val="Arial"/>
        <family val="2"/>
      </rPr>
      <t>6.27_Alipay Verification Return</t>
    </r>
  </si>
  <si>
    <t>支付宝（中国）网络技术有限公司</t>
  </si>
  <si>
    <t>记 - 0006</t>
  </si>
  <si>
    <r>
      <rPr>
        <b/>
        <sz val="10"/>
        <color theme="0"/>
        <rFont val="等线"/>
        <family val="3"/>
        <charset val="134"/>
      </rPr>
      <t>会计年度</t>
    </r>
  </si>
  <si>
    <r>
      <rPr>
        <b/>
        <sz val="10"/>
        <color theme="0"/>
        <rFont val="等线"/>
        <family val="3"/>
        <charset val="134"/>
      </rPr>
      <t>会计期间</t>
    </r>
  </si>
  <si>
    <r>
      <rPr>
        <b/>
        <sz val="10"/>
        <color theme="0"/>
        <rFont val="等线"/>
        <family val="3"/>
        <charset val="134"/>
      </rPr>
      <t>科目编码</t>
    </r>
  </si>
  <si>
    <r>
      <rPr>
        <b/>
        <sz val="10"/>
        <color theme="0"/>
        <rFont val="等线"/>
        <family val="3"/>
        <charset val="134"/>
      </rPr>
      <t>科目名称</t>
    </r>
  </si>
  <si>
    <r>
      <rPr>
        <b/>
        <sz val="10"/>
        <color theme="0"/>
        <rFont val="等线"/>
        <family val="3"/>
        <charset val="134"/>
      </rPr>
      <t>币种名称</t>
    </r>
  </si>
  <si>
    <r>
      <rPr>
        <b/>
        <sz val="10"/>
        <color theme="0"/>
        <rFont val="等线"/>
        <family val="3"/>
        <charset val="134"/>
      </rPr>
      <t>期初借</t>
    </r>
    <r>
      <rPr>
        <b/>
        <sz val="10"/>
        <color theme="0"/>
        <rFont val="Arial"/>
        <family val="2"/>
      </rPr>
      <t>/</t>
    </r>
    <r>
      <rPr>
        <b/>
        <sz val="10"/>
        <color theme="0"/>
        <rFont val="等线"/>
        <family val="3"/>
        <charset val="134"/>
      </rPr>
      <t>贷</t>
    </r>
  </si>
  <si>
    <r>
      <rPr>
        <b/>
        <sz val="10"/>
        <color theme="0"/>
        <rFont val="等线"/>
        <family val="3"/>
        <charset val="134"/>
      </rPr>
      <t>期初原币金额</t>
    </r>
  </si>
  <si>
    <r>
      <rPr>
        <b/>
        <sz val="10"/>
        <color theme="0"/>
        <rFont val="等线"/>
        <family val="3"/>
        <charset val="134"/>
      </rPr>
      <t>期初本币金额</t>
    </r>
  </si>
  <si>
    <r>
      <rPr>
        <b/>
        <sz val="10"/>
        <color theme="0"/>
        <rFont val="等线"/>
        <family val="3"/>
        <charset val="134"/>
      </rPr>
      <t>原币借方发生额</t>
    </r>
  </si>
  <si>
    <r>
      <rPr>
        <b/>
        <sz val="10"/>
        <color theme="0"/>
        <rFont val="等线"/>
        <family val="3"/>
        <charset val="134"/>
      </rPr>
      <t>本币借方发生额</t>
    </r>
  </si>
  <si>
    <r>
      <rPr>
        <b/>
        <sz val="10"/>
        <color theme="0"/>
        <rFont val="等线"/>
        <family val="3"/>
        <charset val="134"/>
      </rPr>
      <t>原币贷方发生额</t>
    </r>
  </si>
  <si>
    <r>
      <rPr>
        <b/>
        <sz val="10"/>
        <color theme="0"/>
        <rFont val="等线"/>
        <family val="3"/>
        <charset val="134"/>
      </rPr>
      <t>本币贷方发生额</t>
    </r>
  </si>
  <si>
    <r>
      <rPr>
        <b/>
        <sz val="10"/>
        <color theme="0"/>
        <rFont val="等线"/>
        <family val="3"/>
        <charset val="134"/>
      </rPr>
      <t>期末借</t>
    </r>
    <r>
      <rPr>
        <b/>
        <sz val="10"/>
        <color theme="0"/>
        <rFont val="Arial"/>
        <family val="2"/>
      </rPr>
      <t>/</t>
    </r>
    <r>
      <rPr>
        <b/>
        <sz val="10"/>
        <color theme="0"/>
        <rFont val="等线"/>
        <family val="3"/>
        <charset val="134"/>
      </rPr>
      <t>贷</t>
    </r>
  </si>
  <si>
    <r>
      <rPr>
        <b/>
        <sz val="10"/>
        <color theme="0"/>
        <rFont val="等线"/>
        <family val="3"/>
        <charset val="134"/>
      </rPr>
      <t>期末原币金额</t>
    </r>
  </si>
  <si>
    <r>
      <rPr>
        <b/>
        <sz val="10"/>
        <color theme="0"/>
        <rFont val="等线"/>
        <family val="3"/>
        <charset val="134"/>
      </rPr>
      <t>期末本币金额</t>
    </r>
  </si>
  <si>
    <r>
      <rPr>
        <b/>
        <sz val="10"/>
        <rFont val="等线"/>
        <family val="3"/>
        <charset val="134"/>
      </rPr>
      <t>期末原币金额</t>
    </r>
  </si>
  <si>
    <r>
      <rPr>
        <b/>
        <sz val="10"/>
        <rFont val="等线"/>
        <family val="3"/>
        <charset val="134"/>
      </rPr>
      <t>期末本币金额</t>
    </r>
  </si>
  <si>
    <t>Year</t>
  </si>
  <si>
    <t>Period</t>
  </si>
  <si>
    <t>Opening Dr/Cr</t>
  </si>
  <si>
    <t>Opening Balance in Document Currency</t>
  </si>
  <si>
    <t>Opening Balance in Local Currency</t>
  </si>
  <si>
    <t>Dr Amount with Document Currency</t>
  </si>
  <si>
    <t>Dr Amount with Local Currency</t>
  </si>
  <si>
    <t>Cr Amount with Document Currency</t>
  </si>
  <si>
    <t>Cr Amount with Local Currency</t>
  </si>
  <si>
    <t>Ending Dr/Cr</t>
  </si>
  <si>
    <t>Ending Balance in Document Currency</t>
  </si>
  <si>
    <t>Ending Balance in Local Currency</t>
  </si>
  <si>
    <t>2022</t>
  </si>
  <si>
    <t>月份：2021.09 - 2022.06</t>
  </si>
  <si>
    <t>平</t>
  </si>
  <si>
    <t>财务费用_Financial Expense</t>
  </si>
  <si>
    <t>Line</t>
  </si>
  <si>
    <t>PL-1</t>
  </si>
  <si>
    <t>PL-2</t>
  </si>
  <si>
    <t>AMOUNT</t>
  </si>
  <si>
    <t>行标签</t>
  </si>
  <si>
    <t>求和项:AMOUNT</t>
  </si>
  <si>
    <t>Amt-Statutoty</t>
  </si>
  <si>
    <t>Reclassification</t>
  </si>
  <si>
    <t>Amt-Managerial</t>
  </si>
  <si>
    <t>Social benefits</t>
  </si>
  <si>
    <t>Housing fund</t>
  </si>
  <si>
    <t>Management fee</t>
  </si>
  <si>
    <t>Marketing promotion</t>
  </si>
  <si>
    <t>Social digital</t>
  </si>
  <si>
    <t>Bank charge</t>
  </si>
  <si>
    <t>ROU interest</t>
  </si>
  <si>
    <r>
      <rPr>
        <sz val="10"/>
        <color theme="1"/>
        <rFont val="宋体"/>
        <family val="3"/>
        <charset val="134"/>
      </rPr>
      <t>←本次销售费用人员相关均为总部</t>
    </r>
    <r>
      <rPr>
        <sz val="10"/>
        <color theme="1"/>
        <rFont val="Arial"/>
        <family val="2"/>
      </rPr>
      <t>EC</t>
    </r>
    <r>
      <rPr>
        <sz val="10"/>
        <color theme="1"/>
        <rFont val="宋体"/>
        <family val="3"/>
        <charset val="134"/>
      </rPr>
      <t>和</t>
    </r>
    <r>
      <rPr>
        <sz val="10"/>
        <color theme="1"/>
        <rFont val="Arial"/>
        <family val="2"/>
      </rPr>
      <t>MKT</t>
    </r>
    <r>
      <rPr>
        <sz val="10"/>
        <color theme="1"/>
        <rFont val="宋体"/>
        <family val="3"/>
        <charset val="134"/>
      </rPr>
      <t>费用</t>
    </r>
  </si>
  <si>
    <t>考虑销售费用-工资社保公积金区分store和HQ，否则影响以后mapping</t>
  </si>
  <si>
    <t>总计</t>
  </si>
  <si>
    <t>Reclassification for personnel cost of EC&amp;Mkt department</t>
  </si>
  <si>
    <t>DR</t>
  </si>
  <si>
    <t>CR</t>
  </si>
  <si>
    <t>Discount(-)</t>
  </si>
  <si>
    <t>VAT-output(-)</t>
  </si>
  <si>
    <t>External warehouse</t>
  </si>
  <si>
    <t>13th salaries</t>
  </si>
  <si>
    <t>Bonus</t>
  </si>
  <si>
    <t>Outsourcing Service</t>
  </si>
  <si>
    <t>OT meal</t>
  </si>
  <si>
    <t>Telephone &amp; Internet</t>
  </si>
  <si>
    <t>Documents express</t>
  </si>
  <si>
    <t>Stock delivery</t>
  </si>
  <si>
    <t>Stationery &amp; Printing</t>
  </si>
  <si>
    <t>Team building</t>
  </si>
  <si>
    <t>Refreshments</t>
  </si>
  <si>
    <t>Store security</t>
  </si>
  <si>
    <t>Entertainment &amp; Gifting</t>
  </si>
  <si>
    <t>Trave airticket/ Train fee</t>
  </si>
  <si>
    <t>Trave local transportation</t>
  </si>
  <si>
    <t>Travel meal</t>
  </si>
  <si>
    <t>Travel hotel</t>
  </si>
  <si>
    <t>Travel laundry</t>
  </si>
  <si>
    <t>Uniform laundry</t>
  </si>
  <si>
    <t>Staffs uniforms</t>
  </si>
  <si>
    <t>Store packing</t>
  </si>
  <si>
    <t>Store renistatement</t>
  </si>
  <si>
    <t>POS charge</t>
  </si>
  <si>
    <t>Paid promotion fee for Tmall</t>
  </si>
  <si>
    <t>Media buying</t>
  </si>
  <si>
    <t>PR</t>
  </si>
  <si>
    <t>Staff Uniform</t>
  </si>
  <si>
    <t>Logistics fee</t>
  </si>
  <si>
    <t>Compliance</t>
  </si>
  <si>
    <t>Miscellaneous Expenses</t>
  </si>
  <si>
    <t>Commercial Insurance</t>
  </si>
  <si>
    <t>Misc tax</t>
  </si>
  <si>
    <t>Income tax</t>
  </si>
  <si>
    <t>摘要</t>
  </si>
  <si>
    <t>(多项)</t>
  </si>
  <si>
    <t>部门编码</t>
  </si>
  <si>
    <t>值</t>
  </si>
  <si>
    <t>003</t>
  </si>
  <si>
    <t>010</t>
  </si>
  <si>
    <t>011</t>
  </si>
  <si>
    <t>012</t>
  </si>
  <si>
    <t>013</t>
  </si>
  <si>
    <t>求和项:借方金额汇总</t>
  </si>
  <si>
    <t>求和项:贷方金额汇总</t>
  </si>
  <si>
    <t>电子商务部</t>
  </si>
  <si>
    <t>深圳万象天地店</t>
  </si>
  <si>
    <t>南京德基店</t>
  </si>
  <si>
    <t>成都太古里店</t>
  </si>
  <si>
    <t>北京三里屯店</t>
  </si>
  <si>
    <t>科目编码</t>
  </si>
  <si>
    <t>科目名称</t>
  </si>
  <si>
    <t>求和项:借方金额</t>
  </si>
  <si>
    <t>求和项:贷方金额</t>
  </si>
  <si>
    <t>60010501</t>
  </si>
  <si>
    <t>主营业务收入-内部抵消收入-销售收入_IntraCompany Revenue-Sales</t>
  </si>
  <si>
    <t>销售费用-IT维护及电话网络费_Selling Expense-IT Maintenance and Telephone and Network Expense</t>
  </si>
  <si>
    <t>银行存款</t>
  </si>
  <si>
    <t>其他货币资金</t>
  </si>
  <si>
    <t>应收账款</t>
  </si>
  <si>
    <t>预付账款</t>
  </si>
  <si>
    <t>其他应收款</t>
  </si>
  <si>
    <t>在途物资</t>
  </si>
  <si>
    <t>库存商品</t>
  </si>
  <si>
    <t>融资租赁资产</t>
  </si>
  <si>
    <t>固定资产</t>
  </si>
  <si>
    <t>累计折旧</t>
  </si>
  <si>
    <t>在建工程</t>
  </si>
  <si>
    <t>无形资产</t>
  </si>
  <si>
    <t>累计摊销</t>
  </si>
  <si>
    <t>长期待摊费用</t>
  </si>
  <si>
    <t>应付账款</t>
  </si>
  <si>
    <t>应付职工薪酬</t>
  </si>
  <si>
    <t>应交税费</t>
  </si>
  <si>
    <t>其他应付款</t>
  </si>
  <si>
    <t>实收资本</t>
  </si>
  <si>
    <t>利润分配</t>
  </si>
  <si>
    <t>主营业务收入</t>
  </si>
  <si>
    <t>营业外收入</t>
  </si>
  <si>
    <t>主营业务成本</t>
  </si>
  <si>
    <t>营业税金及附加</t>
  </si>
  <si>
    <t>销售费用</t>
  </si>
  <si>
    <t>express  insurance</t>
  </si>
  <si>
    <t>管理费用</t>
  </si>
  <si>
    <t>营业外支出</t>
  </si>
  <si>
    <t>其他业务收入</t>
  </si>
  <si>
    <t>其他业务成本</t>
  </si>
  <si>
    <t>所得税费用</t>
  </si>
  <si>
    <t>发出商品</t>
  </si>
  <si>
    <t>存货跌价准备</t>
  </si>
  <si>
    <t>未确认融资费用</t>
  </si>
  <si>
    <t>overtime</t>
  </si>
  <si>
    <t>ROU Deprecation</t>
  </si>
  <si>
    <t>Promotion fee-TAMLL-others</t>
  </si>
  <si>
    <t xml:space="preserve"> Store opened in 2022</t>
  </si>
  <si>
    <t xml:space="preserve"> Store opened in 2023</t>
  </si>
  <si>
    <t>TMALL</t>
    <phoneticPr fontId="36" type="noConversion"/>
  </si>
  <si>
    <t xml:space="preserve"> Store opened in 2024</t>
    <phoneticPr fontId="36" type="noConversion"/>
  </si>
  <si>
    <t>P&amp;L statement as of April 2023</t>
    <phoneticPr fontId="36" type="noConversion"/>
  </si>
  <si>
    <t>手动输入</t>
    <phoneticPr fontId="36" type="noConversion"/>
  </si>
  <si>
    <t>Jan-23-
RCV</t>
    <phoneticPr fontId="36" type="noConversion"/>
  </si>
  <si>
    <t>Jan-23-
diff</t>
    <phoneticPr fontId="36" type="noConversion"/>
  </si>
  <si>
    <t>Feb-23-
RCV</t>
    <phoneticPr fontId="36" type="noConversion"/>
  </si>
  <si>
    <t>Feb-23-
diff</t>
    <phoneticPr fontId="36" type="noConversion"/>
  </si>
  <si>
    <r>
      <rPr>
        <sz val="8"/>
        <color theme="1"/>
        <rFont val="微软雅黑 Light"/>
        <family val="2"/>
        <charset val="134"/>
      </rPr>
      <t>数据来源分类</t>
    </r>
    <phoneticPr fontId="36" type="noConversion"/>
  </si>
  <si>
    <r>
      <rPr>
        <sz val="8"/>
        <color theme="1"/>
        <rFont val="微软雅黑 Light"/>
        <family val="2"/>
        <charset val="134"/>
      </rPr>
      <t>手动输入</t>
    </r>
    <phoneticPr fontId="36" type="noConversion"/>
  </si>
  <si>
    <r>
      <rPr>
        <sz val="8"/>
        <color theme="1"/>
        <rFont val="微软雅黑 Light"/>
        <family val="2"/>
        <charset val="134"/>
      </rPr>
      <t>公式计算</t>
    </r>
    <phoneticPr fontId="36" type="noConversion"/>
  </si>
  <si>
    <r>
      <rPr>
        <sz val="8"/>
        <color theme="1"/>
        <rFont val="微软雅黑 Light"/>
        <family val="2"/>
        <charset val="134"/>
      </rPr>
      <t>手动录入</t>
    </r>
    <phoneticPr fontId="36" type="noConversion"/>
  </si>
  <si>
    <r>
      <rPr>
        <sz val="8"/>
        <color theme="1"/>
        <rFont val="微软雅黑 Light"/>
        <family val="2"/>
        <charset val="134"/>
      </rPr>
      <t>系统数据</t>
    </r>
    <phoneticPr fontId="36" type="noConversion"/>
  </si>
  <si>
    <r>
      <rPr>
        <sz val="8"/>
        <color theme="1"/>
        <rFont val="微软雅黑 Light"/>
        <family val="2"/>
        <charset val="134"/>
      </rPr>
      <t>手动调整</t>
    </r>
    <phoneticPr fontId="36" type="noConversion"/>
  </si>
  <si>
    <t>Mar-23-
RCV</t>
    <phoneticPr fontId="36" type="noConversion"/>
  </si>
  <si>
    <t>Mar-23-
diff</t>
    <phoneticPr fontId="36" type="noConversion"/>
  </si>
  <si>
    <t>Apr-23-
RCV</t>
    <phoneticPr fontId="36" type="noConversion"/>
  </si>
  <si>
    <t>Apr-23-
diff</t>
    <phoneticPr fontId="36" type="noConversion"/>
  </si>
  <si>
    <t>2023 YTD
RCV</t>
    <phoneticPr fontId="36" type="noConversion"/>
  </si>
  <si>
    <t>2023 YTD
diff</t>
    <phoneticPr fontId="36" type="noConversion"/>
  </si>
  <si>
    <t>系统数据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</si>
</sst>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0.0%"/>
    <numFmt numFmtId="177" formatCode="_ * #,##0_ ;_ * \-#,##0_ ;_ * &quot;-&quot;??_ ;_ @_ "/>
    <numFmt numFmtId="178" formatCode="_ * \+#,##0_ ;_ * \-#,##0_ ;_ * &quot;-&quot;_ ;_ @_ "/>
    <numFmt numFmtId="179" formatCode="_ * \+#,##0.00_ ;_ * \-#,##0.00_ ;_ * &quot;-&quot;_ ;_ @_ "/>
    <numFmt numFmtId="180" formatCode="#,##0.00_ "/>
  </numFmts>
  <fonts count="41" x14ac:knownFonts="1">
    <font>
      <sz val="10"/>
      <color theme="1"/>
      <name val="Arial"/>
      <charset val="134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宋体"/>
      <family val="3"/>
      <charset val="134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Times New Roman"/>
      <family val="1"/>
    </font>
    <font>
      <b/>
      <sz val="10"/>
      <name val="Gill Sans MT"/>
      <family val="2"/>
    </font>
    <font>
      <b/>
      <sz val="10"/>
      <name val="Times New Roman"/>
      <family val="1"/>
    </font>
    <font>
      <sz val="10"/>
      <name val="Gill Sans MT"/>
      <family val="2"/>
    </font>
    <font>
      <sz val="10"/>
      <color indexed="8"/>
      <name val="Gill Sans MT"/>
      <family val="2"/>
    </font>
    <font>
      <i/>
      <sz val="10"/>
      <name val="Gill Sans MT"/>
      <family val="2"/>
    </font>
    <font>
      <b/>
      <sz val="10"/>
      <color theme="1"/>
      <name val="Gill Sans MT"/>
      <family val="2"/>
    </font>
    <font>
      <b/>
      <i/>
      <sz val="10"/>
      <name val="Gill Sans MT"/>
      <family val="2"/>
    </font>
    <font>
      <b/>
      <sz val="10"/>
      <color indexed="8"/>
      <name val="Gill Sans MT"/>
      <family val="2"/>
    </font>
    <font>
      <sz val="10"/>
      <color indexed="8"/>
      <name val="Calibri"/>
      <family val="2"/>
    </font>
    <font>
      <sz val="10"/>
      <color indexed="9"/>
      <name val="Gill Sans MT"/>
      <family val="2"/>
    </font>
    <font>
      <sz val="10"/>
      <color rgb="FF0000FF"/>
      <name val="Times New Roman"/>
      <family val="1"/>
    </font>
    <font>
      <sz val="9"/>
      <color theme="1"/>
      <name val="Gill Sans MT"/>
      <family val="2"/>
    </font>
    <font>
      <sz val="10"/>
      <color rgb="FFFF0000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9"/>
      <color theme="0"/>
      <name val="Gill Sans MT"/>
      <family val="2"/>
    </font>
    <font>
      <b/>
      <sz val="10"/>
      <name val="等线 Light"/>
      <family val="3"/>
      <charset val="134"/>
      <scheme val="major"/>
    </font>
    <font>
      <sz val="10"/>
      <name val="等线 Light"/>
      <family val="3"/>
      <charset val="134"/>
      <scheme val="major"/>
    </font>
    <font>
      <sz val="10"/>
      <color rgb="FFFF0000"/>
      <name val="等线 Light"/>
      <family val="3"/>
      <charset val="134"/>
      <scheme val="major"/>
    </font>
    <font>
      <sz val="10"/>
      <color rgb="FFFF0000"/>
      <name val="宋体"/>
      <family val="3"/>
      <charset val="134"/>
    </font>
    <font>
      <strike/>
      <sz val="10"/>
      <color theme="0" tint="-0.499984740745262"/>
      <name val="宋体"/>
      <family val="3"/>
      <charset val="134"/>
    </font>
    <font>
      <sz val="10"/>
      <color theme="0" tint="-0.499984740745262"/>
      <name val="宋体"/>
      <family val="3"/>
      <charset val="134"/>
    </font>
    <font>
      <b/>
      <sz val="10"/>
      <color theme="0"/>
      <name val="等线"/>
      <family val="3"/>
      <charset val="134"/>
    </font>
    <font>
      <b/>
      <sz val="10"/>
      <name val="等线"/>
      <family val="3"/>
      <charset val="134"/>
    </font>
    <font>
      <sz val="10"/>
      <color theme="1"/>
      <name val="等线"/>
      <family val="3"/>
      <charset val="134"/>
    </font>
    <font>
      <sz val="9"/>
      <name val="Arial"/>
      <family val="2"/>
    </font>
    <font>
      <sz val="11"/>
      <color theme="1"/>
      <name val="等线"/>
      <family val="3"/>
      <charset val="134"/>
      <scheme val="minor"/>
    </font>
    <font>
      <sz val="8"/>
      <color theme="1"/>
      <name val="微软雅黑 Light"/>
      <family val="2"/>
      <charset val="134"/>
    </font>
    <font>
      <sz val="8"/>
      <color theme="1"/>
      <name val="Gill Sans MT"/>
      <family val="2"/>
    </font>
    <font>
      <sz val="8"/>
      <color theme="1"/>
      <name val="宋体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4" tint="0.799859614856410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3" tint="0.799859614856410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7" fillId="0" borderId="0">
      <alignment vertical="center"/>
    </xf>
  </cellStyleXfs>
  <cellXfs count="20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left"/>
    </xf>
    <xf numFmtId="43" fontId="0" fillId="0" borderId="0" xfId="1" applyFont="1">
      <alignment vertical="center"/>
    </xf>
    <xf numFmtId="43" fontId="0" fillId="0" borderId="0" xfId="0" applyNumberFormat="1">
      <alignment vertical="center"/>
    </xf>
    <xf numFmtId="0" fontId="5" fillId="0" borderId="0" xfId="0" applyFont="1">
      <alignment vertical="center"/>
    </xf>
    <xf numFmtId="43" fontId="0" fillId="0" borderId="0" xfId="1" applyFont="1" applyFill="1">
      <alignment vertical="center"/>
    </xf>
    <xf numFmtId="0" fontId="0" fillId="0" borderId="0" xfId="0" applyAlignment="1">
      <alignment horizontal="left" vertical="center"/>
    </xf>
    <xf numFmtId="0" fontId="6" fillId="4" borderId="0" xfId="0" applyFont="1" applyFill="1">
      <alignment vertical="center"/>
    </xf>
    <xf numFmtId="0" fontId="1" fillId="5" borderId="0" xfId="0" applyFont="1" applyFill="1">
      <alignment vertical="center"/>
    </xf>
    <xf numFmtId="43" fontId="3" fillId="0" borderId="0" xfId="0" applyNumberFormat="1" applyFont="1">
      <alignment vertical="center"/>
    </xf>
    <xf numFmtId="177" fontId="10" fillId="0" borderId="0" xfId="0" applyNumberFormat="1" applyFont="1">
      <alignment vertical="center"/>
    </xf>
    <xf numFmtId="0" fontId="11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2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177" fontId="11" fillId="0" borderId="0" xfId="0" applyNumberFormat="1" applyFont="1" applyAlignment="1">
      <alignment horizontal="left"/>
    </xf>
    <xf numFmtId="177" fontId="13" fillId="0" borderId="0" xfId="0" applyNumberFormat="1" applyFont="1" applyAlignment="1">
      <alignment horizontal="left"/>
    </xf>
    <xf numFmtId="0" fontId="11" fillId="0" borderId="2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left"/>
    </xf>
    <xf numFmtId="0" fontId="11" fillId="0" borderId="5" xfId="0" applyFont="1" applyBorder="1">
      <alignment vertical="center"/>
    </xf>
    <xf numFmtId="0" fontId="13" fillId="0" borderId="5" xfId="0" applyFont="1" applyBorder="1">
      <alignment vertical="center"/>
    </xf>
    <xf numFmtId="0" fontId="11" fillId="0" borderId="5" xfId="0" applyFont="1" applyBorder="1" applyAlignment="1">
      <alignment horizontal="left"/>
    </xf>
    <xf numFmtId="0" fontId="15" fillId="2" borderId="5" xfId="0" applyFont="1" applyFill="1" applyBorder="1" applyAlignment="1">
      <alignment horizontal="left" indent="1"/>
    </xf>
    <xf numFmtId="0" fontId="11" fillId="0" borderId="5" xfId="0" applyFont="1" applyBorder="1" applyAlignment="1">
      <alignment horizontal="left" vertical="center"/>
    </xf>
    <xf numFmtId="177" fontId="10" fillId="0" borderId="0" xfId="0" applyNumberFormat="1" applyFont="1" applyAlignment="1">
      <alignment horizontal="center" vertical="center"/>
    </xf>
    <xf numFmtId="178" fontId="13" fillId="0" borderId="5" xfId="0" applyNumberFormat="1" applyFont="1" applyBorder="1" applyAlignment="1">
      <alignment horizontal="center"/>
    </xf>
    <xf numFmtId="178" fontId="19" fillId="0" borderId="5" xfId="0" applyNumberFormat="1" applyFont="1" applyBorder="1" applyAlignment="1">
      <alignment horizontal="left" vertical="center"/>
    </xf>
    <xf numFmtId="178" fontId="19" fillId="0" borderId="5" xfId="0" applyNumberFormat="1" applyFont="1" applyBorder="1" applyAlignment="1">
      <alignment horizontal="center" vertical="center"/>
    </xf>
    <xf numFmtId="178" fontId="11" fillId="0" borderId="5" xfId="0" applyNumberFormat="1" applyFont="1" applyBorder="1" applyAlignment="1">
      <alignment horizontal="center"/>
    </xf>
    <xf numFmtId="178" fontId="13" fillId="0" borderId="5" xfId="0" applyNumberFormat="1" applyFont="1" applyBorder="1" applyAlignment="1">
      <alignment horizontal="left"/>
    </xf>
    <xf numFmtId="0" fontId="11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4" fillId="0" borderId="4" xfId="0" applyFont="1" applyBorder="1" applyAlignment="1">
      <alignment horizontal="left" vertical="center"/>
    </xf>
    <xf numFmtId="0" fontId="15" fillId="0" borderId="5" xfId="0" applyFont="1" applyBorder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10" fillId="0" borderId="0" xfId="0" applyFont="1" applyAlignment="1">
      <alignment horizontal="left"/>
    </xf>
    <xf numFmtId="43" fontId="20" fillId="6" borderId="2" xfId="0" applyNumberFormat="1" applyFont="1" applyFill="1" applyBorder="1" applyAlignment="1">
      <alignment horizontal="center" vertical="center" wrapText="1"/>
    </xf>
    <xf numFmtId="43" fontId="20" fillId="6" borderId="3" xfId="0" applyNumberFormat="1" applyFont="1" applyFill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0" fontId="13" fillId="0" borderId="4" xfId="0" applyFont="1" applyBorder="1" applyAlignment="1">
      <alignment horizontal="center"/>
    </xf>
    <xf numFmtId="0" fontId="13" fillId="0" borderId="0" xfId="0" applyFont="1" applyAlignment="1">
      <alignment horizontal="center"/>
    </xf>
    <xf numFmtId="178" fontId="10" fillId="0" borderId="0" xfId="0" applyNumberFormat="1" applyFont="1" applyAlignment="1">
      <alignment horizontal="center" wrapText="1"/>
    </xf>
    <xf numFmtId="0" fontId="11" fillId="8" borderId="5" xfId="0" applyFont="1" applyFill="1" applyBorder="1">
      <alignment vertical="center"/>
    </xf>
    <xf numFmtId="0" fontId="16" fillId="8" borderId="4" xfId="0" applyFont="1" applyFill="1" applyBorder="1" applyAlignment="1">
      <alignment horizontal="center"/>
    </xf>
    <xf numFmtId="0" fontId="16" fillId="8" borderId="0" xfId="0" applyFont="1" applyFill="1" applyAlignment="1">
      <alignment horizontal="center"/>
    </xf>
    <xf numFmtId="0" fontId="13" fillId="8" borderId="5" xfId="0" applyFont="1" applyFill="1" applyBorder="1" applyAlignment="1">
      <alignment horizontal="left" vertical="center" wrapText="1"/>
    </xf>
    <xf numFmtId="177" fontId="13" fillId="0" borderId="5" xfId="0" applyNumberFormat="1" applyFont="1" applyBorder="1">
      <alignment vertical="center"/>
    </xf>
    <xf numFmtId="0" fontId="11" fillId="9" borderId="5" xfId="0" applyFont="1" applyFill="1" applyBorder="1" applyAlignment="1">
      <alignment horizontal="left"/>
    </xf>
    <xf numFmtId="38" fontId="17" fillId="9" borderId="4" xfId="0" applyNumberFormat="1" applyFont="1" applyFill="1" applyBorder="1" applyAlignment="1">
      <alignment horizontal="center"/>
    </xf>
    <xf numFmtId="38" fontId="17" fillId="9" borderId="0" xfId="0" applyNumberFormat="1" applyFont="1" applyFill="1" applyAlignment="1">
      <alignment horizontal="center"/>
    </xf>
    <xf numFmtId="178" fontId="11" fillId="9" borderId="5" xfId="0" applyNumberFormat="1" applyFont="1" applyFill="1" applyBorder="1" applyAlignment="1">
      <alignment horizontal="center"/>
    </xf>
    <xf numFmtId="0" fontId="15" fillId="9" borderId="5" xfId="0" applyFont="1" applyFill="1" applyBorder="1" applyAlignment="1">
      <alignment horizontal="left" indent="1"/>
    </xf>
    <xf numFmtId="0" fontId="15" fillId="9" borderId="0" xfId="0" applyFont="1" applyFill="1" applyAlignment="1">
      <alignment horizontal="center"/>
    </xf>
    <xf numFmtId="0" fontId="15" fillId="10" borderId="5" xfId="0" applyFont="1" applyFill="1" applyBorder="1" applyAlignment="1">
      <alignment horizontal="left" indent="1"/>
    </xf>
    <xf numFmtId="38" fontId="15" fillId="10" borderId="4" xfId="0" applyNumberFormat="1" applyFont="1" applyFill="1" applyBorder="1" applyAlignment="1">
      <alignment horizontal="center"/>
    </xf>
    <xf numFmtId="38" fontId="15" fillId="10" borderId="0" xfId="0" applyNumberFormat="1" applyFont="1" applyFill="1" applyAlignment="1">
      <alignment horizontal="center"/>
    </xf>
    <xf numFmtId="178" fontId="11" fillId="10" borderId="5" xfId="0" applyNumberFormat="1" applyFont="1" applyFill="1" applyBorder="1" applyAlignment="1">
      <alignment horizontal="center"/>
    </xf>
    <xf numFmtId="38" fontId="13" fillId="0" borderId="4" xfId="0" applyNumberFormat="1" applyFont="1" applyBorder="1" applyAlignment="1">
      <alignment horizontal="center"/>
    </xf>
    <xf numFmtId="38" fontId="13" fillId="0" borderId="0" xfId="0" applyNumberFormat="1" applyFont="1" applyAlignment="1">
      <alignment horizontal="center"/>
    </xf>
    <xf numFmtId="38" fontId="11" fillId="0" borderId="4" xfId="0" applyNumberFormat="1" applyFont="1" applyBorder="1" applyAlignment="1">
      <alignment horizontal="center"/>
    </xf>
    <xf numFmtId="38" fontId="11" fillId="0" borderId="0" xfId="0" applyNumberFormat="1" applyFont="1" applyAlignment="1">
      <alignment horizontal="center"/>
    </xf>
    <xf numFmtId="178" fontId="13" fillId="9" borderId="5" xfId="0" applyNumberFormat="1" applyFont="1" applyFill="1" applyBorder="1" applyAlignment="1">
      <alignment horizontal="left" vertical="center" wrapText="1"/>
    </xf>
    <xf numFmtId="0" fontId="17" fillId="9" borderId="4" xfId="0" applyFont="1" applyFill="1" applyBorder="1" applyAlignment="1">
      <alignment horizontal="center"/>
    </xf>
    <xf numFmtId="0" fontId="17" fillId="9" borderId="0" xfId="0" applyFont="1" applyFill="1" applyAlignment="1">
      <alignment horizontal="center"/>
    </xf>
    <xf numFmtId="179" fontId="10" fillId="0" borderId="0" xfId="0" applyNumberFormat="1" applyFont="1" applyAlignment="1">
      <alignment horizontal="center" wrapText="1"/>
    </xf>
    <xf numFmtId="0" fontId="21" fillId="0" borderId="0" xfId="0" applyFont="1" applyAlignment="1">
      <alignment horizontal="center" wrapText="1"/>
    </xf>
    <xf numFmtId="0" fontId="13" fillId="0" borderId="4" xfId="0" applyFont="1" applyBorder="1">
      <alignment vertical="center"/>
    </xf>
    <xf numFmtId="0" fontId="22" fillId="0" borderId="0" xfId="0" applyFont="1" applyAlignment="1">
      <alignment horizontal="left"/>
    </xf>
    <xf numFmtId="0" fontId="11" fillId="9" borderId="5" xfId="0" applyFont="1" applyFill="1" applyBorder="1">
      <alignment vertical="center"/>
    </xf>
    <xf numFmtId="38" fontId="11" fillId="9" borderId="4" xfId="0" applyNumberFormat="1" applyFont="1" applyFill="1" applyBorder="1" applyAlignment="1">
      <alignment horizontal="center"/>
    </xf>
    <xf numFmtId="38" fontId="11" fillId="9" borderId="0" xfId="0" applyNumberFormat="1" applyFont="1" applyFill="1" applyAlignment="1">
      <alignment horizontal="center"/>
    </xf>
    <xf numFmtId="178" fontId="13" fillId="9" borderId="5" xfId="0" applyNumberFormat="1" applyFont="1" applyFill="1" applyBorder="1" applyAlignment="1">
      <alignment vertical="center" wrapText="1"/>
    </xf>
    <xf numFmtId="0" fontId="15" fillId="9" borderId="4" xfId="0" applyFont="1" applyFill="1" applyBorder="1" applyAlignment="1">
      <alignment horizontal="center"/>
    </xf>
    <xf numFmtId="176" fontId="15" fillId="9" borderId="4" xfId="0" applyNumberFormat="1" applyFont="1" applyFill="1" applyBorder="1" applyAlignment="1">
      <alignment horizontal="center"/>
    </xf>
    <xf numFmtId="176" fontId="15" fillId="9" borderId="0" xfId="0" applyNumberFormat="1" applyFont="1" applyFill="1" applyAlignment="1">
      <alignment horizontal="center"/>
    </xf>
    <xf numFmtId="178" fontId="13" fillId="9" borderId="5" xfId="0" applyNumberFormat="1" applyFont="1" applyFill="1" applyBorder="1" applyAlignment="1">
      <alignment horizontal="center"/>
    </xf>
    <xf numFmtId="0" fontId="15" fillId="8" borderId="5" xfId="0" applyFont="1" applyFill="1" applyBorder="1" applyAlignment="1">
      <alignment horizontal="left" indent="1"/>
    </xf>
    <xf numFmtId="38" fontId="15" fillId="8" borderId="4" xfId="0" applyNumberFormat="1" applyFont="1" applyFill="1" applyBorder="1" applyAlignment="1">
      <alignment horizontal="center"/>
    </xf>
    <xf numFmtId="38" fontId="15" fillId="8" borderId="0" xfId="0" applyNumberFormat="1" applyFont="1" applyFill="1" applyAlignment="1">
      <alignment horizontal="center"/>
    </xf>
    <xf numFmtId="0" fontId="11" fillId="8" borderId="5" xfId="0" applyFont="1" applyFill="1" applyBorder="1" applyAlignment="1">
      <alignment horizontal="center"/>
    </xf>
    <xf numFmtId="178" fontId="11" fillId="8" borderId="5" xfId="0" applyNumberFormat="1" applyFont="1" applyFill="1" applyBorder="1" applyAlignment="1">
      <alignment horizontal="center"/>
    </xf>
    <xf numFmtId="178" fontId="21" fillId="0" borderId="0" xfId="0" applyNumberFormat="1" applyFont="1" applyAlignment="1">
      <alignment horizontal="center" wrapText="1"/>
    </xf>
    <xf numFmtId="43" fontId="10" fillId="0" borderId="0" xfId="0" applyNumberFormat="1" applyFont="1" applyAlignment="1">
      <alignment horizontal="center" wrapText="1"/>
    </xf>
    <xf numFmtId="178" fontId="13" fillId="9" borderId="5" xfId="0" applyNumberFormat="1" applyFont="1" applyFill="1" applyBorder="1" applyAlignment="1">
      <alignment horizontal="left"/>
    </xf>
    <xf numFmtId="43" fontId="22" fillId="0" borderId="0" xfId="0" applyNumberFormat="1" applyFont="1" applyAlignment="1">
      <alignment horizontal="left"/>
    </xf>
    <xf numFmtId="177" fontId="10" fillId="0" borderId="0" xfId="0" applyNumberFormat="1" applyFont="1" applyAlignment="1">
      <alignment horizontal="left" vertical="center"/>
    </xf>
    <xf numFmtId="177" fontId="23" fillId="0" borderId="0" xfId="0" applyNumberFormat="1" applyFont="1" applyAlignment="1">
      <alignment horizontal="left"/>
    </xf>
    <xf numFmtId="0" fontId="23" fillId="0" borderId="0" xfId="0" applyFont="1" applyAlignment="1"/>
    <xf numFmtId="177" fontId="23" fillId="0" borderId="0" xfId="0" applyNumberFormat="1" applyFont="1">
      <alignment vertical="center"/>
    </xf>
    <xf numFmtId="49" fontId="24" fillId="0" borderId="0" xfId="0" applyNumberFormat="1" applyFont="1" applyAlignment="1">
      <alignment horizontal="left" vertical="center"/>
    </xf>
    <xf numFmtId="49" fontId="24" fillId="0" borderId="0" xfId="0" applyNumberFormat="1" applyFont="1">
      <alignment vertical="center"/>
    </xf>
    <xf numFmtId="0" fontId="10" fillId="0" borderId="0" xfId="0" applyFont="1" applyAlignment="1">
      <alignment horizontal="left" wrapText="1"/>
    </xf>
    <xf numFmtId="49" fontId="25" fillId="0" borderId="0" xfId="0" applyNumberFormat="1" applyFont="1" applyAlignment="1">
      <alignment horizontal="left" vertical="center"/>
    </xf>
    <xf numFmtId="49" fontId="25" fillId="0" borderId="0" xfId="0" applyNumberFormat="1" applyFont="1">
      <alignment vertical="center"/>
    </xf>
    <xf numFmtId="0" fontId="26" fillId="0" borderId="0" xfId="0" applyFont="1" applyAlignment="1">
      <alignment horizontal="left"/>
    </xf>
    <xf numFmtId="178" fontId="19" fillId="0" borderId="8" xfId="0" applyNumberFormat="1" applyFont="1" applyBorder="1" applyAlignment="1">
      <alignment horizontal="left" vertical="center"/>
    </xf>
    <xf numFmtId="178" fontId="13" fillId="8" borderId="5" xfId="0" applyNumberFormat="1" applyFont="1" applyFill="1" applyBorder="1" applyAlignment="1">
      <alignment horizontal="center"/>
    </xf>
    <xf numFmtId="38" fontId="11" fillId="8" borderId="4" xfId="0" applyNumberFormat="1" applyFont="1" applyFill="1" applyBorder="1" applyAlignment="1">
      <alignment horizontal="center"/>
    </xf>
    <xf numFmtId="38" fontId="11" fillId="8" borderId="0" xfId="0" applyNumberFormat="1" applyFont="1" applyFill="1" applyAlignment="1">
      <alignment horizontal="center"/>
    </xf>
    <xf numFmtId="38" fontId="15" fillId="8" borderId="8" xfId="0" applyNumberFormat="1" applyFont="1" applyFill="1" applyBorder="1" applyAlignment="1">
      <alignment horizontal="center"/>
    </xf>
    <xf numFmtId="49" fontId="10" fillId="0" borderId="0" xfId="0" applyNumberFormat="1" applyFont="1" applyAlignment="1">
      <alignment horizontal="left" wrapText="1"/>
    </xf>
    <xf numFmtId="178" fontId="13" fillId="8" borderId="5" xfId="0" applyNumberFormat="1" applyFont="1" applyFill="1" applyBorder="1" applyAlignment="1">
      <alignment horizontal="left"/>
    </xf>
    <xf numFmtId="0" fontId="15" fillId="8" borderId="5" xfId="0" applyFont="1" applyFill="1" applyBorder="1" applyAlignment="1">
      <alignment horizontal="left" vertical="center" indent="1"/>
    </xf>
    <xf numFmtId="38" fontId="15" fillId="8" borderId="4" xfId="0" applyNumberFormat="1" applyFont="1" applyFill="1" applyBorder="1" applyAlignment="1">
      <alignment horizontal="center" vertical="center" wrapText="1"/>
    </xf>
    <xf numFmtId="38" fontId="15" fillId="8" borderId="0" xfId="0" applyNumberFormat="1" applyFont="1" applyFill="1" applyAlignment="1">
      <alignment horizontal="center" vertical="center" wrapText="1"/>
    </xf>
    <xf numFmtId="178" fontId="13" fillId="8" borderId="5" xfId="0" applyNumberFormat="1" applyFont="1" applyFill="1" applyBorder="1" applyAlignment="1">
      <alignment horizontal="left" vertical="center" wrapText="1"/>
    </xf>
    <xf numFmtId="38" fontId="13" fillId="3" borderId="0" xfId="0" applyNumberFormat="1" applyFont="1" applyFill="1" applyAlignment="1">
      <alignment horizontal="center"/>
    </xf>
    <xf numFmtId="38" fontId="15" fillId="3" borderId="0" xfId="0" applyNumberFormat="1" applyFont="1" applyFill="1" applyAlignment="1">
      <alignment horizontal="center"/>
    </xf>
    <xf numFmtId="38" fontId="15" fillId="0" borderId="0" xfId="0" applyNumberFormat="1" applyFont="1" applyAlignment="1">
      <alignment horizontal="center"/>
    </xf>
    <xf numFmtId="0" fontId="8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7" fillId="0" borderId="0" xfId="0" applyFont="1">
      <alignment vertical="center"/>
    </xf>
    <xf numFmtId="0" fontId="31" fillId="0" borderId="0" xfId="0" applyFont="1">
      <alignment vertical="center"/>
    </xf>
    <xf numFmtId="0" fontId="9" fillId="3" borderId="0" xfId="0" applyFont="1" applyFill="1">
      <alignment vertical="center"/>
    </xf>
    <xf numFmtId="0" fontId="9" fillId="0" borderId="0" xfId="0" applyFont="1">
      <alignment vertical="center"/>
    </xf>
    <xf numFmtId="0" fontId="32" fillId="0" borderId="0" xfId="0" applyFont="1">
      <alignment vertical="center"/>
    </xf>
    <xf numFmtId="49" fontId="8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30" fillId="0" borderId="0" xfId="0" applyNumberFormat="1" applyFont="1">
      <alignment vertical="center"/>
    </xf>
    <xf numFmtId="49" fontId="9" fillId="3" borderId="0" xfId="0" applyNumberFormat="1" applyFont="1" applyFill="1">
      <alignment vertical="center"/>
    </xf>
    <xf numFmtId="49" fontId="9" fillId="0" borderId="0" xfId="0" applyNumberFormat="1" applyFont="1">
      <alignment vertical="center"/>
    </xf>
    <xf numFmtId="0" fontId="5" fillId="3" borderId="0" xfId="0" applyFont="1" applyFill="1">
      <alignment vertical="center"/>
    </xf>
    <xf numFmtId="49" fontId="5" fillId="0" borderId="0" xfId="0" quotePrefix="1" applyNumberFormat="1" applyFont="1">
      <alignment vertical="center"/>
    </xf>
    <xf numFmtId="0" fontId="5" fillId="0" borderId="0" xfId="0" quotePrefix="1" applyFont="1">
      <alignment vertical="center"/>
    </xf>
    <xf numFmtId="49" fontId="30" fillId="0" borderId="0" xfId="0" quotePrefix="1" applyNumberFormat="1" applyFont="1">
      <alignment vertical="center"/>
    </xf>
    <xf numFmtId="0" fontId="30" fillId="0" borderId="0" xfId="0" quotePrefix="1" applyFont="1">
      <alignment vertical="center"/>
    </xf>
    <xf numFmtId="49" fontId="31" fillId="0" borderId="0" xfId="0" quotePrefix="1" applyNumberFormat="1" applyFont="1">
      <alignment vertical="center"/>
    </xf>
    <xf numFmtId="0" fontId="31" fillId="0" borderId="0" xfId="0" quotePrefix="1" applyFont="1">
      <alignment vertical="center"/>
    </xf>
    <xf numFmtId="49" fontId="9" fillId="3" borderId="0" xfId="0" quotePrefix="1" applyNumberFormat="1" applyFont="1" applyFill="1">
      <alignment vertical="center"/>
    </xf>
    <xf numFmtId="0" fontId="9" fillId="3" borderId="0" xfId="0" quotePrefix="1" applyFont="1" applyFill="1">
      <alignment vertical="center"/>
    </xf>
    <xf numFmtId="49" fontId="9" fillId="0" borderId="0" xfId="0" quotePrefix="1" applyNumberFormat="1" applyFont="1">
      <alignment vertical="center"/>
    </xf>
    <xf numFmtId="0" fontId="9" fillId="0" borderId="0" xfId="0" quotePrefix="1" applyFont="1">
      <alignment vertical="center"/>
    </xf>
    <xf numFmtId="49" fontId="32" fillId="0" borderId="0" xfId="0" quotePrefix="1" applyNumberFormat="1" applyFont="1">
      <alignment vertical="center"/>
    </xf>
    <xf numFmtId="0" fontId="5" fillId="3" borderId="0" xfId="0" quotePrefix="1" applyFont="1" applyFill="1">
      <alignment vertical="center"/>
    </xf>
    <xf numFmtId="0" fontId="32" fillId="0" borderId="0" xfId="0" quotePrefix="1" applyFont="1">
      <alignment vertical="center"/>
    </xf>
    <xf numFmtId="0" fontId="27" fillId="0" borderId="0" xfId="0" quotePrefix="1" applyFont="1">
      <alignment vertical="center"/>
    </xf>
    <xf numFmtId="49" fontId="28" fillId="0" borderId="0" xfId="0" quotePrefix="1" applyNumberFormat="1" applyFont="1">
      <alignment vertical="center"/>
    </xf>
    <xf numFmtId="0" fontId="28" fillId="0" borderId="0" xfId="0" quotePrefix="1" applyFont="1">
      <alignment vertical="center"/>
    </xf>
    <xf numFmtId="49" fontId="29" fillId="0" borderId="0" xfId="0" quotePrefix="1" applyNumberFormat="1" applyFont="1">
      <alignment vertical="center"/>
    </xf>
    <xf numFmtId="0" fontId="29" fillId="0" borderId="0" xfId="0" quotePrefix="1" applyFont="1">
      <alignment vertical="center"/>
    </xf>
    <xf numFmtId="49" fontId="24" fillId="0" borderId="0" xfId="0" quotePrefix="1" applyNumberFormat="1" applyFont="1" applyAlignment="1">
      <alignment horizontal="left" vertical="center"/>
    </xf>
    <xf numFmtId="0" fontId="24" fillId="0" borderId="0" xfId="0" quotePrefix="1" applyFont="1">
      <alignment vertical="center"/>
    </xf>
    <xf numFmtId="0" fontId="10" fillId="0" borderId="0" xfId="0" quotePrefix="1" applyFont="1" applyAlignment="1"/>
    <xf numFmtId="0" fontId="0" fillId="0" borderId="0" xfId="0" quotePrefix="1">
      <alignment vertical="center"/>
    </xf>
    <xf numFmtId="0" fontId="10" fillId="0" borderId="0" xfId="0" quotePrefix="1" applyFont="1" applyAlignment="1">
      <alignment horizontal="left" wrapText="1"/>
    </xf>
    <xf numFmtId="178" fontId="10" fillId="0" borderId="0" xfId="0" quotePrefix="1" applyNumberFormat="1" applyFont="1" applyAlignment="1">
      <alignment horizontal="center" wrapText="1"/>
    </xf>
    <xf numFmtId="0" fontId="10" fillId="0" borderId="0" xfId="0" quotePrefix="1" applyFont="1">
      <alignment vertical="center"/>
    </xf>
    <xf numFmtId="0" fontId="10" fillId="0" borderId="0" xfId="0" quotePrefix="1" applyFont="1" applyAlignment="1">
      <alignment horizontal="center" wrapText="1"/>
    </xf>
    <xf numFmtId="0" fontId="0" fillId="9" borderId="0" xfId="0" quotePrefix="1" applyFill="1">
      <alignment vertical="center"/>
    </xf>
    <xf numFmtId="0" fontId="11" fillId="0" borderId="0" xfId="0" applyNumberFormat="1" applyFont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0" fontId="10" fillId="0" borderId="0" xfId="0" applyNumberFormat="1" applyFont="1">
      <alignment vertical="center"/>
    </xf>
    <xf numFmtId="0" fontId="13" fillId="0" borderId="0" xfId="0" applyNumberFormat="1" applyFo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9" fontId="15" fillId="0" borderId="5" xfId="2" applyFont="1" applyBorder="1" applyAlignment="1">
      <alignment horizontal="left" vertical="center"/>
    </xf>
    <xf numFmtId="9" fontId="12" fillId="0" borderId="0" xfId="2" applyFont="1">
      <alignment vertical="center"/>
    </xf>
    <xf numFmtId="9" fontId="10" fillId="0" borderId="0" xfId="2" applyFont="1">
      <alignment vertical="center"/>
    </xf>
    <xf numFmtId="9" fontId="15" fillId="0" borderId="6" xfId="2" applyFont="1" applyBorder="1" applyAlignment="1">
      <alignment horizontal="left" vertical="center"/>
    </xf>
    <xf numFmtId="49" fontId="39" fillId="0" borderId="9" xfId="3" applyNumberFormat="1" applyFont="1" applyBorder="1" applyAlignment="1">
      <alignment horizontal="center" vertical="center"/>
    </xf>
    <xf numFmtId="17" fontId="11" fillId="3" borderId="9" xfId="0" applyNumberFormat="1" applyFont="1" applyFill="1" applyBorder="1" applyAlignment="1">
      <alignment horizontal="right" vertical="center" wrapText="1"/>
    </xf>
    <xf numFmtId="49" fontId="11" fillId="11" borderId="9" xfId="0" applyNumberFormat="1" applyFont="1" applyFill="1" applyBorder="1" applyAlignment="1">
      <alignment horizontal="right" vertical="center" wrapText="1"/>
    </xf>
    <xf numFmtId="0" fontId="11" fillId="11" borderId="9" xfId="0" applyFont="1" applyFill="1" applyBorder="1" applyAlignment="1">
      <alignment horizontal="right" vertical="center" wrapText="1"/>
    </xf>
    <xf numFmtId="49" fontId="39" fillId="0" borderId="5" xfId="3" applyNumberFormat="1" applyFont="1" applyBorder="1" applyAlignment="1">
      <alignment horizontal="center" vertical="center"/>
    </xf>
    <xf numFmtId="9" fontId="39" fillId="0" borderId="5" xfId="2" applyFont="1" applyBorder="1" applyAlignment="1">
      <alignment horizontal="center" vertical="center"/>
    </xf>
    <xf numFmtId="49" fontId="40" fillId="0" borderId="5" xfId="3" applyNumberFormat="1" applyFont="1" applyBorder="1" applyAlignment="1">
      <alignment horizontal="center" vertical="center"/>
    </xf>
    <xf numFmtId="9" fontId="39" fillId="0" borderId="6" xfId="2" applyFont="1" applyBorder="1" applyAlignment="1">
      <alignment horizontal="center" vertical="center"/>
    </xf>
    <xf numFmtId="0" fontId="11" fillId="0" borderId="2" xfId="0" applyNumberFormat="1" applyFont="1" applyBorder="1" applyAlignment="1">
      <alignment horizontal="center" vertical="center" wrapText="1"/>
    </xf>
    <xf numFmtId="0" fontId="14" fillId="0" borderId="4" xfId="0" applyNumberFormat="1" applyFont="1" applyBorder="1" applyAlignment="1">
      <alignment horizontal="center" vertical="center"/>
    </xf>
    <xf numFmtId="0" fontId="11" fillId="0" borderId="4" xfId="0" applyNumberFormat="1" applyFont="1" applyBorder="1" applyAlignment="1">
      <alignment horizontal="center" vertical="center"/>
    </xf>
    <xf numFmtId="0" fontId="13" fillId="0" borderId="4" xfId="0" applyNumberFormat="1" applyFont="1" applyBorder="1" applyAlignment="1">
      <alignment horizontal="center" vertical="center"/>
    </xf>
    <xf numFmtId="0" fontId="15" fillId="0" borderId="4" xfId="0" applyNumberFormat="1" applyFont="1" applyBorder="1" applyAlignment="1">
      <alignment horizontal="center" vertical="center"/>
    </xf>
    <xf numFmtId="0" fontId="15" fillId="0" borderId="4" xfId="2" applyNumberFormat="1" applyFont="1" applyBorder="1" applyAlignment="1">
      <alignment horizontal="center" vertical="center"/>
    </xf>
    <xf numFmtId="0" fontId="15" fillId="0" borderId="7" xfId="2" applyNumberFormat="1" applyFont="1" applyBorder="1" applyAlignment="1">
      <alignment horizontal="center" vertical="center"/>
    </xf>
    <xf numFmtId="4" fontId="13" fillId="0" borderId="9" xfId="0" applyNumberFormat="1" applyFont="1" applyBorder="1" applyAlignment="1">
      <alignment horizontal="right" vertical="center" wrapText="1"/>
    </xf>
    <xf numFmtId="4" fontId="13" fillId="0" borderId="9" xfId="2" applyNumberFormat="1" applyFont="1" applyBorder="1" applyAlignment="1">
      <alignment horizontal="right" vertical="center" wrapText="1"/>
    </xf>
    <xf numFmtId="4" fontId="13" fillId="0" borderId="1" xfId="2" applyNumberFormat="1" applyFont="1" applyBorder="1" applyAlignment="1">
      <alignment horizontal="right" vertical="center" wrapText="1"/>
    </xf>
    <xf numFmtId="4" fontId="13" fillId="0" borderId="1" xfId="0" applyNumberFormat="1" applyFont="1" applyBorder="1" applyAlignment="1">
      <alignment horizontal="right" vertical="center" wrapText="1"/>
    </xf>
    <xf numFmtId="180" fontId="13" fillId="0" borderId="5" xfId="0" applyNumberFormat="1" applyFont="1" applyBorder="1" applyAlignment="1">
      <alignment horizontal="right" vertical="center" wrapText="1"/>
    </xf>
    <xf numFmtId="180" fontId="13" fillId="0" borderId="5" xfId="2" applyNumberFormat="1" applyFont="1" applyBorder="1" applyAlignment="1">
      <alignment horizontal="right" vertical="center" wrapText="1"/>
    </xf>
    <xf numFmtId="180" fontId="11" fillId="0" borderId="5" xfId="0" applyNumberFormat="1" applyFont="1" applyBorder="1" applyAlignment="1">
      <alignment horizontal="right" vertical="center"/>
    </xf>
    <xf numFmtId="180" fontId="11" fillId="0" borderId="5" xfId="2" applyNumberFormat="1" applyFont="1" applyBorder="1" applyAlignment="1">
      <alignment horizontal="right" vertical="center"/>
    </xf>
    <xf numFmtId="180" fontId="13" fillId="0" borderId="5" xfId="0" applyNumberFormat="1" applyFont="1" applyBorder="1" applyAlignment="1">
      <alignment horizontal="right" vertical="center"/>
    </xf>
    <xf numFmtId="180" fontId="13" fillId="0" borderId="5" xfId="2" applyNumberFormat="1" applyFont="1" applyBorder="1" applyAlignment="1">
      <alignment horizontal="right" vertical="center"/>
    </xf>
    <xf numFmtId="180" fontId="13" fillId="0" borderId="6" xfId="2" applyNumberFormat="1" applyFont="1" applyBorder="1" applyAlignment="1">
      <alignment horizontal="right" vertical="center" wrapText="1"/>
    </xf>
    <xf numFmtId="180" fontId="13" fillId="0" borderId="6" xfId="2" applyNumberFormat="1" applyFont="1" applyBorder="1" applyAlignment="1">
      <alignment horizontal="right" vertical="center"/>
    </xf>
    <xf numFmtId="180" fontId="13" fillId="0" borderId="6" xfId="0" applyNumberFormat="1" applyFont="1" applyBorder="1" applyAlignment="1">
      <alignment horizontal="right" vertical="center" wrapText="1"/>
    </xf>
    <xf numFmtId="49" fontId="38" fillId="0" borderId="5" xfId="3" applyNumberFormat="1" applyFont="1" applyBorder="1" applyAlignment="1">
      <alignment horizontal="center" vertical="center"/>
    </xf>
    <xf numFmtId="0" fontId="27" fillId="0" borderId="0" xfId="0" quotePrefix="1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43" fontId="13" fillId="0" borderId="3" xfId="0" applyNumberFormat="1" applyFont="1" applyBorder="1" applyAlignment="1">
      <alignment horizontal="center" vertical="center" wrapText="1"/>
    </xf>
  </cellXfs>
  <cellStyles count="4">
    <cellStyle name="百分比" xfId="2" builtinId="5"/>
    <cellStyle name="常规" xfId="0" builtinId="0"/>
    <cellStyle name="常规 2" xfId="3" xr:uid="{30A80393-0C94-41E6-A801-A4BB86D85B57}"/>
    <cellStyle name="千位分隔" xfId="1" builtinId="3"/>
  </cellStyles>
  <dxfs count="81"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/>
      </fill>
    </dxf>
    <dxf>
      <font>
        <color rgb="FF0070C0"/>
      </font>
    </dxf>
    <dxf>
      <font>
        <color rgb="FF0070C0"/>
      </font>
    </dxf>
    <dxf>
      <font>
        <color rgb="FF0070C0"/>
      </font>
    </dxf>
    <dxf>
      <font>
        <color rgb="FF0070C0"/>
      </font>
    </dxf>
    <dxf>
      <font>
        <color rgb="FF0070C0"/>
      </font>
    </dxf>
    <dxf>
      <numFmt numFmtId="35" formatCode="_ * #,##0.00_ ;_ * \-#,##0.0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99.xml"/><Relationship Id="rId21" Type="http://schemas.openxmlformats.org/officeDocument/2006/relationships/externalLink" Target="externalLinks/externalLink3.xml"/><Relationship Id="rId42" Type="http://schemas.openxmlformats.org/officeDocument/2006/relationships/externalLink" Target="externalLinks/externalLink24.xml"/><Relationship Id="rId63" Type="http://schemas.openxmlformats.org/officeDocument/2006/relationships/externalLink" Target="externalLinks/externalLink45.xml"/><Relationship Id="rId84" Type="http://schemas.openxmlformats.org/officeDocument/2006/relationships/externalLink" Target="externalLinks/externalLink66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9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35.xml"/><Relationship Id="rId58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56.xml"/><Relationship Id="rId79" Type="http://schemas.openxmlformats.org/officeDocument/2006/relationships/externalLink" Target="externalLinks/externalLink61.xml"/><Relationship Id="rId102" Type="http://schemas.openxmlformats.org/officeDocument/2006/relationships/externalLink" Target="externalLinks/externalLink84.xml"/><Relationship Id="rId123" Type="http://schemas.openxmlformats.org/officeDocument/2006/relationships/externalLink" Target="externalLinks/externalLink105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2.xml"/><Relationship Id="rId95" Type="http://schemas.openxmlformats.org/officeDocument/2006/relationships/externalLink" Target="externalLinks/externalLink77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43" Type="http://schemas.openxmlformats.org/officeDocument/2006/relationships/externalLink" Target="externalLinks/externalLink25.xml"/><Relationship Id="rId48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46.xml"/><Relationship Id="rId69" Type="http://schemas.openxmlformats.org/officeDocument/2006/relationships/externalLink" Target="externalLinks/externalLink51.xml"/><Relationship Id="rId113" Type="http://schemas.openxmlformats.org/officeDocument/2006/relationships/externalLink" Target="externalLinks/externalLink95.xml"/><Relationship Id="rId118" Type="http://schemas.openxmlformats.org/officeDocument/2006/relationships/externalLink" Target="externalLinks/externalLink100.xml"/><Relationship Id="rId134" Type="http://schemas.openxmlformats.org/officeDocument/2006/relationships/customXml" Target="../customXml/item3.xml"/><Relationship Id="rId80" Type="http://schemas.openxmlformats.org/officeDocument/2006/relationships/externalLink" Target="externalLinks/externalLink62.xml"/><Relationship Id="rId85" Type="http://schemas.openxmlformats.org/officeDocument/2006/relationships/externalLink" Target="externalLinks/externalLink6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15.xml"/><Relationship Id="rId38" Type="http://schemas.openxmlformats.org/officeDocument/2006/relationships/externalLink" Target="externalLinks/externalLink20.xml"/><Relationship Id="rId59" Type="http://schemas.openxmlformats.org/officeDocument/2006/relationships/externalLink" Target="externalLinks/externalLink41.xml"/><Relationship Id="rId103" Type="http://schemas.openxmlformats.org/officeDocument/2006/relationships/externalLink" Target="externalLinks/externalLink85.xml"/><Relationship Id="rId108" Type="http://schemas.openxmlformats.org/officeDocument/2006/relationships/externalLink" Target="externalLinks/externalLink90.xml"/><Relationship Id="rId124" Type="http://schemas.openxmlformats.org/officeDocument/2006/relationships/externalLink" Target="externalLinks/externalLink106.xml"/><Relationship Id="rId129" Type="http://schemas.openxmlformats.org/officeDocument/2006/relationships/styles" Target="styles.xml"/><Relationship Id="rId54" Type="http://schemas.openxmlformats.org/officeDocument/2006/relationships/externalLink" Target="externalLinks/externalLink36.xml"/><Relationship Id="rId70" Type="http://schemas.openxmlformats.org/officeDocument/2006/relationships/externalLink" Target="externalLinks/externalLink52.xml"/><Relationship Id="rId75" Type="http://schemas.openxmlformats.org/officeDocument/2006/relationships/externalLink" Target="externalLinks/externalLink57.xml"/><Relationship Id="rId91" Type="http://schemas.openxmlformats.org/officeDocument/2006/relationships/externalLink" Target="externalLinks/externalLink73.xml"/><Relationship Id="rId96" Type="http://schemas.openxmlformats.org/officeDocument/2006/relationships/externalLink" Target="externalLinks/externalLink7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49" Type="http://schemas.openxmlformats.org/officeDocument/2006/relationships/externalLink" Target="externalLinks/externalLink31.xml"/><Relationship Id="rId114" Type="http://schemas.openxmlformats.org/officeDocument/2006/relationships/externalLink" Target="externalLinks/externalLink96.xml"/><Relationship Id="rId119" Type="http://schemas.openxmlformats.org/officeDocument/2006/relationships/externalLink" Target="externalLinks/externalLink101.xml"/><Relationship Id="rId44" Type="http://schemas.openxmlformats.org/officeDocument/2006/relationships/externalLink" Target="externalLinks/externalLink26.xml"/><Relationship Id="rId60" Type="http://schemas.openxmlformats.org/officeDocument/2006/relationships/externalLink" Target="externalLinks/externalLink42.xml"/><Relationship Id="rId65" Type="http://schemas.openxmlformats.org/officeDocument/2006/relationships/externalLink" Target="externalLinks/externalLink47.xml"/><Relationship Id="rId81" Type="http://schemas.openxmlformats.org/officeDocument/2006/relationships/externalLink" Target="externalLinks/externalLink63.xml"/><Relationship Id="rId86" Type="http://schemas.openxmlformats.org/officeDocument/2006/relationships/externalLink" Target="externalLinks/externalLink68.xml"/><Relationship Id="rId13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21.xml"/><Relationship Id="rId109" Type="http://schemas.openxmlformats.org/officeDocument/2006/relationships/externalLink" Target="externalLinks/externalLink91.xml"/><Relationship Id="rId34" Type="http://schemas.openxmlformats.org/officeDocument/2006/relationships/externalLink" Target="externalLinks/externalLink16.xml"/><Relationship Id="rId50" Type="http://schemas.openxmlformats.org/officeDocument/2006/relationships/externalLink" Target="externalLinks/externalLink32.xml"/><Relationship Id="rId55" Type="http://schemas.openxmlformats.org/officeDocument/2006/relationships/externalLink" Target="externalLinks/externalLink37.xml"/><Relationship Id="rId76" Type="http://schemas.openxmlformats.org/officeDocument/2006/relationships/externalLink" Target="externalLinks/externalLink58.xml"/><Relationship Id="rId97" Type="http://schemas.openxmlformats.org/officeDocument/2006/relationships/externalLink" Target="externalLinks/externalLink79.xml"/><Relationship Id="rId104" Type="http://schemas.openxmlformats.org/officeDocument/2006/relationships/externalLink" Target="externalLinks/externalLink86.xml"/><Relationship Id="rId120" Type="http://schemas.openxmlformats.org/officeDocument/2006/relationships/externalLink" Target="externalLinks/externalLink102.xml"/><Relationship Id="rId125" Type="http://schemas.openxmlformats.org/officeDocument/2006/relationships/externalLink" Target="externalLinks/externalLink107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3.xml"/><Relationship Id="rId92" Type="http://schemas.openxmlformats.org/officeDocument/2006/relationships/externalLink" Target="externalLinks/externalLink7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6.xml"/><Relationship Id="rId40" Type="http://schemas.openxmlformats.org/officeDocument/2006/relationships/externalLink" Target="externalLinks/externalLink22.xml"/><Relationship Id="rId45" Type="http://schemas.openxmlformats.org/officeDocument/2006/relationships/externalLink" Target="externalLinks/externalLink27.xml"/><Relationship Id="rId66" Type="http://schemas.openxmlformats.org/officeDocument/2006/relationships/externalLink" Target="externalLinks/externalLink48.xml"/><Relationship Id="rId87" Type="http://schemas.openxmlformats.org/officeDocument/2006/relationships/externalLink" Target="externalLinks/externalLink69.xml"/><Relationship Id="rId110" Type="http://schemas.openxmlformats.org/officeDocument/2006/relationships/externalLink" Target="externalLinks/externalLink92.xml"/><Relationship Id="rId115" Type="http://schemas.openxmlformats.org/officeDocument/2006/relationships/externalLink" Target="externalLinks/externalLink97.xml"/><Relationship Id="rId131" Type="http://schemas.openxmlformats.org/officeDocument/2006/relationships/calcChain" Target="calcChain.xml"/><Relationship Id="rId61" Type="http://schemas.openxmlformats.org/officeDocument/2006/relationships/externalLink" Target="externalLinks/externalLink43.xml"/><Relationship Id="rId82" Type="http://schemas.openxmlformats.org/officeDocument/2006/relationships/externalLink" Target="externalLinks/externalLink64.xml"/><Relationship Id="rId19" Type="http://schemas.openxmlformats.org/officeDocument/2006/relationships/externalLink" Target="externalLinks/externalLink1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56" Type="http://schemas.openxmlformats.org/officeDocument/2006/relationships/externalLink" Target="externalLinks/externalLink38.xml"/><Relationship Id="rId77" Type="http://schemas.openxmlformats.org/officeDocument/2006/relationships/externalLink" Target="externalLinks/externalLink59.xml"/><Relationship Id="rId100" Type="http://schemas.openxmlformats.org/officeDocument/2006/relationships/externalLink" Target="externalLinks/externalLink82.xml"/><Relationship Id="rId105" Type="http://schemas.openxmlformats.org/officeDocument/2006/relationships/externalLink" Target="externalLinks/externalLink87.xml"/><Relationship Id="rId126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3.xml"/><Relationship Id="rId72" Type="http://schemas.openxmlformats.org/officeDocument/2006/relationships/externalLink" Target="externalLinks/externalLink54.xml"/><Relationship Id="rId93" Type="http://schemas.openxmlformats.org/officeDocument/2006/relationships/externalLink" Target="externalLinks/externalLink75.xml"/><Relationship Id="rId98" Type="http://schemas.openxmlformats.org/officeDocument/2006/relationships/externalLink" Target="externalLinks/externalLink80.xml"/><Relationship Id="rId121" Type="http://schemas.openxmlformats.org/officeDocument/2006/relationships/externalLink" Target="externalLinks/externalLink103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7.xml"/><Relationship Id="rId46" Type="http://schemas.openxmlformats.org/officeDocument/2006/relationships/externalLink" Target="externalLinks/externalLink28.xml"/><Relationship Id="rId67" Type="http://schemas.openxmlformats.org/officeDocument/2006/relationships/externalLink" Target="externalLinks/externalLink49.xml"/><Relationship Id="rId116" Type="http://schemas.openxmlformats.org/officeDocument/2006/relationships/externalLink" Target="externalLinks/externalLink98.xml"/><Relationship Id="rId20" Type="http://schemas.openxmlformats.org/officeDocument/2006/relationships/externalLink" Target="externalLinks/externalLink2.xml"/><Relationship Id="rId41" Type="http://schemas.openxmlformats.org/officeDocument/2006/relationships/externalLink" Target="externalLinks/externalLink23.xml"/><Relationship Id="rId62" Type="http://schemas.openxmlformats.org/officeDocument/2006/relationships/externalLink" Target="externalLinks/externalLink44.xml"/><Relationship Id="rId83" Type="http://schemas.openxmlformats.org/officeDocument/2006/relationships/externalLink" Target="externalLinks/externalLink65.xml"/><Relationship Id="rId88" Type="http://schemas.openxmlformats.org/officeDocument/2006/relationships/externalLink" Target="externalLinks/externalLink70.xml"/><Relationship Id="rId111" Type="http://schemas.openxmlformats.org/officeDocument/2006/relationships/externalLink" Target="externalLinks/externalLink93.xml"/><Relationship Id="rId132" Type="http://schemas.openxmlformats.org/officeDocument/2006/relationships/customXml" Target="../customXml/item1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18.xml"/><Relationship Id="rId57" Type="http://schemas.openxmlformats.org/officeDocument/2006/relationships/externalLink" Target="externalLinks/externalLink39.xml"/><Relationship Id="rId106" Type="http://schemas.openxmlformats.org/officeDocument/2006/relationships/externalLink" Target="externalLinks/externalLink88.xml"/><Relationship Id="rId127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3.xml"/><Relationship Id="rId52" Type="http://schemas.openxmlformats.org/officeDocument/2006/relationships/externalLink" Target="externalLinks/externalLink34.xml"/><Relationship Id="rId73" Type="http://schemas.openxmlformats.org/officeDocument/2006/relationships/externalLink" Target="externalLinks/externalLink55.xml"/><Relationship Id="rId78" Type="http://schemas.openxmlformats.org/officeDocument/2006/relationships/externalLink" Target="externalLinks/externalLink60.xml"/><Relationship Id="rId94" Type="http://schemas.openxmlformats.org/officeDocument/2006/relationships/externalLink" Target="externalLinks/externalLink76.xml"/><Relationship Id="rId99" Type="http://schemas.openxmlformats.org/officeDocument/2006/relationships/externalLink" Target="externalLinks/externalLink81.xml"/><Relationship Id="rId101" Type="http://schemas.openxmlformats.org/officeDocument/2006/relationships/externalLink" Target="externalLinks/externalLink83.xml"/><Relationship Id="rId122" Type="http://schemas.openxmlformats.org/officeDocument/2006/relationships/externalLink" Target="externalLinks/externalLink10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8.xml"/><Relationship Id="rId47" Type="http://schemas.openxmlformats.org/officeDocument/2006/relationships/externalLink" Target="externalLinks/externalLink29.xml"/><Relationship Id="rId68" Type="http://schemas.openxmlformats.org/officeDocument/2006/relationships/externalLink" Target="externalLinks/externalLink50.xml"/><Relationship Id="rId89" Type="http://schemas.openxmlformats.org/officeDocument/2006/relationships/externalLink" Target="externalLinks/externalLink71.xml"/><Relationship Id="rId112" Type="http://schemas.openxmlformats.org/officeDocument/2006/relationships/externalLink" Target="externalLinks/externalLink94.xml"/><Relationship Id="rId133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%20Report%20draft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~063732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preciation%20Schedule_Aug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L%20Format%20Master%20Equipmen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Austria%20Retail%202007%20Submi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%20review%20formula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SP%20July%20report%20valu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pital%20Forecas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VXXL01.XXL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CST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92.168.110.103\Users\Anne%20FICHOT\AppData\Local\Microsoft\Windows\INetCache\Content.Outlook\GWUOHHQH\Budget%202017-I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98BUDAN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&amp;L%20'03-'05%20LR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WEA%20Comparison%202007%20-%2010-18-06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FTWFIN\GFPA\2007%20Budget\Balance%20Sheet%20Target\OWC%20Target%20model%20(SeptF)%20based%20on%202007%20target%209.12%20Greg%20v.100306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UNSOLD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VOL1\DPRTMNTS\Investor%20Relations\2003%20LRP\Consolidated\Excel%20for%20Consolidated%20pp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3%20Direct%20Labo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2%20Budget%20-%20Brand%20&amp;%20DAG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Inits2-0(DW96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py%20of%20S10%20WOMENS%20SPORTSWEAR%20LL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py%20of%20F10%20Sportswear%20Line%20Lis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FT10%20SPORTSWEAR%20LL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utySavingsProjectTracker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Copy%20of%20S10%20Performance%20L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st%20data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st1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MGMTRPTG\MFG\KBowersox\PD%20Files\2005\Consolidation\Cost%20Center%20Detai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TNF%20NA%20WS%20Sales%20&amp;%20Margin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Concession%20Mode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W%20-%20Std%20Performance%20Report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ease%20work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Expense%20Budget%202011%20CUT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1%20Budget%20-%20Org%20Plan%20Nov%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FTWFIN\CLOSING\MTH_END\Jan99\MTHTEMPR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FT10%20Performance%20LL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py%20of%20S10%20Mens%20Sportswear%20LL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10%20Summit%20Sportswear%20LL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Retail\European%20Retail%20Forecast%202004\Mar%2004\TSRforecastmarch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john%2028.09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Documents%20and%20Settings\tgallant\Local%20Settings\Temporary%20Internet%20Files\OLK1B\In%20house%202007%20sop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lashMay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py%20of%20S10%20ACTION%20SPORTS%20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Sheet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W:\Wholesale\ACCOUNT%20HANDLERS\Kelly\TRENDY\TRENDY%20STOCK%20TRACKER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EVENTLOG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W:\Wholesale\OPERATIONS\GILL\Pivot%20Reports%20-%20STYLES\AW19%20linelist%20starting%2015.10.18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Mar-09%20Balance%20Sheet%20Fcst%20-%20TNF%20U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Sep-10%20Inventory%20Fcst%20-%20TNF%20US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r-09%20Balance%20Sheet%20Fcst%20-%20TNF%20N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MGMTRPTG\MFG\COSTS\Spring04\S04MarginNew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2%20Budget%20-%20Action%20Sports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py%20of%20F10%20Action%20Sports%20LL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Expense%20Budget%202011%20FI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424fcst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Inventory&amp;Shipping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France%20Reporting%20-%20Budget%2006%20H2.xlw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superdry$\W:\Users\jean.walters\Documents\Master%20Cost%20Sheets\John%2005.10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costback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superdry$\W:\Wholesale\OPERATIONS\TRADING%20TEAM\AW16\MAINLINE\BUYING\AW16%20Master%20Buy%20Sheet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trendy-global.com\Shsdrsharedata\Users\gill.little\AppData\Local\Microsoft\Windows\Temporary%20Internet%20Files\Content.Outlook\UQDVYSXM\@SS16%20Trendy%20Order%20Summary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05%20Master%20LT%20HK%20(Work%20file%20ddt%20010305)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y-09%20Op%20Ex%20Samples%20Input%20File%20(alt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92.168.110.103\Mes%20documents\BRS\Program\BRS.xla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om_Dashboard_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3rd%20Pass%202008%20Marketing%20Admin%20Budget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9%20Selling%20OpEx%20Budget%20-%201st%20Pass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Documents%20and%20Settings\jmacrae\Desktop\Book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F07%20Outerwear%20LL%20092006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rop%20down%20data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Data\1%20-%20South%20Europe\0%20-%20Reporting%20Master\Spain%20Reporting%20-%20Current.xlw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F07%20Outerwear%20LL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10%20Outerwear%20LL%20010509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Expense%20Budget%202011%20PRT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L%20Format%20Master%20Ascential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US1%20new%20prices%20data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S10%20Outerwear%20LL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EMP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T10%20Performance%20LL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tblmail.timberland.com\LRP%202007\LRP%202007_Model\Templates%20fm%20Cty(1st%20version)\LRP_JP_v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Desktop\(1)%20SUPERDRY\(1)%20COMMERCE\8-24-07%20BR%20Late%20Reasons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06%20leadtime%20012005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T10%20LOGOWEAR%20LL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2%20Budget%20-%20Outdoor%20Particip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172.19.61.4\C:\172.19.48.250\Users\eric.hu\Library\Caches\TemporaryItems\Outlook%20Temp\Master%20for%20RB221W1%20Inventory%20Available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superdry$\W:\Users\jean.walters\Documents\Master%20Cost%20Sheets\SS12%20Cost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06%20Snowsports%20LL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1.4\superdry$\W:\Users\jean.walters\Documents\Master%20Cost%20Sheets\Sheet2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C%20Project%20Analysis%20large%20dc%20equiped%20for%207%25%20growth%20updated131%20with%20higher%20lease%20costs%20WEA%20suppor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07%20Outerwear%20LL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hur%20cost%20dat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xpense%20Budget%202011%20DRY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1%20Budget%20-%20Outdoo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om_Dashboard_2.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06%20Youth%20L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&#38656;&#27714;&#27169;&#26495;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TMALL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SZ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NJ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CD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BJ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SHJA%20Kerry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WH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SHGG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CQ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&#31649;&#29702;&#25253;&#34920;-Managerial%20P&amp;L-Adm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Report draft1"/>
      <sheetName val="#REF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x Purchase YTD"/>
      <sheetName val="Summary"/>
      <sheetName val="Forecast"/>
      <sheetName val="Headcount"/>
      <sheetName val="Staff"/>
      <sheetName val="Dir Lab"/>
      <sheetName val="$Doz"/>
      <sheetName val="Ind $"/>
      <sheetName val="REEF INDIRECT"/>
      <sheetName val="REEF SUMMARY BUDGET"/>
      <sheetName val="Operating Costs"/>
      <sheetName val="REEF SHIPPING COSTS"/>
      <sheetName val="REEF DIRECT LABOR"/>
      <sheetName val="Fringe"/>
      <sheetName val="Monthly "/>
      <sheetName val="Visailia Expense Backup "/>
      <sheetName val="Visalia Shipping Costs"/>
      <sheetName val="OS Storage"/>
      <sheetName val="Yrly Sum"/>
      <sheetName val="Inventory"/>
      <sheetName val="4 month pro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otal Coalition"/>
      <sheetName val="DC"/>
      <sheetName val="Ops"/>
      <sheetName val="NY Showroom"/>
      <sheetName val="SG&amp;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LL Format"/>
      <sheetName val="LL Columns Definition"/>
      <sheetName val="Hierarchy"/>
    </sheetNames>
    <sheetDataSet>
      <sheetData sheetId="0" refreshError="1">
        <row r="2">
          <cell r="A2" t="str">
            <v>HKG</v>
          </cell>
          <cell r="B2" t="str">
            <v>TNF 3-Season Tent</v>
          </cell>
          <cell r="C2" t="str">
            <v>LLH</v>
          </cell>
        </row>
        <row r="3">
          <cell r="A3" t="str">
            <v>IND</v>
          </cell>
          <cell r="B3" t="str">
            <v>TNF A5 Equipment</v>
          </cell>
          <cell r="C3" t="str">
            <v>LRH</v>
          </cell>
        </row>
        <row r="4">
          <cell r="A4" t="str">
            <v>EU</v>
          </cell>
          <cell r="B4" t="str">
            <v>TNF All-Season Tent</v>
          </cell>
          <cell r="C4" t="str">
            <v>LRH,LLH</v>
          </cell>
        </row>
        <row r="5">
          <cell r="A5" t="str">
            <v>DOM</v>
          </cell>
          <cell r="B5" t="str">
            <v>TNF Backpacking</v>
          </cell>
          <cell r="C5" t="str">
            <v>SLH</v>
          </cell>
        </row>
        <row r="6">
          <cell r="B6" t="str">
            <v>TNF Bivy Tent</v>
          </cell>
          <cell r="C6" t="str">
            <v>SRH</v>
          </cell>
        </row>
        <row r="7">
          <cell r="B7" t="str">
            <v xml:space="preserve">TNF Camping Tent  </v>
          </cell>
          <cell r="C7" t="str">
            <v>XL</v>
          </cell>
        </row>
        <row r="8">
          <cell r="B8" t="str">
            <v>TNF Daypacks</v>
          </cell>
          <cell r="C8" t="str">
            <v>XLL</v>
          </cell>
        </row>
        <row r="9">
          <cell r="B9" t="str">
            <v>TNF Down Sleeping Bags</v>
          </cell>
          <cell r="C9" t="str">
            <v>XLRH</v>
          </cell>
        </row>
        <row r="10">
          <cell r="B10" t="str">
            <v xml:space="preserve">TNF Expedition Tent  </v>
          </cell>
          <cell r="C10" t="str">
            <v>RLH</v>
          </cell>
        </row>
        <row r="11">
          <cell r="B11" t="str">
            <v>TNF Lumbar Daypacks</v>
          </cell>
          <cell r="C11" t="str">
            <v>RRH</v>
          </cell>
        </row>
        <row r="12">
          <cell r="B12" t="str">
            <v>TNF Messanger Bags</v>
          </cell>
          <cell r="C12" t="str">
            <v>RRH, RLH</v>
          </cell>
        </row>
        <row r="13">
          <cell r="B13" t="str">
            <v>TNF Mountaineering Pack</v>
          </cell>
          <cell r="C13" t="str">
            <v>S</v>
          </cell>
        </row>
        <row r="14">
          <cell r="B14" t="str">
            <v>TNF Performance Pack</v>
          </cell>
          <cell r="C14" t="str">
            <v>S, M</v>
          </cell>
        </row>
        <row r="15">
          <cell r="B15" t="str">
            <v>TNF Sleep Bag Accessories</v>
          </cell>
          <cell r="C15" t="str">
            <v>S, M, L</v>
          </cell>
        </row>
        <row r="16">
          <cell r="B16" t="str">
            <v>TNF Snowsport Pack</v>
          </cell>
          <cell r="C16" t="str">
            <v>S, M, L, XL</v>
          </cell>
        </row>
        <row r="17">
          <cell r="B17" t="str">
            <v>TNF Synthetic Sleep Bag</v>
          </cell>
          <cell r="C17" t="str">
            <v>XS, S, M</v>
          </cell>
        </row>
        <row r="18">
          <cell r="B18" t="str">
            <v>TNF Tech Accessories</v>
          </cell>
          <cell r="C18" t="str">
            <v>XS, S, M, L</v>
          </cell>
        </row>
        <row r="19">
          <cell r="B19" t="str">
            <v>TNF Tent Accessories</v>
          </cell>
          <cell r="C19" t="str">
            <v>L</v>
          </cell>
        </row>
        <row r="20">
          <cell r="B20" t="str">
            <v>TNF Travel Accessories</v>
          </cell>
          <cell r="C20" t="str">
            <v>M</v>
          </cell>
        </row>
        <row r="21">
          <cell r="B21" t="str">
            <v>TNF Travel Duffel</v>
          </cell>
          <cell r="C21" t="str">
            <v>M - L</v>
          </cell>
        </row>
        <row r="22">
          <cell r="B22" t="str">
            <v>TNF Travel Snow Gear</v>
          </cell>
          <cell r="C22" t="str">
            <v>OS</v>
          </cell>
        </row>
        <row r="23">
          <cell r="B23" t="str">
            <v>TNF Urban Bags</v>
          </cell>
        </row>
        <row r="24">
          <cell r="B24" t="str">
            <v>TNF Waterproof Daypacks</v>
          </cell>
        </row>
        <row r="25">
          <cell r="B25" t="str">
            <v>TNF Waterproof Duffel</v>
          </cell>
        </row>
        <row r="26">
          <cell r="B26" t="str">
            <v>TNF Waterproof Lumbars</v>
          </cell>
        </row>
        <row r="27">
          <cell r="B27" t="str">
            <v>TNF Waterprooof Accessories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1"/>
      <sheetName val="Module2"/>
      <sheetName val="Main"/>
      <sheetName val="BAL"/>
      <sheetName val="P301"/>
      <sheetName val="600"/>
      <sheetName val="VFFO 600"/>
      <sheetName val="601"/>
      <sheetName val="VFFO 601"/>
      <sheetName val="602"/>
      <sheetName val="VFFO 602"/>
      <sheetName val="Adjs"/>
      <sheetName val="P310"/>
      <sheetName val="Sales"/>
      <sheetName val="DtlOpex"/>
      <sheetName val="CC Total"/>
      <sheetName val="Adv"/>
      <sheetName val="Mis"/>
      <sheetName val="Spec Chgs"/>
      <sheetName val="HC"/>
      <sheetName val="Top Customer"/>
      <sheetName val="DEP BUDGET SAD"/>
      <sheetName val="DEP BUDGET DIR"/>
      <sheetName val="DEP BUDGET SAC"/>
      <sheetName val="DEP BUDGET RTD"/>
      <sheetName val="DEP BUDGET ADV"/>
      <sheetName val="DEP BUDGET DTB"/>
      <sheetName val="DEP BUDGET FRO"/>
      <sheetName val="DEP BUDGET MER"/>
      <sheetName val="DEP BUDGET IPC"/>
      <sheetName val="DEP BUDGET P&amp;S"/>
      <sheetName val="DEP BUDGET CUS"/>
      <sheetName val="DEP BUDGET OUT"/>
      <sheetName val="DEP BUDGET OTHS&amp;D"/>
      <sheetName val="DEP BUDGET CIO S&amp;D"/>
      <sheetName val="DEP BUDGET GAD"/>
      <sheetName val="DEP BUDGET ACC"/>
      <sheetName val="DEP BUDGET MIS"/>
      <sheetName val="DEP BUDGET TRY"/>
      <sheetName val="DEP BUDGET CRD"/>
      <sheetName val="DEP BUDGET HRS"/>
      <sheetName val="DEP BUDGET BUS"/>
      <sheetName val="DEP BUDGET GRO"/>
      <sheetName val="DEP BUDGET OFF"/>
      <sheetName val="DEP BUDGET OTHGAD"/>
      <sheetName val="DEP BUDGET CIO GAD "/>
      <sheetName val="DEP BUDGET SUBMIT"/>
      <sheetName val="Keys"/>
      <sheetName val="Submit"/>
      <sheetName val="Instruction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itle"/>
      <sheetName val="P&amp;L Summary"/>
      <sheetName val="2007 P&amp;L rec "/>
      <sheetName val="Sales by Country"/>
      <sheetName val="Sales by Product"/>
      <sheetName val="Season"/>
      <sheetName val="Margin by Country"/>
      <sheetName val="Margins by Product"/>
      <sheetName val="Margin rec"/>
      <sheetName val="Retail Summary"/>
      <sheetName val="Retail sales detail"/>
      <sheetName val="SG&amp;A Summary"/>
      <sheetName val="SG&amp;A Rec"/>
      <sheetName val="Headcount"/>
      <sheetName val="advertising"/>
      <sheetName val="Assets"/>
      <sheetName val="AR"/>
      <sheetName val="Inventory"/>
      <sheetName val="Inv Reserves"/>
      <sheetName val="Capital"/>
      <sheetName val="P&amp;L by Store"/>
      <sheetName val="Partnership SIS Detail"/>
      <sheetName val="2007 Headcount"/>
      <sheetName val="initiatives"/>
      <sheetName val="Overhead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Main info"/>
      <sheetName val="Exch rates"/>
      <sheetName val="summary"/>
      <sheetName val="P&amp;L"/>
      <sheetName val="P&amp;L EU"/>
      <sheetName val="sales by country"/>
      <sheetName val="retail sales"/>
      <sheetName val="margin by country"/>
      <sheetName val="margin by product category"/>
      <sheetName val="retail profit"/>
      <sheetName val="outlet profit"/>
      <sheetName val="adjustments"/>
      <sheetName val="sg&amp;a"/>
      <sheetName val="advertising"/>
      <sheetName val="Inventory"/>
      <sheetName val="Dist Inv"/>
      <sheetName val="Receivables"/>
      <sheetName val="initiative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erty - Napapijri"/>
      <sheetName val="Capital Plan - Modifications"/>
      <sheetName val="Capital Forecast"/>
      <sheetName val="Carryover Detail"/>
      <sheetName val="Existing - US&amp;Napa"/>
      <sheetName val="Existing - Canada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VXXL01"/>
    </sheetNames>
    <sheetDataSet>
      <sheetData sheetId="0" refreshError="1">
        <row r="24">
          <cell r="AZ24" t="str">
            <v>S12</v>
          </cell>
          <cell r="BA24" t="str">
            <v>S1</v>
          </cell>
          <cell r="BB24" t="str">
            <v>S2</v>
          </cell>
          <cell r="BC24" t="str">
            <v>S3</v>
          </cell>
          <cell r="BD24" t="str">
            <v>S4</v>
          </cell>
          <cell r="BE24" t="str">
            <v>S5</v>
          </cell>
          <cell r="BF24" t="str">
            <v>S6</v>
          </cell>
          <cell r="BG24" t="str">
            <v>S7</v>
          </cell>
          <cell r="BH24" t="str">
            <v>S8</v>
          </cell>
          <cell r="BI24" t="str">
            <v>S9</v>
          </cell>
          <cell r="BJ24" t="str">
            <v>S10</v>
          </cell>
          <cell r="BK24" t="str">
            <v>S11</v>
          </cell>
          <cell r="BL24" t="str">
            <v>S12</v>
          </cell>
          <cell r="BM24" t="str">
            <v>S13</v>
          </cell>
          <cell r="BN24" t="str">
            <v>S14</v>
          </cell>
          <cell r="BO24" t="str">
            <v>S15</v>
          </cell>
          <cell r="BP24" t="str">
            <v>S16</v>
          </cell>
          <cell r="BQ24" t="str">
            <v>S17</v>
          </cell>
          <cell r="BR24" t="str">
            <v>S18</v>
          </cell>
          <cell r="BS24" t="str">
            <v>S19</v>
          </cell>
        </row>
        <row r="25">
          <cell r="AZ25" t="str">
            <v>Lo</v>
          </cell>
          <cell r="BA25" t="str">
            <v xml:space="preserve"> </v>
          </cell>
          <cell r="BB25" t="str">
            <v>CoCd</v>
          </cell>
          <cell r="BC25" t="str">
            <v>BA</v>
          </cell>
          <cell r="BD25" t="str">
            <v>Bal.sh.itm</v>
          </cell>
          <cell r="BE25" t="str">
            <v>Accnt: APC</v>
          </cell>
          <cell r="BF25" t="str">
            <v>Class</v>
          </cell>
          <cell r="BG25" t="str">
            <v>#</v>
          </cell>
          <cell r="BH25" t="str">
            <v>#</v>
          </cell>
          <cell r="BI25" t="str">
            <v>#</v>
          </cell>
          <cell r="BJ25" t="str">
            <v xml:space="preserve">  Cum.acq.value</v>
          </cell>
          <cell r="BK25" t="str">
            <v xml:space="preserve">     Accum.dep.</v>
          </cell>
          <cell r="BL25" t="str">
            <v xml:space="preserve"> Start book.val</v>
          </cell>
          <cell r="BM25" t="str">
            <v>Curr.</v>
          </cell>
          <cell r="BN25" t="str">
            <v xml:space="preserve">  Trans.acq.val</v>
          </cell>
          <cell r="BO25" t="str">
            <v xml:space="preserve">       PlndDep</v>
          </cell>
          <cell r="BP25" t="str">
            <v>Write-ups</v>
          </cell>
          <cell r="BQ25" t="str">
            <v xml:space="preserve">    Trns.AccDep</v>
          </cell>
          <cell r="BR25" t="str">
            <v xml:space="preserve">   End book val</v>
          </cell>
        </row>
        <row r="26">
          <cell r="AZ26">
            <v>100</v>
          </cell>
          <cell r="BA26" t="str">
            <v>+</v>
          </cell>
          <cell r="BB26" t="str">
            <v>1510</v>
          </cell>
          <cell r="BC26">
            <v>0</v>
          </cell>
          <cell r="BD26" t="str">
            <v>36</v>
          </cell>
          <cell r="BE26" t="str">
            <v>0000017100</v>
          </cell>
          <cell r="BF26" t="str">
            <v>CALEIMXX</v>
          </cell>
          <cell r="BG26" t="str">
            <v>Leasehold improv.</v>
          </cell>
          <cell r="BH26">
            <v>0</v>
          </cell>
          <cell r="BI26">
            <v>0</v>
          </cell>
          <cell r="BJ26">
            <v>65825.710000000006</v>
          </cell>
          <cell r="BK26">
            <v>-19742.060000000001</v>
          </cell>
          <cell r="BL26">
            <v>46083.65</v>
          </cell>
          <cell r="BM26" t="str">
            <v>CAD</v>
          </cell>
          <cell r="BN26">
            <v>0</v>
          </cell>
          <cell r="BO26">
            <v>-12127.33</v>
          </cell>
          <cell r="BP26">
            <v>0</v>
          </cell>
          <cell r="BQ26">
            <v>0</v>
          </cell>
          <cell r="BR26">
            <v>33956.32</v>
          </cell>
        </row>
        <row r="27">
          <cell r="AZ27">
            <v>200</v>
          </cell>
          <cell r="BA27" t="str">
            <v>+</v>
          </cell>
          <cell r="BB27" t="str">
            <v>1510</v>
          </cell>
          <cell r="BC27">
            <v>0</v>
          </cell>
          <cell r="BD27" t="str">
            <v>37</v>
          </cell>
          <cell r="BE27" t="str">
            <v>0000017300</v>
          </cell>
          <cell r="BF27" t="str">
            <v>CACMCTXX</v>
          </cell>
          <cell r="BG27" t="str">
            <v>Voice/fax equipment</v>
          </cell>
          <cell r="BH27">
            <v>0</v>
          </cell>
          <cell r="BI27">
            <v>0</v>
          </cell>
          <cell r="BJ27">
            <v>39430.15</v>
          </cell>
          <cell r="BK27">
            <v>-38950.449999999997</v>
          </cell>
          <cell r="BL27">
            <v>479.7</v>
          </cell>
          <cell r="BM27" t="str">
            <v>CAD</v>
          </cell>
          <cell r="BN27">
            <v>0</v>
          </cell>
          <cell r="BO27">
            <v>-479.7</v>
          </cell>
          <cell r="BP27">
            <v>0</v>
          </cell>
          <cell r="BQ27">
            <v>0</v>
          </cell>
          <cell r="BR27">
            <v>0</v>
          </cell>
        </row>
        <row r="28">
          <cell r="AZ28">
            <v>300</v>
          </cell>
          <cell r="BA28" t="str">
            <v>+</v>
          </cell>
          <cell r="BB28" t="str">
            <v>1510</v>
          </cell>
          <cell r="BC28">
            <v>0</v>
          </cell>
          <cell r="BD28" t="str">
            <v>37</v>
          </cell>
          <cell r="BE28" t="str">
            <v>0000017300</v>
          </cell>
          <cell r="BF28" t="str">
            <v>CACMPCXX</v>
          </cell>
          <cell r="BG28" t="str">
            <v>P.C equipment</v>
          </cell>
          <cell r="BH28">
            <v>0</v>
          </cell>
          <cell r="BI28">
            <v>0</v>
          </cell>
          <cell r="BJ28">
            <v>38599.019999999997</v>
          </cell>
          <cell r="BK28">
            <v>-38599.019999999997</v>
          </cell>
          <cell r="BL28">
            <v>0</v>
          </cell>
          <cell r="BM28" t="str">
            <v>CAD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</row>
        <row r="29">
          <cell r="AZ29">
            <v>400</v>
          </cell>
          <cell r="BA29" t="str">
            <v>+</v>
          </cell>
          <cell r="BB29" t="str">
            <v>1510</v>
          </cell>
          <cell r="BC29">
            <v>0</v>
          </cell>
          <cell r="BD29" t="str">
            <v>37</v>
          </cell>
          <cell r="BE29" t="str">
            <v>0000017300</v>
          </cell>
          <cell r="BF29" t="str">
            <v>CAOFFUXX</v>
          </cell>
          <cell r="BG29" t="str">
            <v>Office furn. &amp; fixt.</v>
          </cell>
          <cell r="BH29">
            <v>0</v>
          </cell>
          <cell r="BI29">
            <v>0</v>
          </cell>
          <cell r="BJ29">
            <v>49026.93</v>
          </cell>
          <cell r="BK29">
            <v>-27190.39</v>
          </cell>
          <cell r="BL29">
            <v>21836.54</v>
          </cell>
          <cell r="BM29" t="str">
            <v>CAD</v>
          </cell>
          <cell r="BN29">
            <v>0</v>
          </cell>
          <cell r="BO29">
            <v>-4996.3599999999997</v>
          </cell>
          <cell r="BP29">
            <v>0</v>
          </cell>
          <cell r="BQ29">
            <v>0</v>
          </cell>
          <cell r="BR29">
            <v>16840.18</v>
          </cell>
        </row>
        <row r="30">
          <cell r="AZ30">
            <v>500</v>
          </cell>
          <cell r="BA30" t="str">
            <v>+</v>
          </cell>
          <cell r="BB30" t="str">
            <v>1510</v>
          </cell>
          <cell r="BC30">
            <v>0</v>
          </cell>
          <cell r="BD30" t="str">
            <v>96</v>
          </cell>
          <cell r="BE30" t="str">
            <v>0000019400</v>
          </cell>
          <cell r="BF30" t="str">
            <v>CACPSWXX</v>
          </cell>
          <cell r="BG30" t="str">
            <v>Capitalized software</v>
          </cell>
          <cell r="BH30">
            <v>0</v>
          </cell>
          <cell r="BI30">
            <v>0</v>
          </cell>
          <cell r="BJ30">
            <v>10765.5</v>
          </cell>
          <cell r="BK30">
            <v>-10765.5</v>
          </cell>
          <cell r="BL30">
            <v>0</v>
          </cell>
          <cell r="BM30" t="str">
            <v>CAD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</row>
        <row r="31">
          <cell r="AZ31">
            <v>600</v>
          </cell>
          <cell r="BA31" t="str">
            <v>1505</v>
          </cell>
          <cell r="BB31">
            <v>0</v>
          </cell>
          <cell r="BC31" t="str">
            <v>37</v>
          </cell>
          <cell r="BD31" t="str">
            <v>0000017300</v>
          </cell>
          <cell r="BE31" t="str">
            <v>USMASMXX</v>
          </cell>
          <cell r="BF31" t="str">
            <v>Sewing machines</v>
          </cell>
          <cell r="BG31">
            <v>0</v>
          </cell>
          <cell r="BH31">
            <v>0</v>
          </cell>
          <cell r="BI31">
            <v>9298.1299999999992</v>
          </cell>
          <cell r="BJ31">
            <v>-465.13</v>
          </cell>
          <cell r="BK31">
            <v>8833</v>
          </cell>
          <cell r="BL31" t="str">
            <v>USD</v>
          </cell>
          <cell r="BM31">
            <v>0</v>
          </cell>
          <cell r="BN31">
            <v>-930</v>
          </cell>
          <cell r="BO31">
            <v>0</v>
          </cell>
          <cell r="BP31">
            <v>0</v>
          </cell>
          <cell r="BQ31">
            <v>7903</v>
          </cell>
        </row>
        <row r="32">
          <cell r="AZ32">
            <v>700</v>
          </cell>
          <cell r="BA32" t="str">
            <v>1505</v>
          </cell>
          <cell r="BB32">
            <v>0</v>
          </cell>
          <cell r="BC32" t="str">
            <v>37</v>
          </cell>
          <cell r="BD32" t="str">
            <v>0000017300</v>
          </cell>
          <cell r="BE32" t="str">
            <v>USOFFUXX</v>
          </cell>
          <cell r="BF32" t="str">
            <v>Office furn. &amp; fixt.</v>
          </cell>
          <cell r="BG32">
            <v>0</v>
          </cell>
          <cell r="BH32">
            <v>0</v>
          </cell>
          <cell r="BI32">
            <v>2606374.88</v>
          </cell>
          <cell r="BJ32">
            <v>-1563975.88</v>
          </cell>
          <cell r="BK32">
            <v>1042399</v>
          </cell>
          <cell r="BL32" t="str">
            <v>USD</v>
          </cell>
          <cell r="BM32">
            <v>0</v>
          </cell>
          <cell r="BN32">
            <v>-252983</v>
          </cell>
          <cell r="BO32">
            <v>0</v>
          </cell>
          <cell r="BP32">
            <v>0</v>
          </cell>
          <cell r="BQ32">
            <v>789416</v>
          </cell>
        </row>
        <row r="33">
          <cell r="AZ33">
            <v>800</v>
          </cell>
          <cell r="BA33" t="str">
            <v>1505</v>
          </cell>
          <cell r="BB33">
            <v>0</v>
          </cell>
          <cell r="BC33" t="str">
            <v>37</v>
          </cell>
          <cell r="BD33" t="str">
            <v>0000017300</v>
          </cell>
          <cell r="BE33" t="str">
            <v>USTRLTXX</v>
          </cell>
          <cell r="BF33" t="str">
            <v>Light trucks&lt;13000lb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 t="str">
            <v>USD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</row>
        <row r="34">
          <cell r="AZ34">
            <v>900</v>
          </cell>
          <cell r="BA34" t="str">
            <v>1505</v>
          </cell>
          <cell r="BB34">
            <v>0</v>
          </cell>
          <cell r="BC34" t="str">
            <v>96</v>
          </cell>
          <cell r="BD34" t="str">
            <v>0000019400</v>
          </cell>
          <cell r="BE34" t="str">
            <v>USCPSWXX</v>
          </cell>
          <cell r="BF34" t="str">
            <v>Capitalized software</v>
          </cell>
          <cell r="BG34">
            <v>0</v>
          </cell>
          <cell r="BH34">
            <v>0</v>
          </cell>
          <cell r="BI34">
            <v>4596325.67</v>
          </cell>
          <cell r="BJ34">
            <v>-4588356.67</v>
          </cell>
          <cell r="BK34">
            <v>7969</v>
          </cell>
          <cell r="BL34" t="str">
            <v>USD</v>
          </cell>
          <cell r="BM34">
            <v>0</v>
          </cell>
          <cell r="BN34">
            <v>-1674</v>
          </cell>
          <cell r="BO34">
            <v>0</v>
          </cell>
          <cell r="BP34">
            <v>0</v>
          </cell>
          <cell r="BQ34">
            <v>6295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ales Sum"/>
      <sheetName val="SBU YTD"/>
      <sheetName val="SBU YTG"/>
      <sheetName val="SBU FY"/>
      <sheetName val="RK w Mexico"/>
      <sheetName val="RK"/>
      <sheetName val="PST"/>
      <sheetName val="HW"/>
      <sheetName val="Mex"/>
      <sheetName val="VFW"/>
      <sheetName val="BW"/>
      <sheetName val="BS"/>
      <sheetName val="EMG"/>
      <sheetName val="Con BS"/>
      <sheetName val="VFS"/>
      <sheetName val="OSS"/>
      <sheetName val="VFIE"/>
      <sheetName val="variances"/>
      <sheetName val="LSA"/>
      <sheetName val="Cont Bus"/>
      <sheetName val="Month Var"/>
      <sheetName val="Month Var PrYear"/>
      <sheetName val="Month Var PrFcst"/>
      <sheetName val="SAP MOR 320 RKI"/>
      <sheetName val="SAP MOR 320 PST"/>
      <sheetName val="SAP MOR 320 HW"/>
      <sheetName val="SAP MOR MEX"/>
      <sheetName val="SAP MOR 320 BW"/>
      <sheetName val="SAP MOR 320 BS"/>
      <sheetName val="SAP MOR 320 EMG"/>
      <sheetName val="SAP MOR 320 VFS"/>
      <sheetName val="SAP MOR 320 LSA"/>
      <sheetName val="Var to Fcst"/>
      <sheetName val="ASSUM"/>
      <sheetName val="The Plan"/>
      <sheetName val="Prior Year"/>
      <sheetName val="Prior FCST"/>
      <sheetName val="all ytds"/>
      <sheetName val="SBU'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>
        <row r="374">
          <cell r="C374" t="str">
            <v>JAN</v>
          </cell>
          <cell r="D374" t="str">
            <v>FEB</v>
          </cell>
          <cell r="E374" t="str">
            <v>MAR</v>
          </cell>
          <cell r="F374" t="str">
            <v>QUARTER</v>
          </cell>
          <cell r="G374" t="str">
            <v>APR</v>
          </cell>
          <cell r="H374" t="str">
            <v>MAY</v>
          </cell>
          <cell r="I374" t="str">
            <v>JUN</v>
          </cell>
          <cell r="J374" t="str">
            <v>QUARTER</v>
          </cell>
          <cell r="K374" t="str">
            <v>JUL</v>
          </cell>
          <cell r="L374" t="str">
            <v>AUG</v>
          </cell>
          <cell r="M374" t="str">
            <v>SEP</v>
          </cell>
          <cell r="N374" t="str">
            <v>QUARTER</v>
          </cell>
          <cell r="O374" t="str">
            <v>OCT</v>
          </cell>
          <cell r="P374" t="str">
            <v>NOV</v>
          </cell>
          <cell r="Q374" t="str">
            <v>DEC</v>
          </cell>
          <cell r="R374" t="str">
            <v>QUARTER</v>
          </cell>
          <cell r="S374" t="str">
            <v>YEAR</v>
          </cell>
        </row>
        <row r="376">
          <cell r="C376">
            <v>2571.6456438419514</v>
          </cell>
          <cell r="D376">
            <v>2505.5431350790245</v>
          </cell>
          <cell r="E376">
            <v>3127.5458042360974</v>
          </cell>
          <cell r="F376">
            <v>8204.7345831570728</v>
          </cell>
          <cell r="G376">
            <v>2380.6704467668292</v>
          </cell>
          <cell r="H376">
            <v>2486.0980029404877</v>
          </cell>
          <cell r="I376">
            <v>3678.1845058614635</v>
          </cell>
          <cell r="J376">
            <v>8544.9529555687823</v>
          </cell>
          <cell r="K376">
            <v>2560.661119818536</v>
          </cell>
          <cell r="L376">
            <v>2697.2764737112198</v>
          </cell>
          <cell r="M376">
            <v>3541.9389841034149</v>
          </cell>
          <cell r="N376">
            <v>8799.8765776331711</v>
          </cell>
          <cell r="O376">
            <v>3134.757900011708</v>
          </cell>
          <cell r="P376">
            <v>2692.8900263082928</v>
          </cell>
          <cell r="Q376">
            <v>2838.8510548819513</v>
          </cell>
          <cell r="R376">
            <v>8666.4989812019503</v>
          </cell>
          <cell r="S376">
            <v>34216.063097560975</v>
          </cell>
        </row>
        <row r="378">
          <cell r="C378">
            <v>29656.873587908965</v>
          </cell>
          <cell r="D378">
            <v>29226.15320341503</v>
          </cell>
          <cell r="E378">
            <v>35655.482538422941</v>
          </cell>
          <cell r="F378">
            <v>94538.509329746943</v>
          </cell>
          <cell r="G378">
            <v>27424.147619878786</v>
          </cell>
          <cell r="H378">
            <v>27941.590260920431</v>
          </cell>
          <cell r="I378">
            <v>38527.223723483272</v>
          </cell>
          <cell r="J378">
            <v>93892.961604282493</v>
          </cell>
          <cell r="K378">
            <v>27912.58282251719</v>
          </cell>
          <cell r="L378">
            <v>29513.221325254992</v>
          </cell>
          <cell r="M378">
            <v>39065.735035119593</v>
          </cell>
          <cell r="N378">
            <v>96491.539182891778</v>
          </cell>
          <cell r="O378">
            <v>35506.754947227302</v>
          </cell>
          <cell r="P378">
            <v>31277.691180960301</v>
          </cell>
          <cell r="Q378">
            <v>32923.752606899448</v>
          </cell>
          <cell r="R378">
            <v>99708.198735087048</v>
          </cell>
          <cell r="S378">
            <v>384631.20885200828</v>
          </cell>
        </row>
        <row r="379">
          <cell r="C379">
            <v>426.39255566881457</v>
          </cell>
          <cell r="D379">
            <v>453.72425957370677</v>
          </cell>
          <cell r="E379">
            <v>560.56053412672304</v>
          </cell>
          <cell r="F379">
            <v>1440.6773493692444</v>
          </cell>
          <cell r="G379">
            <v>441.91273606867924</v>
          </cell>
          <cell r="H379">
            <v>431.59334586844574</v>
          </cell>
          <cell r="I379">
            <v>502.17181472407185</v>
          </cell>
          <cell r="J379">
            <v>1375.6778966611969</v>
          </cell>
          <cell r="K379">
            <v>399.57922898118778</v>
          </cell>
          <cell r="L379">
            <v>417.77214010569043</v>
          </cell>
          <cell r="M379">
            <v>542.11798993518721</v>
          </cell>
          <cell r="N379">
            <v>1359.4693590220654</v>
          </cell>
          <cell r="O379">
            <v>495.85142836375792</v>
          </cell>
          <cell r="P379">
            <v>456.79356978395657</v>
          </cell>
          <cell r="Q379">
            <v>462.00040177836365</v>
          </cell>
          <cell r="R379">
            <v>1414.6453999260782</v>
          </cell>
          <cell r="S379">
            <v>5590.4700049785843</v>
          </cell>
        </row>
        <row r="380">
          <cell r="C380">
            <v>30083.266143577781</v>
          </cell>
          <cell r="D380">
            <v>29679.877462988738</v>
          </cell>
          <cell r="E380">
            <v>36216.043072549663</v>
          </cell>
          <cell r="F380">
            <v>95979.186679116188</v>
          </cell>
          <cell r="G380">
            <v>27866.060355947466</v>
          </cell>
          <cell r="H380">
            <v>28373.183606788876</v>
          </cell>
          <cell r="I380">
            <v>39029.395538207347</v>
          </cell>
          <cell r="J380">
            <v>95268.639500943696</v>
          </cell>
          <cell r="K380">
            <v>28312.162051498377</v>
          </cell>
          <cell r="L380">
            <v>29930.993465360683</v>
          </cell>
          <cell r="M380">
            <v>39607.853025054777</v>
          </cell>
          <cell r="N380">
            <v>97851.008541913849</v>
          </cell>
          <cell r="O380">
            <v>36002.606375591058</v>
          </cell>
          <cell r="P380">
            <v>31734.484750744257</v>
          </cell>
          <cell r="Q380">
            <v>33385.753008677813</v>
          </cell>
          <cell r="R380">
            <v>101122.84413501313</v>
          </cell>
          <cell r="S380">
            <v>390221.67885698687</v>
          </cell>
        </row>
        <row r="381">
          <cell r="C381">
            <v>3417.5034677350204</v>
          </cell>
          <cell r="D381">
            <v>3432.4539256557164</v>
          </cell>
          <cell r="E381">
            <v>4230.6201052770011</v>
          </cell>
          <cell r="F381">
            <v>11080.577498667737</v>
          </cell>
          <cell r="G381">
            <v>3287.5981554311529</v>
          </cell>
          <cell r="H381">
            <v>3236.0231846483616</v>
          </cell>
          <cell r="I381">
            <v>4193.4130093375315</v>
          </cell>
          <cell r="J381">
            <v>10717.034349417047</v>
          </cell>
          <cell r="K381">
            <v>3182.5031318736819</v>
          </cell>
          <cell r="L381">
            <v>3369.3948898823865</v>
          </cell>
          <cell r="M381">
            <v>4448.312027330333</v>
          </cell>
          <cell r="N381">
            <v>11000.210049086401</v>
          </cell>
          <cell r="O381">
            <v>4033.2262330223798</v>
          </cell>
          <cell r="P381">
            <v>3633.6876621906063</v>
          </cell>
          <cell r="Q381">
            <v>3750.1824923920776</v>
          </cell>
          <cell r="R381">
            <v>11417.096387605065</v>
          </cell>
          <cell r="S381">
            <v>44214.918284776242</v>
          </cell>
        </row>
        <row r="382">
          <cell r="C382">
            <v>705.23946527975033</v>
          </cell>
          <cell r="D382">
            <v>691.65796113895544</v>
          </cell>
          <cell r="E382">
            <v>832.63956919919474</v>
          </cell>
          <cell r="F382">
            <v>2229.5369956179006</v>
          </cell>
          <cell r="G382">
            <v>643.95081197893876</v>
          </cell>
          <cell r="H382">
            <v>656.67246713833276</v>
          </cell>
          <cell r="I382">
            <v>895.22964791049253</v>
          </cell>
          <cell r="J382">
            <v>2195.8529270277641</v>
          </cell>
          <cell r="K382">
            <v>659.89563746812598</v>
          </cell>
          <cell r="L382">
            <v>698.4663362125475</v>
          </cell>
          <cell r="M382">
            <v>925.0901597383064</v>
          </cell>
          <cell r="N382">
            <v>2283.4521334189799</v>
          </cell>
          <cell r="O382">
            <v>838.59169086449231</v>
          </cell>
          <cell r="P382">
            <v>738.430489920951</v>
          </cell>
          <cell r="Q382">
            <v>777.16456812293882</v>
          </cell>
          <cell r="R382">
            <v>2354.186748908382</v>
          </cell>
          <cell r="S382">
            <v>9063.0288049730279</v>
          </cell>
        </row>
        <row r="384">
          <cell r="C384">
            <v>25960.523210563013</v>
          </cell>
          <cell r="D384">
            <v>25555.765576194066</v>
          </cell>
          <cell r="E384">
            <v>31152.783398073469</v>
          </cell>
          <cell r="F384">
            <v>82669.072184830555</v>
          </cell>
          <cell r="G384">
            <v>23934.511388537376</v>
          </cell>
          <cell r="H384">
            <v>24480.487955002183</v>
          </cell>
          <cell r="I384">
            <v>33940.752880959328</v>
          </cell>
          <cell r="J384">
            <v>82355.752224498894</v>
          </cell>
          <cell r="K384">
            <v>24469.763282156568</v>
          </cell>
          <cell r="L384">
            <v>25863.132239265753</v>
          </cell>
          <cell r="M384">
            <v>34234.450837986144</v>
          </cell>
          <cell r="N384">
            <v>84567.346359408446</v>
          </cell>
          <cell r="O384">
            <v>31130.788451704178</v>
          </cell>
          <cell r="P384">
            <v>27362.366598632703</v>
          </cell>
          <cell r="Q384">
            <v>28858.405948162803</v>
          </cell>
          <cell r="R384">
            <v>87351.56099849967</v>
          </cell>
          <cell r="S384">
            <v>336943.73176723759</v>
          </cell>
        </row>
        <row r="386">
          <cell r="C386">
            <v>8182.838909188732</v>
          </cell>
          <cell r="D386">
            <v>8106.5126614503552</v>
          </cell>
          <cell r="E386">
            <v>9832.6201454025213</v>
          </cell>
          <cell r="F386">
            <v>26121.971716041611</v>
          </cell>
          <cell r="G386">
            <v>7502.0659973261418</v>
          </cell>
          <cell r="H386">
            <v>7626.01047515551</v>
          </cell>
          <cell r="I386">
            <v>10387.521838058074</v>
          </cell>
          <cell r="J386">
            <v>25515.598310539724</v>
          </cell>
          <cell r="K386">
            <v>7311.0867788393198</v>
          </cell>
          <cell r="L386">
            <v>7884.091120966681</v>
          </cell>
          <cell r="M386">
            <v>10485.186955211637</v>
          </cell>
          <cell r="N386">
            <v>25680.364855017637</v>
          </cell>
          <cell r="O386">
            <v>9553.1859797712714</v>
          </cell>
          <cell r="P386">
            <v>8378.9028301324906</v>
          </cell>
          <cell r="Q386">
            <v>8887.3352351375397</v>
          </cell>
          <cell r="R386">
            <v>26819.424045041302</v>
          </cell>
          <cell r="S386">
            <v>104137.35892664027</v>
          </cell>
        </row>
        <row r="387">
          <cell r="C387">
            <v>0.31520315838084639</v>
          </cell>
          <cell r="D387">
            <v>0.31720875812860821</v>
          </cell>
          <cell r="E387">
            <v>0.31562573461768378</v>
          </cell>
          <cell r="F387">
            <v>0.31598239856422256</v>
          </cell>
          <cell r="G387">
            <v>0.31344136822107854</v>
          </cell>
          <cell r="H387">
            <v>0.31151382640627717</v>
          </cell>
          <cell r="I387">
            <v>0.30604865703746503</v>
          </cell>
          <cell r="J387">
            <v>0.30982168969794727</v>
          </cell>
          <cell r="K387">
            <v>0.29878044566825002</v>
          </cell>
          <cell r="L387">
            <v>0.30483899042193152</v>
          </cell>
          <cell r="M387">
            <v>0.30627589164004926</v>
          </cell>
          <cell r="N387">
            <v>0.30366762066621944</v>
          </cell>
          <cell r="O387">
            <v>0.30687259959997271</v>
          </cell>
          <cell r="P387">
            <v>0.30621996090612952</v>
          </cell>
          <cell r="Q387">
            <v>0.30796348388408923</v>
          </cell>
          <cell r="R387">
            <v>0.30702856066306528</v>
          </cell>
          <cell r="S387">
            <v>0.30906453840363729</v>
          </cell>
        </row>
        <row r="388">
          <cell r="C388">
            <v>7756.4463535199175</v>
          </cell>
          <cell r="D388">
            <v>7652.7884018766481</v>
          </cell>
          <cell r="E388">
            <v>9272.0596112757976</v>
          </cell>
          <cell r="F388">
            <v>24681.294366672366</v>
          </cell>
          <cell r="G388">
            <v>7060.1532612574629</v>
          </cell>
          <cell r="H388">
            <v>7194.4171292870642</v>
          </cell>
          <cell r="I388">
            <v>9885.3500233340019</v>
          </cell>
          <cell r="J388">
            <v>24139.920413878528</v>
          </cell>
          <cell r="K388">
            <v>6911.5075498581318</v>
          </cell>
          <cell r="L388">
            <v>7466.3189808609905</v>
          </cell>
          <cell r="M388">
            <v>9943.0689652764504</v>
          </cell>
          <cell r="N388">
            <v>24320.89549599557</v>
          </cell>
          <cell r="O388">
            <v>9057.3345514075136</v>
          </cell>
          <cell r="P388">
            <v>7922.109260348534</v>
          </cell>
          <cell r="Q388">
            <v>8425.3348333591766</v>
          </cell>
          <cell r="R388">
            <v>25404.778645115224</v>
          </cell>
          <cell r="S388">
            <v>98546.888921661681</v>
          </cell>
        </row>
        <row r="389">
          <cell r="C389">
            <v>0.30376778666765447</v>
          </cell>
          <cell r="D389">
            <v>0.30486717416123632</v>
          </cell>
          <cell r="E389">
            <v>0.30308551465879313</v>
          </cell>
          <cell r="F389">
            <v>0.30385057364075141</v>
          </cell>
          <cell r="G389">
            <v>0.30052670484435973</v>
          </cell>
          <cell r="H389">
            <v>0.29915791333521974</v>
          </cell>
          <cell r="I389">
            <v>0.29562707830673401</v>
          </cell>
          <cell r="J389">
            <v>0.29809703947851524</v>
          </cell>
          <cell r="K389">
            <v>0.28713978815406499</v>
          </cell>
          <cell r="L389">
            <v>0.29342555781348323</v>
          </cell>
          <cell r="M389">
            <v>0.29511369871948889</v>
          </cell>
          <cell r="N389">
            <v>0.29229078270898123</v>
          </cell>
          <cell r="O389">
            <v>0.29565376760875439</v>
          </cell>
          <cell r="P389">
            <v>0.29444120189725281</v>
          </cell>
          <cell r="Q389">
            <v>0.29670427194021848</v>
          </cell>
          <cell r="R389">
            <v>0.29562125273131051</v>
          </cell>
          <cell r="S389">
            <v>0.29740733016344229</v>
          </cell>
        </row>
        <row r="391">
          <cell r="C391">
            <v>117.304</v>
          </cell>
          <cell r="D391">
            <v>100.78400000000001</v>
          </cell>
          <cell r="E391">
            <v>131.66800000000001</v>
          </cell>
          <cell r="F391">
            <v>349.75600000000003</v>
          </cell>
          <cell r="G391">
            <v>62.728000000000002</v>
          </cell>
          <cell r="H391">
            <v>106.536</v>
          </cell>
          <cell r="I391">
            <v>108.148</v>
          </cell>
          <cell r="J391">
            <v>277.41200000000003</v>
          </cell>
          <cell r="K391">
            <v>-36.555000000000007</v>
          </cell>
          <cell r="L391">
            <v>98.73</v>
          </cell>
          <cell r="M391">
            <v>122.265</v>
          </cell>
          <cell r="N391">
            <v>184.44</v>
          </cell>
          <cell r="O391">
            <v>27.92</v>
          </cell>
          <cell r="P391">
            <v>114.71499999999999</v>
          </cell>
          <cell r="Q391">
            <v>115.56</v>
          </cell>
          <cell r="R391">
            <v>258.19499999999999</v>
          </cell>
          <cell r="S391">
            <v>1069.8030000000001</v>
          </cell>
        </row>
        <row r="392"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</row>
        <row r="393">
          <cell r="C393">
            <v>261.68</v>
          </cell>
          <cell r="D393">
            <v>74.72</v>
          </cell>
          <cell r="E393">
            <v>534.28</v>
          </cell>
          <cell r="F393">
            <v>870.68</v>
          </cell>
          <cell r="G393">
            <v>-603.19999999999993</v>
          </cell>
          <cell r="H393">
            <v>-51.440000000000005</v>
          </cell>
          <cell r="I393">
            <v>-262.2</v>
          </cell>
          <cell r="J393">
            <v>-916.83999999999992</v>
          </cell>
          <cell r="K393">
            <v>-90.28</v>
          </cell>
          <cell r="L393">
            <v>89.839999999999989</v>
          </cell>
          <cell r="M393">
            <v>539.4</v>
          </cell>
          <cell r="N393">
            <v>538.95999999999992</v>
          </cell>
          <cell r="O393">
            <v>105.56</v>
          </cell>
          <cell r="P393">
            <v>139</v>
          </cell>
          <cell r="Q393">
            <v>-453.36</v>
          </cell>
          <cell r="R393">
            <v>-208.8</v>
          </cell>
          <cell r="S393">
            <v>283.99999999999989</v>
          </cell>
        </row>
        <row r="394">
          <cell r="C394">
            <v>121</v>
          </cell>
          <cell r="D394">
            <v>151</v>
          </cell>
          <cell r="E394">
            <v>184</v>
          </cell>
          <cell r="F394">
            <v>456</v>
          </cell>
          <cell r="G394">
            <v>150</v>
          </cell>
          <cell r="H394">
            <v>137</v>
          </cell>
          <cell r="I394">
            <v>171</v>
          </cell>
          <cell r="J394">
            <v>458</v>
          </cell>
          <cell r="K394">
            <v>262</v>
          </cell>
          <cell r="L394">
            <v>196</v>
          </cell>
          <cell r="M394">
            <v>210</v>
          </cell>
          <cell r="N394">
            <v>668</v>
          </cell>
          <cell r="O394">
            <v>260</v>
          </cell>
          <cell r="P394">
            <v>324</v>
          </cell>
          <cell r="Q394">
            <v>252</v>
          </cell>
          <cell r="R394">
            <v>836</v>
          </cell>
          <cell r="S394">
            <v>2418</v>
          </cell>
        </row>
        <row r="395">
          <cell r="C395">
            <v>239</v>
          </cell>
          <cell r="D395">
            <v>288</v>
          </cell>
          <cell r="E395">
            <v>393</v>
          </cell>
          <cell r="F395">
            <v>920</v>
          </cell>
          <cell r="G395">
            <v>149</v>
          </cell>
          <cell r="H395">
            <v>-139.84</v>
          </cell>
          <cell r="I395">
            <v>-100.96</v>
          </cell>
          <cell r="J395">
            <v>-91.799999999999955</v>
          </cell>
          <cell r="K395">
            <v>-39</v>
          </cell>
          <cell r="L395">
            <v>-51.08</v>
          </cell>
          <cell r="M395">
            <v>1.3199999999999932</v>
          </cell>
          <cell r="N395">
            <v>-88.759999999999991</v>
          </cell>
          <cell r="O395">
            <v>-0.59999999999999964</v>
          </cell>
          <cell r="P395">
            <v>-35.200000000000003</v>
          </cell>
          <cell r="Q395">
            <v>-227</v>
          </cell>
          <cell r="R395">
            <v>-262.8</v>
          </cell>
          <cell r="S395">
            <v>476.6400000000001</v>
          </cell>
        </row>
        <row r="396">
          <cell r="C396">
            <v>738.98399999999992</v>
          </cell>
          <cell r="D396">
            <v>614.63400000000013</v>
          </cell>
          <cell r="E396">
            <v>1242.9479999999999</v>
          </cell>
          <cell r="F396">
            <v>2596.5659999999998</v>
          </cell>
          <cell r="G396">
            <v>-241.47199999999995</v>
          </cell>
          <cell r="H396">
            <v>52.255999999999972</v>
          </cell>
          <cell r="I396">
            <v>-84.012</v>
          </cell>
          <cell r="J396">
            <v>-273.22799999999995</v>
          </cell>
          <cell r="K396">
            <v>96.16500000000002</v>
          </cell>
          <cell r="L396">
            <v>333.49</v>
          </cell>
          <cell r="M396">
            <v>872.9849999999999</v>
          </cell>
          <cell r="N396">
            <v>1302.6399999999999</v>
          </cell>
          <cell r="O396">
            <v>392.88</v>
          </cell>
          <cell r="P396">
            <v>542.51499999999999</v>
          </cell>
          <cell r="Q396">
            <v>-312.79999999999995</v>
          </cell>
          <cell r="R396">
            <v>622.59500000000003</v>
          </cell>
          <cell r="S396">
            <v>4248.5729999999994</v>
          </cell>
        </row>
        <row r="398">
          <cell r="C398">
            <v>8921.4029091887314</v>
          </cell>
          <cell r="D398">
            <v>8719.9566614503565</v>
          </cell>
          <cell r="E398">
            <v>11074.798145402521</v>
          </cell>
          <cell r="F398">
            <v>28716.157716041609</v>
          </cell>
          <cell r="G398">
            <v>7260.3539973261422</v>
          </cell>
          <cell r="H398">
            <v>7677.8564751555095</v>
          </cell>
          <cell r="I398">
            <v>10304.169838058073</v>
          </cell>
          <cell r="J398">
            <v>25242.380310539727</v>
          </cell>
          <cell r="K398">
            <v>7407.1527788393187</v>
          </cell>
          <cell r="L398">
            <v>8217.2251209666811</v>
          </cell>
          <cell r="M398">
            <v>11358.458955211636</v>
          </cell>
          <cell r="N398">
            <v>26982.836855017635</v>
          </cell>
          <cell r="O398">
            <v>9946.0819797712702</v>
          </cell>
          <cell r="P398">
            <v>8921.8748301324904</v>
          </cell>
          <cell r="Q398">
            <v>8574.3032351375386</v>
          </cell>
          <cell r="R398">
            <v>27442.260045041301</v>
          </cell>
          <cell r="S398">
            <v>108383.63492664025</v>
          </cell>
        </row>
        <row r="399">
          <cell r="C399">
            <v>0.34365266203720901</v>
          </cell>
          <cell r="D399">
            <v>0.34121289129265014</v>
          </cell>
          <cell r="E399">
            <v>0.3554994750834175</v>
          </cell>
          <cell r="F399">
            <v>0.34736276768461072</v>
          </cell>
          <cell r="G399">
            <v>0.303342478125676</v>
          </cell>
          <cell r="H399">
            <v>0.31363167634845557</v>
          </cell>
          <cell r="I399">
            <v>0.3035928482257883</v>
          </cell>
          <cell r="J399">
            <v>0.3065041557963053</v>
          </cell>
          <cell r="K399">
            <v>0.30270635205697471</v>
          </cell>
          <cell r="L399">
            <v>0.31771964218978782</v>
          </cell>
          <cell r="M399">
            <v>0.33178446498135217</v>
          </cell>
          <cell r="N399">
            <v>0.31906921544329253</v>
          </cell>
          <cell r="O399">
            <v>0.31949341711024981</v>
          </cell>
          <cell r="P399">
            <v>0.32606371228789532</v>
          </cell>
          <cell r="Q399">
            <v>0.29711631510552644</v>
          </cell>
          <cell r="R399">
            <v>0.31415878241160045</v>
          </cell>
          <cell r="S399">
            <v>0.32166686810933826</v>
          </cell>
        </row>
        <row r="401">
          <cell r="C401">
            <v>3466.7987599999997</v>
          </cell>
          <cell r="D401">
            <v>3634.0215699999999</v>
          </cell>
          <cell r="E401">
            <v>3869.99019</v>
          </cell>
          <cell r="F401">
            <v>10970.810519999999</v>
          </cell>
          <cell r="G401">
            <v>3292.7952699999996</v>
          </cell>
          <cell r="H401">
            <v>3258.8452500000003</v>
          </cell>
          <cell r="I401">
            <v>3823.3831800000003</v>
          </cell>
          <cell r="J401">
            <v>10375.023699999998</v>
          </cell>
          <cell r="K401">
            <v>3256.17227</v>
          </cell>
          <cell r="L401">
            <v>3164.0681299999997</v>
          </cell>
          <cell r="M401">
            <v>3670.5966800000001</v>
          </cell>
          <cell r="N401">
            <v>10090.837080000001</v>
          </cell>
          <cell r="O401">
            <v>3469.3711600000001</v>
          </cell>
          <cell r="P401">
            <v>3361.3049600000004</v>
          </cell>
          <cell r="Q401">
            <v>3754.6313100000002</v>
          </cell>
          <cell r="R401">
            <v>10585.307430000001</v>
          </cell>
          <cell r="S401">
            <v>42021.978729999995</v>
          </cell>
        </row>
        <row r="402">
          <cell r="C402">
            <v>1495.97379</v>
          </cell>
          <cell r="D402">
            <v>1385.95407</v>
          </cell>
          <cell r="E402">
            <v>1474.3977300000001</v>
          </cell>
          <cell r="F402">
            <v>4356.3255900000004</v>
          </cell>
          <cell r="G402">
            <v>1413.5098999999998</v>
          </cell>
          <cell r="H402">
            <v>1409.1448</v>
          </cell>
          <cell r="I402">
            <v>1560.5861699999998</v>
          </cell>
          <cell r="J402">
            <v>4383.2408699999996</v>
          </cell>
          <cell r="K402">
            <v>1454.08808</v>
          </cell>
          <cell r="L402">
            <v>1400.4311399999999</v>
          </cell>
          <cell r="M402">
            <v>1492.2683699999998</v>
          </cell>
          <cell r="N402">
            <v>4346.787589999999</v>
          </cell>
          <cell r="O402">
            <v>1403.2164300000002</v>
          </cell>
          <cell r="P402">
            <v>1401.6497999999999</v>
          </cell>
          <cell r="Q402">
            <v>1557.73523</v>
          </cell>
          <cell r="R402">
            <v>4362.6014600000008</v>
          </cell>
          <cell r="S402">
            <v>17448.95551</v>
          </cell>
        </row>
        <row r="404">
          <cell r="C404">
            <v>4962.7725500000006</v>
          </cell>
          <cell r="D404">
            <v>5019.9756400000006</v>
          </cell>
          <cell r="E404">
            <v>5344.3879200000001</v>
          </cell>
          <cell r="F404">
            <v>15327.136109999999</v>
          </cell>
          <cell r="G404">
            <v>4706.3051699999996</v>
          </cell>
          <cell r="H404">
            <v>4667.9900500000003</v>
          </cell>
          <cell r="I404">
            <v>5383.9693500000012</v>
          </cell>
          <cell r="J404">
            <v>14758.264570000001</v>
          </cell>
          <cell r="K404">
            <v>4710.2603499999996</v>
          </cell>
          <cell r="L404">
            <v>4564.4992700000003</v>
          </cell>
          <cell r="M404">
            <v>5162.8650499999994</v>
          </cell>
          <cell r="N404">
            <v>14437.624669999999</v>
          </cell>
          <cell r="O404">
            <v>4872.5875900000001</v>
          </cell>
          <cell r="P404">
            <v>4762.9547599999996</v>
          </cell>
          <cell r="Q404">
            <v>5312.3665400000009</v>
          </cell>
          <cell r="R404">
            <v>14947.908890000001</v>
          </cell>
          <cell r="S404">
            <v>59470.93424000001</v>
          </cell>
        </row>
        <row r="405">
          <cell r="C405">
            <v>0.19116612210576367</v>
          </cell>
          <cell r="D405">
            <v>0.19643221507229089</v>
          </cell>
          <cell r="E405">
            <v>0.17155410647289079</v>
          </cell>
          <cell r="F405">
            <v>0.18540350949786596</v>
          </cell>
          <cell r="G405">
            <v>0.19663259857704574</v>
          </cell>
          <cell r="H405">
            <v>0.19068206722759273</v>
          </cell>
          <cell r="I405">
            <v>0.15862845968335587</v>
          </cell>
          <cell r="J405">
            <v>0.17920138146233539</v>
          </cell>
          <cell r="K405">
            <v>0.1924930901736486</v>
          </cell>
          <cell r="L405">
            <v>0.17648671583057973</v>
          </cell>
          <cell r="M405">
            <v>0.15080905122249968</v>
          </cell>
          <cell r="N405">
            <v>0.17072339728670885</v>
          </cell>
          <cell r="O405">
            <v>0.15651989019035792</v>
          </cell>
          <cell r="P405">
            <v>0.17406954704853653</v>
          </cell>
          <cell r="Q405">
            <v>0.18408385236323835</v>
          </cell>
          <cell r="R405">
            <v>0.17112354626675466</v>
          </cell>
          <cell r="S405">
            <v>0.17650108499742867</v>
          </cell>
        </row>
        <row r="406">
          <cell r="C406">
            <v>3958.6303591887327</v>
          </cell>
          <cell r="D406">
            <v>3699.9810214503555</v>
          </cell>
          <cell r="E406">
            <v>5730.4102254025192</v>
          </cell>
          <cell r="F406">
            <v>13389.021606041608</v>
          </cell>
          <cell r="G406">
            <v>2554.0488273261412</v>
          </cell>
          <cell r="H406">
            <v>3009.8664251555106</v>
          </cell>
          <cell r="I406">
            <v>4920.2004880580735</v>
          </cell>
          <cell r="J406">
            <v>10484.115740539726</v>
          </cell>
          <cell r="K406">
            <v>2696.8924288393191</v>
          </cell>
          <cell r="L406">
            <v>3652.7258509666808</v>
          </cell>
          <cell r="M406">
            <v>6195.5939052116346</v>
          </cell>
          <cell r="N406">
            <v>12545.212185017634</v>
          </cell>
          <cell r="O406">
            <v>5073.494389771271</v>
          </cell>
          <cell r="P406">
            <v>4158.9200701324899</v>
          </cell>
          <cell r="Q406">
            <v>3261.9366951375396</v>
          </cell>
          <cell r="R406">
            <v>12494.3511550413</v>
          </cell>
          <cell r="S406">
            <v>48912.700686640266</v>
          </cell>
        </row>
        <row r="407">
          <cell r="C407">
            <v>0.15248653993144543</v>
          </cell>
          <cell r="D407">
            <v>0.14478067622035923</v>
          </cell>
          <cell r="E407">
            <v>0.18394536861052665</v>
          </cell>
          <cell r="F407">
            <v>0.16195925818674473</v>
          </cell>
          <cell r="G407">
            <v>0.1067098795486302</v>
          </cell>
          <cell r="H407">
            <v>0.12294960912086289</v>
          </cell>
          <cell r="I407">
            <v>0.14496438854243252</v>
          </cell>
          <cell r="J407">
            <v>0.12730277433396994</v>
          </cell>
          <cell r="K407">
            <v>0.1102132618833261</v>
          </cell>
          <cell r="L407">
            <v>0.14123292635920809</v>
          </cell>
          <cell r="M407">
            <v>0.18097541375885243</v>
          </cell>
          <cell r="N407">
            <v>0.14834581815658368</v>
          </cell>
          <cell r="O407">
            <v>0.16297352691989192</v>
          </cell>
          <cell r="P407">
            <v>0.15199416523935874</v>
          </cell>
          <cell r="Q407">
            <v>0.11303246274228818</v>
          </cell>
          <cell r="R407">
            <v>0.14303523614484578</v>
          </cell>
          <cell r="S407">
            <v>0.14516578311190961</v>
          </cell>
        </row>
        <row r="409">
          <cell r="C409">
            <v>1544.375</v>
          </cell>
          <cell r="D409">
            <v>1521.4308780067129</v>
          </cell>
          <cell r="E409">
            <v>1626.1825368666471</v>
          </cell>
          <cell r="F409">
            <v>4691.9884148733599</v>
          </cell>
          <cell r="G409">
            <v>1639.3943070157377</v>
          </cell>
          <cell r="H409">
            <v>1629.1120799013968</v>
          </cell>
          <cell r="I409">
            <v>1625.7498178885803</v>
          </cell>
          <cell r="J409">
            <v>4894.2562048057152</v>
          </cell>
          <cell r="K409">
            <v>1586.845627794369</v>
          </cell>
          <cell r="L409">
            <v>1576.8086078302942</v>
          </cell>
          <cell r="M409">
            <v>1720.0691060614813</v>
          </cell>
          <cell r="N409">
            <v>4883.7233416861445</v>
          </cell>
          <cell r="O409">
            <v>1665.8356756614498</v>
          </cell>
          <cell r="P409">
            <v>1724.3375719514777</v>
          </cell>
          <cell r="Q409">
            <v>1590.5702944607294</v>
          </cell>
          <cell r="R409">
            <v>4980.7435420736574</v>
          </cell>
          <cell r="S409">
            <v>19450.711503438877</v>
          </cell>
        </row>
        <row r="410">
          <cell r="C410">
            <v>5.9489363425911733E-2</v>
          </cell>
          <cell r="D410">
            <v>5.9533762487787481E-2</v>
          </cell>
          <cell r="E410">
            <v>5.2200232514928745E-2</v>
          </cell>
          <cell r="F410">
            <v>5.6756272822114984E-2</v>
          </cell>
          <cell r="G410">
            <v>6.8494997888315784E-2</v>
          </cell>
          <cell r="H410">
            <v>6.6547369598836559E-2</v>
          </cell>
          <cell r="I410">
            <v>4.7899639221044552E-2</v>
          </cell>
          <cell r="J410">
            <v>5.9428225383263387E-2</v>
          </cell>
          <cell r="K410">
            <v>6.4849243104509388E-2</v>
          </cell>
          <cell r="L410">
            <v>6.096742626696864E-2</v>
          </cell>
          <cell r="M410">
            <v>5.02438059895184E-2</v>
          </cell>
          <cell r="N410">
            <v>5.7749516236804695E-2</v>
          </cell>
          <cell r="O410">
            <v>5.3510873270871423E-2</v>
          </cell>
          <cell r="P410">
            <v>6.3018583050401894E-2</v>
          </cell>
          <cell r="Q410">
            <v>5.5116360110735396E-2</v>
          </cell>
          <cell r="R410">
            <v>5.7019513848861905E-2</v>
          </cell>
          <cell r="S410">
            <v>5.7726883362458646E-2</v>
          </cell>
        </row>
        <row r="412">
          <cell r="C412">
            <v>8</v>
          </cell>
          <cell r="D412">
            <v>8</v>
          </cell>
          <cell r="E412">
            <v>8</v>
          </cell>
          <cell r="F412">
            <v>24</v>
          </cell>
          <cell r="G412">
            <v>8</v>
          </cell>
          <cell r="H412">
            <v>8</v>
          </cell>
          <cell r="I412">
            <v>8</v>
          </cell>
          <cell r="J412">
            <v>24</v>
          </cell>
          <cell r="K412">
            <v>8</v>
          </cell>
          <cell r="L412">
            <v>8</v>
          </cell>
          <cell r="M412">
            <v>8</v>
          </cell>
          <cell r="N412">
            <v>24</v>
          </cell>
          <cell r="O412">
            <v>8</v>
          </cell>
          <cell r="P412">
            <v>8</v>
          </cell>
          <cell r="Q412">
            <v>8</v>
          </cell>
          <cell r="R412">
            <v>24</v>
          </cell>
          <cell r="S412">
            <v>96</v>
          </cell>
        </row>
        <row r="413">
          <cell r="C413">
            <v>2406.2553591887327</v>
          </cell>
          <cell r="D413">
            <v>2170.5501434436428</v>
          </cell>
          <cell r="E413">
            <v>4096.2276885358724</v>
          </cell>
          <cell r="F413">
            <v>8673.0331911682479</v>
          </cell>
          <cell r="G413">
            <v>906.65452031040354</v>
          </cell>
          <cell r="H413">
            <v>1372.7543452541138</v>
          </cell>
          <cell r="I413">
            <v>3286.4506701694932</v>
          </cell>
          <cell r="J413">
            <v>5565.8595357340109</v>
          </cell>
          <cell r="K413">
            <v>1102.0468010449501</v>
          </cell>
          <cell r="L413">
            <v>2067.9172431363868</v>
          </cell>
          <cell r="M413">
            <v>4467.5247991501528</v>
          </cell>
          <cell r="N413">
            <v>7637.4888433314891</v>
          </cell>
          <cell r="O413">
            <v>3399.6587141098212</v>
          </cell>
          <cell r="P413">
            <v>2426.5824981810119</v>
          </cell>
          <cell r="Q413">
            <v>1663.3664006768101</v>
          </cell>
          <cell r="R413">
            <v>7489.607612967643</v>
          </cell>
          <cell r="S413">
            <v>29365.989183201389</v>
          </cell>
        </row>
        <row r="414">
          <cell r="C414">
            <v>9.2689016306484046E-2</v>
          </cell>
          <cell r="D414">
            <v>8.4933872826943327E-2</v>
          </cell>
          <cell r="E414">
            <v>0.13148833721192274</v>
          </cell>
          <cell r="F414">
            <v>0.10491267123183844</v>
          </cell>
          <cell r="G414">
            <v>3.7880636274221793E-2</v>
          </cell>
          <cell r="H414">
            <v>5.6075448650263288E-2</v>
          </cell>
          <cell r="I414">
            <v>9.6829044473352957E-2</v>
          </cell>
          <cell r="J414">
            <v>6.7583130326606372E-2</v>
          </cell>
          <cell r="K414">
            <v>4.5037084680282391E-2</v>
          </cell>
          <cell r="L414">
            <v>7.9956179476082453E-2</v>
          </cell>
          <cell r="M414">
            <v>0.13049792503734395</v>
          </cell>
          <cell r="N414">
            <v>9.0312504437261312E-2</v>
          </cell>
          <cell r="O414">
            <v>0.10920567332831929</v>
          </cell>
          <cell r="P414">
            <v>8.8683209817906186E-2</v>
          </cell>
          <cell r="Q414">
            <v>5.7638887042640141E-2</v>
          </cell>
          <cell r="R414">
            <v>8.5740970480152986E-2</v>
          </cell>
          <cell r="S414">
            <v>8.7153985709066586E-2</v>
          </cell>
        </row>
        <row r="417"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</row>
        <row r="418"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</row>
        <row r="420">
          <cell r="C420">
            <v>2406.2553591887322</v>
          </cell>
          <cell r="D420">
            <v>2170.5501434436433</v>
          </cell>
          <cell r="E420">
            <v>4096.2276885358733</v>
          </cell>
          <cell r="F420">
            <v>8673.0331911682497</v>
          </cell>
          <cell r="G420">
            <v>906.65452031040388</v>
          </cell>
          <cell r="H420">
            <v>1372.7543452541138</v>
          </cell>
          <cell r="I420">
            <v>3286.4506701694932</v>
          </cell>
          <cell r="J420">
            <v>5565.8595357340109</v>
          </cell>
          <cell r="K420">
            <v>1102.0468010449501</v>
          </cell>
          <cell r="L420">
            <v>2067.9172431363868</v>
          </cell>
          <cell r="M420">
            <v>4467.5247991501537</v>
          </cell>
          <cell r="N420">
            <v>7637.4888433314918</v>
          </cell>
          <cell r="O420">
            <v>3399.6587141098212</v>
          </cell>
          <cell r="P420">
            <v>2426.5824981810124</v>
          </cell>
          <cell r="Q420">
            <v>1663.3664006768097</v>
          </cell>
          <cell r="R420">
            <v>7489.607612967643</v>
          </cell>
          <cell r="S420">
            <v>29365.989183201389</v>
          </cell>
        </row>
        <row r="421">
          <cell r="C421">
            <v>9.2689016306484032E-2</v>
          </cell>
          <cell r="D421">
            <v>8.4933872826943341E-2</v>
          </cell>
          <cell r="E421">
            <v>0.13148833721192277</v>
          </cell>
          <cell r="F421">
            <v>0.10491267123183846</v>
          </cell>
          <cell r="G421">
            <v>3.7880636274221807E-2</v>
          </cell>
          <cell r="H421">
            <v>5.6075448650263288E-2</v>
          </cell>
          <cell r="I421">
            <v>9.6829044473352957E-2</v>
          </cell>
          <cell r="J421">
            <v>6.7583130326606372E-2</v>
          </cell>
          <cell r="K421">
            <v>4.5037084680282391E-2</v>
          </cell>
          <cell r="L421">
            <v>7.9956179476082453E-2</v>
          </cell>
          <cell r="M421">
            <v>0.13049792503734398</v>
          </cell>
          <cell r="N421">
            <v>9.031250443726134E-2</v>
          </cell>
          <cell r="O421">
            <v>0.10920567332831929</v>
          </cell>
          <cell r="P421">
            <v>8.86832098179062E-2</v>
          </cell>
          <cell r="Q421">
            <v>5.7638887042640127E-2</v>
          </cell>
          <cell r="R421">
            <v>8.5740970480152986E-2</v>
          </cell>
          <cell r="S421">
            <v>8.7153985709066586E-2</v>
          </cell>
        </row>
        <row r="423">
          <cell r="C423">
            <v>11.423823787171647</v>
          </cell>
          <cell r="D423">
            <v>11.569634980934183</v>
          </cell>
          <cell r="E423">
            <v>11.313472517468968</v>
          </cell>
          <cell r="F423">
            <v>11.426286704746111</v>
          </cell>
          <cell r="G423">
            <v>11.434640011152602</v>
          </cell>
          <cell r="H423">
            <v>11.148599575265425</v>
          </cell>
          <cell r="I423">
            <v>10.367659868483267</v>
          </cell>
          <cell r="J423">
            <v>10.892135633498134</v>
          </cell>
          <cell r="K423">
            <v>10.79887775856489</v>
          </cell>
          <cell r="L423">
            <v>10.837794128284781</v>
          </cell>
          <cell r="M423">
            <v>10.921352129138496</v>
          </cell>
          <cell r="N423">
            <v>10.860101907724582</v>
          </cell>
          <cell r="O423">
            <v>11.217457872773917</v>
          </cell>
          <cell r="P423">
            <v>11.510330521486642</v>
          </cell>
          <cell r="Q423">
            <v>11.48654431322775</v>
          </cell>
          <cell r="R423">
            <v>11.396604049725118</v>
          </cell>
          <cell r="S423">
            <v>11.139757632700414</v>
          </cell>
        </row>
        <row r="424">
          <cell r="C424">
            <v>10.094906844077814</v>
          </cell>
          <cell r="D424">
            <v>10.199690924653764</v>
          </cell>
          <cell r="E424">
            <v>9.9607760678928035</v>
          </cell>
          <cell r="F424">
            <v>10.075776534506812</v>
          </cell>
          <cell r="G424">
            <v>10.053685263763684</v>
          </cell>
          <cell r="H424">
            <v>9.846952101665881</v>
          </cell>
          <cell r="I424">
            <v>9.2275830173478752</v>
          </cell>
          <cell r="J424">
            <v>9.6379409755354235</v>
          </cell>
          <cell r="K424">
            <v>9.5560334371346425</v>
          </cell>
          <cell r="L424">
            <v>9.5886100262018434</v>
          </cell>
          <cell r="M424">
            <v>9.6654547104379454</v>
          </cell>
          <cell r="N424">
            <v>9.6100605063433537</v>
          </cell>
          <cell r="O424">
            <v>9.9308429692729732</v>
          </cell>
          <cell r="P424">
            <v>10.16096696534764</v>
          </cell>
          <cell r="Q424">
            <v>10.165523090242869</v>
          </cell>
          <cell r="R424">
            <v>10.079221285085174</v>
          </cell>
          <cell r="S424">
            <v>9.8475306994408704</v>
          </cell>
        </row>
        <row r="425">
          <cell r="C425">
            <v>39.486458719479252</v>
          </cell>
          <cell r="D425">
            <v>39.805709993225882</v>
          </cell>
          <cell r="E425">
            <v>39.745301068473722</v>
          </cell>
          <cell r="F425">
            <v>39.68286744569852</v>
          </cell>
          <cell r="G425">
            <v>39.635665029303027</v>
          </cell>
          <cell r="H425">
            <v>39.189758065418708</v>
          </cell>
          <cell r="I425">
            <v>38.235882461259472</v>
          </cell>
          <cell r="J425">
            <v>38.929351955291224</v>
          </cell>
          <cell r="K425">
            <v>37.948390029212028</v>
          </cell>
          <cell r="L425">
            <v>38.496452807968382</v>
          </cell>
          <cell r="M425">
            <v>38.605047510532295</v>
          </cell>
          <cell r="N425">
            <v>38.38182776937002</v>
          </cell>
          <cell r="O425">
            <v>38.637261230285205</v>
          </cell>
          <cell r="P425">
            <v>38.755224749706649</v>
          </cell>
          <cell r="Q425">
            <v>38.755181784601575</v>
          </cell>
          <cell r="R425">
            <v>38.713212718051651</v>
          </cell>
          <cell r="S425">
            <v>38.921398528190814</v>
          </cell>
        </row>
        <row r="426">
          <cell r="C426">
            <v>11.632855756985133</v>
          </cell>
          <cell r="D426">
            <v>11.840858061105433</v>
          </cell>
          <cell r="E426">
            <v>11.956509793854064</v>
          </cell>
          <cell r="F426">
            <v>11.819326830634685</v>
          </cell>
          <cell r="G426">
            <v>12.076941172105341</v>
          </cell>
          <cell r="H426">
            <v>11.675434791715139</v>
          </cell>
          <cell r="I426">
            <v>10.99647235342975</v>
          </cell>
          <cell r="J426">
            <v>11.514680868511293</v>
          </cell>
          <cell r="K426">
            <v>11.509013706952203</v>
          </cell>
          <cell r="L426">
            <v>11.526184085955123</v>
          </cell>
          <cell r="M426">
            <v>11.499468232965217</v>
          </cell>
          <cell r="N426">
            <v>11.51040213068439</v>
          </cell>
          <cell r="O426">
            <v>11.469754717097775</v>
          </cell>
          <cell r="P426">
            <v>11.723065237962611</v>
          </cell>
          <cell r="Q426">
            <v>11.500597455264346</v>
          </cell>
          <cell r="R426">
            <v>11.559432607222295</v>
          </cell>
          <cell r="S426">
            <v>11.600135082528643</v>
          </cell>
        </row>
        <row r="427">
          <cell r="C427">
            <v>2.3442915470476793</v>
          </cell>
          <cell r="D427">
            <v>2.3303935873773858</v>
          </cell>
          <cell r="E427">
            <v>2.2990903990566069</v>
          </cell>
          <cell r="F427">
            <v>2.3229379959968122</v>
          </cell>
          <cell r="G427">
            <v>2.3108785517343504</v>
          </cell>
          <cell r="H427">
            <v>2.314412355831688</v>
          </cell>
          <cell r="I427">
            <v>2.2937317772039756</v>
          </cell>
          <cell r="J427">
            <v>2.3049063558906102</v>
          </cell>
          <cell r="K427">
            <v>2.3307850395452299</v>
          </cell>
          <cell r="L427">
            <v>2.3335888834458061</v>
          </cell>
          <cell r="M427">
            <v>2.3356230875556956</v>
          </cell>
          <cell r="N427">
            <v>2.3336010200046919</v>
          </cell>
          <cell r="O427">
            <v>2.3292527271943237</v>
          </cell>
          <cell r="P427">
            <v>2.3269024082819962</v>
          </cell>
          <cell r="Q427">
            <v>2.3278329769016555</v>
          </cell>
          <cell r="R427">
            <v>2.3280464162629895</v>
          </cell>
          <cell r="S427">
            <v>2.3225333947411353</v>
          </cell>
        </row>
        <row r="436">
          <cell r="C436" t="str">
            <v>JAN</v>
          </cell>
          <cell r="D436" t="str">
            <v>FEB</v>
          </cell>
          <cell r="E436" t="str">
            <v>MAR</v>
          </cell>
          <cell r="F436" t="str">
            <v>QUARTER</v>
          </cell>
          <cell r="G436" t="str">
            <v>APR</v>
          </cell>
          <cell r="H436" t="str">
            <v>MAY</v>
          </cell>
          <cell r="I436" t="str">
            <v>JUN</v>
          </cell>
          <cell r="J436" t="str">
            <v>QUARTER</v>
          </cell>
          <cell r="K436" t="str">
            <v>JUL</v>
          </cell>
          <cell r="L436" t="str">
            <v>AUG</v>
          </cell>
          <cell r="M436" t="str">
            <v>SEP</v>
          </cell>
          <cell r="N436" t="str">
            <v>QUARTER</v>
          </cell>
          <cell r="O436" t="str">
            <v>OCT</v>
          </cell>
          <cell r="P436" t="str">
            <v>NOV</v>
          </cell>
          <cell r="Q436" t="str">
            <v>DEC</v>
          </cell>
          <cell r="R436" t="str">
            <v>QUARTER</v>
          </cell>
          <cell r="S436" t="str">
            <v>YEAR</v>
          </cell>
        </row>
        <row r="438">
          <cell r="C438">
            <v>232.946</v>
          </cell>
          <cell r="D438">
            <v>259.09500000000003</v>
          </cell>
          <cell r="E438">
            <v>292.76600000000002</v>
          </cell>
          <cell r="F438">
            <v>784.80700000000002</v>
          </cell>
          <cell r="G438">
            <v>237.31399999999999</v>
          </cell>
          <cell r="H438">
            <v>235.74100000000001</v>
          </cell>
          <cell r="I438">
            <v>275.286</v>
          </cell>
          <cell r="J438">
            <v>748.34100000000001</v>
          </cell>
          <cell r="K438">
            <v>244.137</v>
          </cell>
          <cell r="L438">
            <v>259.00299999999999</v>
          </cell>
          <cell r="M438">
            <v>300.63400000000001</v>
          </cell>
          <cell r="N438">
            <v>803.774</v>
          </cell>
          <cell r="O438">
            <v>248.857</v>
          </cell>
          <cell r="P438">
            <v>233.21700000000001</v>
          </cell>
          <cell r="Q438">
            <v>245.209</v>
          </cell>
          <cell r="R438">
            <v>727.28300000000002</v>
          </cell>
          <cell r="S438">
            <v>3064.2049999999999</v>
          </cell>
        </row>
        <row r="440">
          <cell r="C440">
            <v>2198.5833898748251</v>
          </cell>
          <cell r="D440">
            <v>2464.0297222994545</v>
          </cell>
          <cell r="E440">
            <v>2845.870010506143</v>
          </cell>
          <cell r="F440">
            <v>7508.4831226804235</v>
          </cell>
          <cell r="G440">
            <v>2299.0869256675078</v>
          </cell>
          <cell r="H440">
            <v>2212.0106168135576</v>
          </cell>
          <cell r="I440">
            <v>2576.7462770771394</v>
          </cell>
          <cell r="J440">
            <v>7087.8438195582057</v>
          </cell>
          <cell r="K440">
            <v>2273.325068854916</v>
          </cell>
          <cell r="L440">
            <v>2419.7843970507165</v>
          </cell>
          <cell r="M440">
            <v>2877.2574075926027</v>
          </cell>
          <cell r="N440">
            <v>7570.3668734982348</v>
          </cell>
          <cell r="O440">
            <v>2368.048571543276</v>
          </cell>
          <cell r="P440">
            <v>2241.6669123445467</v>
          </cell>
          <cell r="Q440">
            <v>2375.5399752798426</v>
          </cell>
          <cell r="R440">
            <v>6985.2554591676653</v>
          </cell>
          <cell r="S440">
            <v>29151.949274904531</v>
          </cell>
        </row>
        <row r="441">
          <cell r="C441">
            <v>40.635688011348044</v>
          </cell>
          <cell r="D441">
            <v>45.541844583729841</v>
          </cell>
          <cell r="E441">
            <v>52.599272058706646</v>
          </cell>
          <cell r="F441">
            <v>138.77680465378452</v>
          </cell>
          <cell r="G441">
            <v>42.493261548616211</v>
          </cell>
          <cell r="H441">
            <v>40.883858996016031</v>
          </cell>
          <cell r="I441">
            <v>47.625147302541336</v>
          </cell>
          <cell r="J441">
            <v>131.00226784717358</v>
          </cell>
          <cell r="K441">
            <v>42.017113688657574</v>
          </cell>
          <cell r="L441">
            <v>44.724072903543217</v>
          </cell>
          <cell r="M441">
            <v>53.179394914800042</v>
          </cell>
          <cell r="N441">
            <v>139.92058150700083</v>
          </cell>
          <cell r="O441">
            <v>43.767856790016779</v>
          </cell>
          <cell r="P441">
            <v>41.431986475883058</v>
          </cell>
          <cell r="Q441">
            <v>43.906317922038461</v>
          </cell>
          <cell r="R441">
            <v>129.10616118793828</v>
          </cell>
          <cell r="S441">
            <v>538.80581519589725</v>
          </cell>
        </row>
        <row r="442">
          <cell r="C442">
            <v>2239.2190778861732</v>
          </cell>
          <cell r="D442">
            <v>2509.5715668831845</v>
          </cell>
          <cell r="E442">
            <v>2898.4692825648494</v>
          </cell>
          <cell r="F442">
            <v>7647.2599273342075</v>
          </cell>
          <cell r="G442">
            <v>2341.5801872161242</v>
          </cell>
          <cell r="H442">
            <v>2252.8944758095736</v>
          </cell>
          <cell r="I442">
            <v>2624.3714243796808</v>
          </cell>
          <cell r="J442">
            <v>7218.8460874053781</v>
          </cell>
          <cell r="K442">
            <v>2315.3421825435735</v>
          </cell>
          <cell r="L442">
            <v>2464.5084699542599</v>
          </cell>
          <cell r="M442">
            <v>2930.4368025074027</v>
          </cell>
          <cell r="N442">
            <v>7710.2874550052356</v>
          </cell>
          <cell r="O442">
            <v>2411.8164283332926</v>
          </cell>
          <cell r="P442">
            <v>2283.0988988204299</v>
          </cell>
          <cell r="Q442">
            <v>2419.446293201881</v>
          </cell>
          <cell r="R442">
            <v>7114.361620355603</v>
          </cell>
          <cell r="S442">
            <v>29690.755090100422</v>
          </cell>
        </row>
        <row r="443">
          <cell r="C443">
            <v>270.64862530217573</v>
          </cell>
          <cell r="D443">
            <v>311.05551391849173</v>
          </cell>
          <cell r="E443">
            <v>354.95375341041284</v>
          </cell>
          <cell r="F443">
            <v>936.65789263108036</v>
          </cell>
          <cell r="G443">
            <v>281.7575741399649</v>
          </cell>
          <cell r="H443">
            <v>270.77460335347342</v>
          </cell>
          <cell r="I443">
            <v>320.39793288646956</v>
          </cell>
          <cell r="J443">
            <v>872.93011037990789</v>
          </cell>
          <cell r="K443">
            <v>276.41327179691092</v>
          </cell>
          <cell r="L443">
            <v>298.57562172360804</v>
          </cell>
          <cell r="M443">
            <v>358.93023352890395</v>
          </cell>
          <cell r="N443">
            <v>933.91912704942297</v>
          </cell>
          <cell r="O443">
            <v>290.56632048431112</v>
          </cell>
          <cell r="P443">
            <v>275.06484392070655</v>
          </cell>
          <cell r="Q443">
            <v>293.8579478344484</v>
          </cell>
          <cell r="R443">
            <v>859.48911223946607</v>
          </cell>
          <cell r="S443">
            <v>3602.9962422998774</v>
          </cell>
        </row>
        <row r="444">
          <cell r="C444">
            <v>46.495934559827205</v>
          </cell>
          <cell r="D444">
            <v>52.109628977060318</v>
          </cell>
          <cell r="E444">
            <v>60.184838284347208</v>
          </cell>
          <cell r="F444">
            <v>158.79040182123475</v>
          </cell>
          <cell r="G444">
            <v>48.621396730044857</v>
          </cell>
          <cell r="H444">
            <v>46.779895344730001</v>
          </cell>
          <cell r="I444">
            <v>54.493373700543771</v>
          </cell>
          <cell r="J444">
            <v>149.89466577531863</v>
          </cell>
          <cell r="K444">
            <v>48.076581548590212</v>
          </cell>
          <cell r="L444">
            <v>51.173922941611615</v>
          </cell>
          <cell r="M444">
            <v>60.848623141294809</v>
          </cell>
          <cell r="N444">
            <v>160.09912763149663</v>
          </cell>
          <cell r="O444">
            <v>50.079806808345488</v>
          </cell>
          <cell r="P444">
            <v>47.407070635258684</v>
          </cell>
          <cell r="Q444">
            <v>50.23823601303296</v>
          </cell>
          <cell r="R444">
            <v>147.72511345663713</v>
          </cell>
          <cell r="S444">
            <v>616.50930868468708</v>
          </cell>
        </row>
        <row r="446">
          <cell r="C446">
            <v>1922.0745180241702</v>
          </cell>
          <cell r="D446">
            <v>2146.4064239876325</v>
          </cell>
          <cell r="E446">
            <v>2483.3306908700893</v>
          </cell>
          <cell r="F446">
            <v>6551.8116328818924</v>
          </cell>
          <cell r="G446">
            <v>2011.2012163461143</v>
          </cell>
          <cell r="H446">
            <v>1935.3399771113702</v>
          </cell>
          <cell r="I446">
            <v>2249.4801177926674</v>
          </cell>
          <cell r="J446">
            <v>6196.0213112501515</v>
          </cell>
          <cell r="K446">
            <v>1990.8523291980723</v>
          </cell>
          <cell r="L446">
            <v>2114.7589252890402</v>
          </cell>
          <cell r="M446">
            <v>2510.6579458372039</v>
          </cell>
          <cell r="N446">
            <v>6616.2692003243164</v>
          </cell>
          <cell r="O446">
            <v>2071.1703010406359</v>
          </cell>
          <cell r="P446">
            <v>1960.6269842644647</v>
          </cell>
          <cell r="Q446">
            <v>2075.3501093543996</v>
          </cell>
          <cell r="R446">
            <v>6107.1473946595006</v>
          </cell>
          <cell r="S446">
            <v>25471.249539115859</v>
          </cell>
        </row>
        <row r="448">
          <cell r="C448">
            <v>720.63379657507289</v>
          </cell>
          <cell r="D448">
            <v>803.50451255060455</v>
          </cell>
          <cell r="E448">
            <v>927.91598993288494</v>
          </cell>
          <cell r="F448">
            <v>2452.0542990585627</v>
          </cell>
          <cell r="G448">
            <v>758.17922163200194</v>
          </cell>
          <cell r="H448">
            <v>727.86553984784803</v>
          </cell>
          <cell r="I448">
            <v>854.9279847371231</v>
          </cell>
          <cell r="J448">
            <v>2340.9727462169731</v>
          </cell>
          <cell r="K448">
            <v>753.09180164820418</v>
          </cell>
          <cell r="L448">
            <v>803.06715443132487</v>
          </cell>
          <cell r="M448">
            <v>946.79199964441545</v>
          </cell>
          <cell r="N448">
            <v>2502.9509557239444</v>
          </cell>
          <cell r="O448">
            <v>787.57344754636381</v>
          </cell>
          <cell r="P448">
            <v>733.65593690448645</v>
          </cell>
          <cell r="Q448">
            <v>779.12925569711092</v>
          </cell>
          <cell r="R448">
            <v>2300.3586401479615</v>
          </cell>
          <cell r="S448">
            <v>9596.3366411474417</v>
          </cell>
        </row>
        <row r="449">
          <cell r="C449">
            <v>0.37492500411267138</v>
          </cell>
          <cell r="D449">
            <v>0.37434872704948369</v>
          </cell>
          <cell r="E449">
            <v>0.37365784321208112</v>
          </cell>
          <cell r="F449">
            <v>0.3742559213320969</v>
          </cell>
          <cell r="G449">
            <v>0.37697830305086905</v>
          </cell>
          <cell r="H449">
            <v>0.37609182286113785</v>
          </cell>
          <cell r="I449">
            <v>0.38005580843987752</v>
          </cell>
          <cell r="J449">
            <v>0.37781870471724416</v>
          </cell>
          <cell r="K449">
            <v>0.37827607331958885</v>
          </cell>
          <cell r="L449">
            <v>0.37974406672456223</v>
          </cell>
          <cell r="M449">
            <v>0.37710911644266149</v>
          </cell>
          <cell r="N449">
            <v>0.37830246622994945</v>
          </cell>
          <cell r="O449">
            <v>0.38025528231582723</v>
          </cell>
          <cell r="P449">
            <v>0.37419455245318872</v>
          </cell>
          <cell r="Q449">
            <v>0.37542063490168542</v>
          </cell>
          <cell r="R449">
            <v>0.37666663197936723</v>
          </cell>
          <cell r="S449">
            <v>0.37675170299008987</v>
          </cell>
        </row>
        <row r="450">
          <cell r="C450">
            <v>679.99810856372483</v>
          </cell>
          <cell r="D450">
            <v>757.96266796687473</v>
          </cell>
          <cell r="E450">
            <v>875.31671787417827</v>
          </cell>
          <cell r="F450">
            <v>2313.2774944047778</v>
          </cell>
          <cell r="G450">
            <v>715.68596008338568</v>
          </cell>
          <cell r="H450">
            <v>686.98168085183204</v>
          </cell>
          <cell r="I450">
            <v>807.30283743458176</v>
          </cell>
          <cell r="J450">
            <v>2209.9704783697994</v>
          </cell>
          <cell r="K450">
            <v>711.07468795954662</v>
          </cell>
          <cell r="L450">
            <v>758.34308152778169</v>
          </cell>
          <cell r="M450">
            <v>893.61260472961544</v>
          </cell>
          <cell r="N450">
            <v>2363.0303742169435</v>
          </cell>
          <cell r="O450">
            <v>743.80559075634699</v>
          </cell>
          <cell r="P450">
            <v>692.22395042860342</v>
          </cell>
          <cell r="Q450">
            <v>735.22293777507241</v>
          </cell>
          <cell r="R450">
            <v>2171.2524789600229</v>
          </cell>
          <cell r="S450">
            <v>9057.5308259515441</v>
          </cell>
        </row>
        <row r="451">
          <cell r="C451">
            <v>0.36142451070763254</v>
          </cell>
          <cell r="D451">
            <v>0.36078606655453177</v>
          </cell>
          <cell r="E451">
            <v>0.36010425137887275</v>
          </cell>
          <cell r="F451">
            <v>0.36071494329369264</v>
          </cell>
          <cell r="G451">
            <v>0.36353079101415087</v>
          </cell>
          <cell r="H451">
            <v>0.36262739172615738</v>
          </cell>
          <cell r="I451">
            <v>0.36664669029263025</v>
          </cell>
          <cell r="J451">
            <v>0.36437980862955754</v>
          </cell>
          <cell r="K451">
            <v>0.36487163321998761</v>
          </cell>
          <cell r="L451">
            <v>0.36634314666435269</v>
          </cell>
          <cell r="M451">
            <v>0.36362986948317488</v>
          </cell>
          <cell r="N451">
            <v>0.3648707803269044</v>
          </cell>
          <cell r="O451">
            <v>0.36687614383895889</v>
          </cell>
          <cell r="P451">
            <v>0.36068453243481141</v>
          </cell>
          <cell r="Q451">
            <v>0.36192137871393937</v>
          </cell>
          <cell r="R451">
            <v>0.36320466757622805</v>
          </cell>
          <cell r="S451">
            <v>0.36328291467321477</v>
          </cell>
        </row>
        <row r="453">
          <cell r="C453">
            <v>5.9939999999999998</v>
          </cell>
          <cell r="D453">
            <v>3.774</v>
          </cell>
          <cell r="E453">
            <v>4.7729999999999997</v>
          </cell>
          <cell r="F453">
            <v>14.541</v>
          </cell>
          <cell r="G453">
            <v>-2.4420000000000002</v>
          </cell>
          <cell r="H453">
            <v>3.996</v>
          </cell>
          <cell r="I453">
            <v>2.5529999999999999</v>
          </cell>
          <cell r="J453">
            <v>4.1069999999999993</v>
          </cell>
          <cell r="K453">
            <v>-13.209</v>
          </cell>
          <cell r="L453">
            <v>3.774</v>
          </cell>
          <cell r="M453">
            <v>4.1070000000000002</v>
          </cell>
          <cell r="N453">
            <v>-5.3279999999999985</v>
          </cell>
          <cell r="O453">
            <v>-7.1040000000000001</v>
          </cell>
          <cell r="P453">
            <v>5.2169999999999996</v>
          </cell>
          <cell r="Q453">
            <v>5.3280000000000003</v>
          </cell>
          <cell r="R453">
            <v>3.4409999999999998</v>
          </cell>
          <cell r="S453">
            <v>16.761000000000003</v>
          </cell>
        </row>
        <row r="454"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</row>
        <row r="455">
          <cell r="C455">
            <v>31.155000000000001</v>
          </cell>
          <cell r="D455">
            <v>10.244999999999999</v>
          </cell>
          <cell r="E455">
            <v>61.755000000000003</v>
          </cell>
          <cell r="F455">
            <v>103.155</v>
          </cell>
          <cell r="G455">
            <v>-65.575000000000003</v>
          </cell>
          <cell r="H455">
            <v>-3.8650000000000002</v>
          </cell>
          <cell r="I455">
            <v>-27.324999999999999</v>
          </cell>
          <cell r="J455">
            <v>-96.765000000000001</v>
          </cell>
          <cell r="K455">
            <v>-13.13</v>
          </cell>
          <cell r="L455">
            <v>7.0149999999999997</v>
          </cell>
          <cell r="M455">
            <v>55.4</v>
          </cell>
          <cell r="N455">
            <v>49.284999999999997</v>
          </cell>
          <cell r="O455">
            <v>7.8849999999999998</v>
          </cell>
          <cell r="P455">
            <v>11.625</v>
          </cell>
          <cell r="Q455">
            <v>-55.185000000000002</v>
          </cell>
          <cell r="R455">
            <v>-35.675000000000004</v>
          </cell>
          <cell r="S455">
            <v>20</v>
          </cell>
        </row>
        <row r="456">
          <cell r="C456">
            <v>20</v>
          </cell>
          <cell r="D456">
            <v>20</v>
          </cell>
          <cell r="E456">
            <v>24</v>
          </cell>
          <cell r="F456">
            <v>64</v>
          </cell>
          <cell r="G456">
            <v>24</v>
          </cell>
          <cell r="H456">
            <v>24</v>
          </cell>
          <cell r="I456">
            <v>24</v>
          </cell>
          <cell r="J456">
            <v>72</v>
          </cell>
          <cell r="K456">
            <v>24</v>
          </cell>
          <cell r="L456">
            <v>24</v>
          </cell>
          <cell r="M456">
            <v>24</v>
          </cell>
          <cell r="N456">
            <v>72</v>
          </cell>
          <cell r="O456">
            <v>24</v>
          </cell>
          <cell r="P456">
            <v>25</v>
          </cell>
          <cell r="Q456">
            <v>25</v>
          </cell>
          <cell r="R456">
            <v>74</v>
          </cell>
          <cell r="S456">
            <v>282</v>
          </cell>
        </row>
        <row r="457">
          <cell r="C457">
            <v>97</v>
          </cell>
          <cell r="D457">
            <v>103</v>
          </cell>
          <cell r="E457">
            <v>131</v>
          </cell>
          <cell r="F457">
            <v>331</v>
          </cell>
          <cell r="G457">
            <v>61</v>
          </cell>
          <cell r="H457">
            <v>3.4849999999999999</v>
          </cell>
          <cell r="I457">
            <v>13.09</v>
          </cell>
          <cell r="J457">
            <v>77.575000000000003</v>
          </cell>
          <cell r="K457">
            <v>14.875</v>
          </cell>
          <cell r="L457">
            <v>14.195</v>
          </cell>
          <cell r="M457">
            <v>13.345000000000001</v>
          </cell>
          <cell r="N457">
            <v>42.414999999999999</v>
          </cell>
          <cell r="O457">
            <v>3.4</v>
          </cell>
          <cell r="P457">
            <v>0.42499999999999999</v>
          </cell>
          <cell r="Q457">
            <v>-5</v>
          </cell>
          <cell r="R457">
            <v>-1.1750000000000003</v>
          </cell>
          <cell r="S457">
            <v>449.815</v>
          </cell>
        </row>
        <row r="458">
          <cell r="C458">
            <v>154.149</v>
          </cell>
          <cell r="D458">
            <v>137.01900000000001</v>
          </cell>
          <cell r="E458">
            <v>221.52800000000002</v>
          </cell>
          <cell r="F458">
            <v>512.69600000000003</v>
          </cell>
          <cell r="G458">
            <v>16.983000000000004</v>
          </cell>
          <cell r="H458">
            <v>27.616</v>
          </cell>
          <cell r="I458">
            <v>12.318000000000001</v>
          </cell>
          <cell r="J458">
            <v>56.917000000000002</v>
          </cell>
          <cell r="K458">
            <v>12.536000000000001</v>
          </cell>
          <cell r="L458">
            <v>48.984000000000002</v>
          </cell>
          <cell r="M458">
            <v>96.852000000000004</v>
          </cell>
          <cell r="N458">
            <v>158.37199999999999</v>
          </cell>
          <cell r="O458">
            <v>28.180999999999997</v>
          </cell>
          <cell r="P458">
            <v>42.266999999999996</v>
          </cell>
          <cell r="Q458">
            <v>-29.856999999999999</v>
          </cell>
          <cell r="R458">
            <v>40.591000000000001</v>
          </cell>
          <cell r="S458">
            <v>768.57600000000002</v>
          </cell>
        </row>
        <row r="460">
          <cell r="C460">
            <v>875.04779657507288</v>
          </cell>
          <cell r="D460">
            <v>939.9735125506046</v>
          </cell>
          <cell r="E460">
            <v>1149.3139899328849</v>
          </cell>
          <cell r="F460">
            <v>2964.3352990585627</v>
          </cell>
          <cell r="G460">
            <v>774.63222163200192</v>
          </cell>
          <cell r="H460">
            <v>755.48153984784801</v>
          </cell>
          <cell r="I460">
            <v>867.24598473712308</v>
          </cell>
          <cell r="J460">
            <v>2397.3597462169732</v>
          </cell>
          <cell r="K460">
            <v>765.62780164820424</v>
          </cell>
          <cell r="L460">
            <v>852.0511544313249</v>
          </cell>
          <cell r="M460">
            <v>1043.6439996444155</v>
          </cell>
          <cell r="N460">
            <v>2661.3229557239442</v>
          </cell>
          <cell r="O460">
            <v>815.75444754636385</v>
          </cell>
          <cell r="P460">
            <v>775.92293690448651</v>
          </cell>
          <cell r="Q460">
            <v>749.40225569711095</v>
          </cell>
          <cell r="R460">
            <v>2341.0796401479615</v>
          </cell>
          <cell r="S460">
            <v>10364.097641147442</v>
          </cell>
        </row>
        <row r="461">
          <cell r="C461">
            <v>0.45526215990553448</v>
          </cell>
          <cell r="D461">
            <v>0.43792895047542063</v>
          </cell>
          <cell r="E461">
            <v>0.46281149512560388</v>
          </cell>
          <cell r="F461">
            <v>0.45244513504956557</v>
          </cell>
          <cell r="G461">
            <v>0.38515898624968459</v>
          </cell>
          <cell r="H461">
            <v>0.39036115038322977</v>
          </cell>
          <cell r="I461">
            <v>0.38553174036857896</v>
          </cell>
          <cell r="J461">
            <v>0.38691922215697894</v>
          </cell>
          <cell r="K461">
            <v>0.38457287384876199</v>
          </cell>
          <cell r="L461">
            <v>0.40290699059935098</v>
          </cell>
          <cell r="M461">
            <v>0.41568545861646716</v>
          </cell>
          <cell r="N461">
            <v>0.40223921898363679</v>
          </cell>
          <cell r="O461">
            <v>0.3938615994718046</v>
          </cell>
          <cell r="P461">
            <v>0.39575245221649158</v>
          </cell>
          <cell r="Q461">
            <v>0.36109678666711092</v>
          </cell>
          <cell r="R461">
            <v>0.38333439310719086</v>
          </cell>
          <cell r="S461">
            <v>0.40689396196411309</v>
          </cell>
        </row>
        <row r="463">
          <cell r="C463">
            <v>249.69374999999999</v>
          </cell>
          <cell r="D463">
            <v>272.49431000000004</v>
          </cell>
          <cell r="E463">
            <v>276.25486999999998</v>
          </cell>
          <cell r="F463">
            <v>798.44293000000005</v>
          </cell>
          <cell r="G463">
            <v>241.15448999999998</v>
          </cell>
          <cell r="H463">
            <v>245.05432000000002</v>
          </cell>
          <cell r="I463">
            <v>267.08470999999997</v>
          </cell>
          <cell r="J463">
            <v>753.29351999999994</v>
          </cell>
          <cell r="K463">
            <v>247.59316999999999</v>
          </cell>
          <cell r="L463">
            <v>248.18287000000004</v>
          </cell>
          <cell r="M463">
            <v>276.40428000000003</v>
          </cell>
          <cell r="N463">
            <v>772.18032000000005</v>
          </cell>
          <cell r="O463">
            <v>246.92457000000005</v>
          </cell>
          <cell r="P463">
            <v>249.22168999999997</v>
          </cell>
          <cell r="Q463">
            <v>282.70961</v>
          </cell>
          <cell r="R463">
            <v>778.85586999999998</v>
          </cell>
          <cell r="S463">
            <v>3102.7726400000001</v>
          </cell>
        </row>
        <row r="464">
          <cell r="C464">
            <v>108.27051</v>
          </cell>
          <cell r="D464">
            <v>100.10884</v>
          </cell>
          <cell r="E464">
            <v>106.10925999999998</v>
          </cell>
          <cell r="F464">
            <v>314.48860999999999</v>
          </cell>
          <cell r="G464">
            <v>102.08059</v>
          </cell>
          <cell r="H464">
            <v>102.19899000000001</v>
          </cell>
          <cell r="I464">
            <v>113.43709</v>
          </cell>
          <cell r="J464">
            <v>317.71667000000002</v>
          </cell>
          <cell r="K464">
            <v>108.47695</v>
          </cell>
          <cell r="L464">
            <v>101.5842</v>
          </cell>
          <cell r="M464">
            <v>107.74898999999999</v>
          </cell>
          <cell r="N464">
            <v>317.81013999999999</v>
          </cell>
          <cell r="O464">
            <v>101.66968000000001</v>
          </cell>
          <cell r="P464">
            <v>101.8169</v>
          </cell>
          <cell r="Q464">
            <v>112.24782999999999</v>
          </cell>
          <cell r="R464">
            <v>315.73441000000003</v>
          </cell>
          <cell r="S464">
            <v>1265.7498300000002</v>
          </cell>
        </row>
        <row r="466">
          <cell r="C466">
            <v>357.96425999999997</v>
          </cell>
          <cell r="D466">
            <v>372.60315000000003</v>
          </cell>
          <cell r="E466">
            <v>382.36412999999993</v>
          </cell>
          <cell r="F466">
            <v>1112.93154</v>
          </cell>
          <cell r="G466">
            <v>343.23507999999998</v>
          </cell>
          <cell r="H466">
            <v>347.25331000000006</v>
          </cell>
          <cell r="I466">
            <v>380.52179999999998</v>
          </cell>
          <cell r="J466">
            <v>1071.01019</v>
          </cell>
          <cell r="K466">
            <v>356.07011999999997</v>
          </cell>
          <cell r="L466">
            <v>349.76707000000005</v>
          </cell>
          <cell r="M466">
            <v>384.15327000000002</v>
          </cell>
          <cell r="N466">
            <v>1089.99046</v>
          </cell>
          <cell r="O466">
            <v>348.59425000000005</v>
          </cell>
          <cell r="P466">
            <v>351.03859</v>
          </cell>
          <cell r="Q466">
            <v>394.95744000000002</v>
          </cell>
          <cell r="R466">
            <v>1094.5902799999999</v>
          </cell>
          <cell r="S466">
            <v>4368.5224699999999</v>
          </cell>
        </row>
        <row r="467">
          <cell r="C467">
            <v>0.18623849213087509</v>
          </cell>
          <cell r="D467">
            <v>0.17359394094049121</v>
          </cell>
          <cell r="E467">
            <v>0.15397229672461799</v>
          </cell>
          <cell r="F467">
            <v>0.16986622973323545</v>
          </cell>
          <cell r="G467">
            <v>0.17066173051723707</v>
          </cell>
          <cell r="H467">
            <v>0.17942754973640332</v>
          </cell>
          <cell r="I467">
            <v>0.16915988587327108</v>
          </cell>
          <cell r="J467">
            <v>0.17285450391452989</v>
          </cell>
          <cell r="K467">
            <v>0.17885310466167384</v>
          </cell>
          <cell r="L467">
            <v>0.16539335326469645</v>
          </cell>
          <cell r="M467">
            <v>0.15300900333195341</v>
          </cell>
          <cell r="N467">
            <v>0.16474397080858966</v>
          </cell>
          <cell r="O467">
            <v>0.16830786431461134</v>
          </cell>
          <cell r="P467">
            <v>0.17904404704074459</v>
          </cell>
          <cell r="Q467">
            <v>0.19030882462663781</v>
          </cell>
          <cell r="R467">
            <v>0.1792310237930696</v>
          </cell>
          <cell r="S467">
            <v>0.17150797660284856</v>
          </cell>
        </row>
        <row r="468">
          <cell r="C468">
            <v>517.08353657507291</v>
          </cell>
          <cell r="D468">
            <v>567.37036255060457</v>
          </cell>
          <cell r="E468">
            <v>766.94985993288492</v>
          </cell>
          <cell r="F468">
            <v>1851.4037590585626</v>
          </cell>
          <cell r="G468">
            <v>431.39714163200193</v>
          </cell>
          <cell r="H468">
            <v>408.22822984784796</v>
          </cell>
          <cell r="I468">
            <v>486.7241847371231</v>
          </cell>
          <cell r="J468">
            <v>1326.3495562169733</v>
          </cell>
          <cell r="K468">
            <v>409.55768164820427</v>
          </cell>
          <cell r="L468">
            <v>502.28408443132486</v>
          </cell>
          <cell r="M468">
            <v>659.49072964441552</v>
          </cell>
          <cell r="N468">
            <v>1571.3324957239442</v>
          </cell>
          <cell r="O468">
            <v>467.1601975463638</v>
          </cell>
          <cell r="P468">
            <v>424.88434690448651</v>
          </cell>
          <cell r="Q468">
            <v>354.44481569711093</v>
          </cell>
          <cell r="R468">
            <v>1246.4893601479616</v>
          </cell>
          <cell r="S468">
            <v>5995.5751711474422</v>
          </cell>
        </row>
        <row r="469">
          <cell r="C469">
            <v>0.26902366777465936</v>
          </cell>
          <cell r="D469">
            <v>0.26433500953492939</v>
          </cell>
          <cell r="E469">
            <v>0.30883919840098589</v>
          </cell>
          <cell r="F469">
            <v>0.28257890531633012</v>
          </cell>
          <cell r="G469">
            <v>0.21449725573244749</v>
          </cell>
          <cell r="H469">
            <v>0.21093360064682642</v>
          </cell>
          <cell r="I469">
            <v>0.21637185449530788</v>
          </cell>
          <cell r="J469">
            <v>0.21406471824244902</v>
          </cell>
          <cell r="K469">
            <v>0.20571976918708815</v>
          </cell>
          <cell r="L469">
            <v>0.23751363733465453</v>
          </cell>
          <cell r="M469">
            <v>0.26267645528451378</v>
          </cell>
          <cell r="N469">
            <v>0.23749524817504714</v>
          </cell>
          <cell r="O469">
            <v>0.22555373515719326</v>
          </cell>
          <cell r="P469">
            <v>0.21670840517574697</v>
          </cell>
          <cell r="Q469">
            <v>0.17078796204047311</v>
          </cell>
          <cell r="R469">
            <v>0.20410336931412129</v>
          </cell>
          <cell r="S469">
            <v>0.23538598536126457</v>
          </cell>
        </row>
        <row r="471">
          <cell r="C471">
            <v>112.687</v>
          </cell>
          <cell r="D471">
            <v>117.58199999999999</v>
          </cell>
          <cell r="E471">
            <v>119.88</v>
          </cell>
          <cell r="F471">
            <v>350.149</v>
          </cell>
          <cell r="G471">
            <v>123.776</v>
          </cell>
          <cell r="H471">
            <v>120.479</v>
          </cell>
          <cell r="I471">
            <v>119.48</v>
          </cell>
          <cell r="J471">
            <v>363.73500000000001</v>
          </cell>
          <cell r="K471">
            <v>113.486</v>
          </cell>
          <cell r="L471">
            <v>113.087</v>
          </cell>
          <cell r="M471">
            <v>117.383</v>
          </cell>
          <cell r="N471">
            <v>343.95600000000002</v>
          </cell>
          <cell r="O471">
            <v>118.681</v>
          </cell>
          <cell r="P471">
            <v>118.681</v>
          </cell>
          <cell r="Q471">
            <v>121.47799999999999</v>
          </cell>
          <cell r="R471">
            <v>358.84</v>
          </cell>
          <cell r="S471">
            <v>1416.68</v>
          </cell>
        </row>
        <row r="472">
          <cell r="C472">
            <v>5.8627799777418908E-2</v>
          </cell>
          <cell r="D472">
            <v>5.478086474487625E-2</v>
          </cell>
          <cell r="E472">
            <v>4.8273876870581989E-2</v>
          </cell>
          <cell r="F472">
            <v>5.3443081031617323E-2</v>
          </cell>
          <cell r="G472">
            <v>6.1543319979127827E-2</v>
          </cell>
          <cell r="H472">
            <v>6.2252111476466941E-2</v>
          </cell>
          <cell r="I472">
            <v>5.3114494791463795E-2</v>
          </cell>
          <cell r="J472">
            <v>5.8704607639028662E-2</v>
          </cell>
          <cell r="K472">
            <v>5.700372565840324E-2</v>
          </cell>
          <cell r="L472">
            <v>5.3475126004985905E-2</v>
          </cell>
          <cell r="M472">
            <v>4.6753879872256938E-2</v>
          </cell>
          <cell r="N472">
            <v>5.1986397407037185E-2</v>
          </cell>
          <cell r="O472">
            <v>5.7301420332442045E-2</v>
          </cell>
          <cell r="P472">
            <v>6.0532166981535011E-2</v>
          </cell>
          <cell r="Q472">
            <v>5.8533738212387401E-2</v>
          </cell>
          <cell r="R472">
            <v>5.8757383244719741E-2</v>
          </cell>
          <cell r="S472">
            <v>5.5618786892430355E-2</v>
          </cell>
        </row>
        <row r="474"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</row>
        <row r="475">
          <cell r="C475">
            <v>404.3965365750729</v>
          </cell>
          <cell r="D475">
            <v>449.78836255060457</v>
          </cell>
          <cell r="E475">
            <v>647.06985993288492</v>
          </cell>
          <cell r="F475">
            <v>1501.2547590585627</v>
          </cell>
          <cell r="G475">
            <v>307.62114163200192</v>
          </cell>
          <cell r="H475">
            <v>287.74922984784797</v>
          </cell>
          <cell r="I475">
            <v>367.24418473712308</v>
          </cell>
          <cell r="J475">
            <v>962.61455621697326</v>
          </cell>
          <cell r="K475">
            <v>296.07168164820428</v>
          </cell>
          <cell r="L475">
            <v>389.19708443132487</v>
          </cell>
          <cell r="M475">
            <v>542.10772964441549</v>
          </cell>
          <cell r="N475">
            <v>1227.3764957239441</v>
          </cell>
          <cell r="O475">
            <v>348.47919754636382</v>
          </cell>
          <cell r="P475">
            <v>306.20334690448652</v>
          </cell>
          <cell r="Q475">
            <v>232.96681569711092</v>
          </cell>
          <cell r="R475">
            <v>887.64936014796172</v>
          </cell>
          <cell r="S475">
            <v>4578.8951711474419</v>
          </cell>
        </row>
        <row r="476">
          <cell r="C476">
            <v>0.21039586799724047</v>
          </cell>
          <cell r="D476">
            <v>0.20955414479005316</v>
          </cell>
          <cell r="E476">
            <v>0.2605653215304039</v>
          </cell>
          <cell r="F476">
            <v>0.22913582428471282</v>
          </cell>
          <cell r="G476">
            <v>0.15295393575331967</v>
          </cell>
          <cell r="H476">
            <v>0.14868148917035948</v>
          </cell>
          <cell r="I476">
            <v>0.16325735970384408</v>
          </cell>
          <cell r="J476">
            <v>0.15536011060342036</v>
          </cell>
          <cell r="K476">
            <v>0.14871604352868492</v>
          </cell>
          <cell r="L476">
            <v>0.18403851132966861</v>
          </cell>
          <cell r="M476">
            <v>0.21592257541225682</v>
          </cell>
          <cell r="N476">
            <v>0.18550885076800994</v>
          </cell>
          <cell r="O476">
            <v>0.16825231482475123</v>
          </cell>
          <cell r="P476">
            <v>0.15617623819421197</v>
          </cell>
          <cell r="Q476">
            <v>0.11225422382808571</v>
          </cell>
          <cell r="R476">
            <v>0.14534598606940155</v>
          </cell>
          <cell r="S476">
            <v>0.17976719846883418</v>
          </cell>
        </row>
        <row r="478">
          <cell r="F478">
            <v>0</v>
          </cell>
          <cell r="J478">
            <v>0</v>
          </cell>
          <cell r="N478">
            <v>0</v>
          </cell>
          <cell r="R478">
            <v>0</v>
          </cell>
          <cell r="S478">
            <v>0</v>
          </cell>
        </row>
        <row r="479"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</row>
        <row r="480"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</row>
        <row r="482">
          <cell r="C482">
            <v>404.3965365750729</v>
          </cell>
          <cell r="D482">
            <v>449.78836255060457</v>
          </cell>
          <cell r="E482">
            <v>647.06985993288492</v>
          </cell>
          <cell r="F482">
            <v>1501.2547590585627</v>
          </cell>
          <cell r="G482">
            <v>307.62114163200192</v>
          </cell>
          <cell r="H482">
            <v>287.74922984784797</v>
          </cell>
          <cell r="I482">
            <v>367.24418473712308</v>
          </cell>
          <cell r="J482">
            <v>962.61455621697326</v>
          </cell>
          <cell r="K482">
            <v>296.07168164820428</v>
          </cell>
          <cell r="L482">
            <v>389.19708443132487</v>
          </cell>
          <cell r="M482">
            <v>542.10772964441549</v>
          </cell>
          <cell r="N482">
            <v>1227.3764957239441</v>
          </cell>
          <cell r="O482">
            <v>348.47919754636382</v>
          </cell>
          <cell r="P482">
            <v>306.20334690448652</v>
          </cell>
          <cell r="Q482">
            <v>232.96681569711092</v>
          </cell>
          <cell r="R482">
            <v>887.64936014796172</v>
          </cell>
          <cell r="S482">
            <v>4578.8951711474419</v>
          </cell>
        </row>
        <row r="483">
          <cell r="C483">
            <v>0.21039586799724047</v>
          </cell>
          <cell r="D483">
            <v>0.20955414479005316</v>
          </cell>
          <cell r="E483">
            <v>0.2605653215304039</v>
          </cell>
          <cell r="F483">
            <v>0.22913582428471282</v>
          </cell>
          <cell r="G483">
            <v>0.15295393575331967</v>
          </cell>
          <cell r="H483">
            <v>0.14868148917035948</v>
          </cell>
          <cell r="I483">
            <v>0.16325735970384408</v>
          </cell>
          <cell r="J483">
            <v>0.15536011060342036</v>
          </cell>
          <cell r="K483">
            <v>0.14871604352868492</v>
          </cell>
          <cell r="L483">
            <v>0.18403851132966861</v>
          </cell>
          <cell r="M483">
            <v>0.21592257541225682</v>
          </cell>
          <cell r="N483">
            <v>0.18550885076800994</v>
          </cell>
          <cell r="O483">
            <v>0.16825231482475123</v>
          </cell>
          <cell r="P483">
            <v>0.15617623819421197</v>
          </cell>
          <cell r="Q483">
            <v>0.11225422382808571</v>
          </cell>
          <cell r="R483">
            <v>0.14534598606940155</v>
          </cell>
          <cell r="S483">
            <v>0.17976719846883418</v>
          </cell>
        </row>
        <row r="485">
          <cell r="C485">
            <v>9.4130104973957316</v>
          </cell>
          <cell r="D485">
            <v>9.4847910531122714</v>
          </cell>
          <cell r="E485">
            <v>9.6947201665511091</v>
          </cell>
          <cell r="F485">
            <v>9.5417975699923332</v>
          </cell>
          <cell r="G485">
            <v>9.6621303019884177</v>
          </cell>
          <cell r="H485">
            <v>9.3582133802132148</v>
          </cell>
          <cell r="I485">
            <v>9.3353023789046201</v>
          </cell>
          <cell r="J485">
            <v>9.4461634757818427</v>
          </cell>
          <cell r="K485">
            <v>9.2868577929399603</v>
          </cell>
          <cell r="L485">
            <v>9.3177860758857936</v>
          </cell>
          <cell r="M485">
            <v>9.5451219069237272</v>
          </cell>
          <cell r="N485">
            <v>9.3934219412095192</v>
          </cell>
          <cell r="O485">
            <v>9.4903363036802144</v>
          </cell>
          <cell r="P485">
            <v>9.5863158697057731</v>
          </cell>
          <cell r="Q485">
            <v>9.6619946950921385</v>
          </cell>
          <cell r="R485">
            <v>9.5789898937538283</v>
          </cell>
          <cell r="S485">
            <v>9.4883487826094317</v>
          </cell>
        </row>
        <row r="486">
          <cell r="C486">
            <v>8.2511591442830969</v>
          </cell>
          <cell r="D486">
            <v>8.2842448676648814</v>
          </cell>
          <cell r="E486">
            <v>8.4823056327240494</v>
          </cell>
          <cell r="F486">
            <v>8.3483093714529719</v>
          </cell>
          <cell r="G486">
            <v>8.4748527956467559</v>
          </cell>
          <cell r="H486">
            <v>8.2096028145777353</v>
          </cell>
          <cell r="I486">
            <v>8.1714294144731934</v>
          </cell>
          <cell r="J486">
            <v>8.2796763925137764</v>
          </cell>
          <cell r="K486">
            <v>8.1546522206714762</v>
          </cell>
          <cell r="L486">
            <v>8.1649978003692638</v>
          </cell>
          <cell r="M486">
            <v>8.351210927031552</v>
          </cell>
          <cell r="N486">
            <v>8.2315043784998227</v>
          </cell>
          <cell r="O486">
            <v>8.3227327382417844</v>
          </cell>
          <cell r="P486">
            <v>8.4068785048451211</v>
          </cell>
          <cell r="Q486">
            <v>8.4635968066196572</v>
          </cell>
          <cell r="R486">
            <v>8.3972090570788822</v>
          </cell>
          <cell r="S486">
            <v>8.3125148412445835</v>
          </cell>
        </row>
        <row r="487">
          <cell r="C487">
            <v>45.207824111049426</v>
          </cell>
          <cell r="D487">
            <v>45.354111462607435</v>
          </cell>
          <cell r="E487">
            <v>45.198773009817273</v>
          </cell>
          <cell r="F487">
            <v>45.252400108518984</v>
          </cell>
          <cell r="G487">
            <v>45.353488256608095</v>
          </cell>
          <cell r="H487">
            <v>45.266920949813091</v>
          </cell>
          <cell r="I487">
            <v>45.734696139102446</v>
          </cell>
          <cell r="J487">
            <v>45.465057897593724</v>
          </cell>
          <cell r="K487">
            <v>45.407343232893389</v>
          </cell>
          <cell r="L487">
            <v>45.648158375663414</v>
          </cell>
          <cell r="M487">
            <v>45.502077355983303</v>
          </cell>
          <cell r="N487">
            <v>45.520322590004184</v>
          </cell>
          <cell r="O487">
            <v>45.650296404962042</v>
          </cell>
          <cell r="P487">
            <v>45.118954594203835</v>
          </cell>
          <cell r="Q487">
            <v>45.288855078633226</v>
          </cell>
          <cell r="R487">
            <v>45.356862659021651</v>
          </cell>
          <cell r="S487">
            <v>45.398711226016864</v>
          </cell>
        </row>
        <row r="488">
          <cell r="C488">
            <v>12.343036836451848</v>
          </cell>
          <cell r="D488">
            <v>12.657592336242896</v>
          </cell>
          <cell r="E488">
            <v>12.505926040136286</v>
          </cell>
          <cell r="F488">
            <v>12.508001660952445</v>
          </cell>
          <cell r="G488">
            <v>12.287947577123083</v>
          </cell>
          <cell r="H488">
            <v>12.2738232071527</v>
          </cell>
          <cell r="I488">
            <v>12.467437231186848</v>
          </cell>
          <cell r="J488">
            <v>12.348792038786076</v>
          </cell>
          <cell r="K488">
            <v>12.191481742395233</v>
          </cell>
          <cell r="L488">
            <v>12.371911805315204</v>
          </cell>
          <cell r="M488">
            <v>12.508074716428183</v>
          </cell>
          <cell r="N488">
            <v>12.369481217619876</v>
          </cell>
          <cell r="O488">
            <v>12.3030789223523</v>
          </cell>
          <cell r="P488">
            <v>12.303343441747566</v>
          </cell>
          <cell r="Q488">
            <v>12.403214101133928</v>
          </cell>
          <cell r="R488">
            <v>12.337217700224858</v>
          </cell>
          <cell r="S488">
            <v>12.392397964121612</v>
          </cell>
        </row>
        <row r="489">
          <cell r="C489">
            <v>2.0764352634812067</v>
          </cell>
          <cell r="D489">
            <v>2.0764352634812075</v>
          </cell>
          <cell r="E489">
            <v>2.0764352634812044</v>
          </cell>
          <cell r="F489">
            <v>2.0764352634812062</v>
          </cell>
          <cell r="G489">
            <v>2.0764352634812062</v>
          </cell>
          <cell r="H489">
            <v>2.0764352634812036</v>
          </cell>
          <cell r="I489">
            <v>2.0764352634812084</v>
          </cell>
          <cell r="J489">
            <v>2.0764352634812062</v>
          </cell>
          <cell r="K489">
            <v>2.0764352634812084</v>
          </cell>
          <cell r="L489">
            <v>2.0764352634812155</v>
          </cell>
          <cell r="M489">
            <v>2.0764352634812058</v>
          </cell>
          <cell r="N489">
            <v>2.0764352634812098</v>
          </cell>
          <cell r="O489">
            <v>2.0764352634812089</v>
          </cell>
          <cell r="P489">
            <v>2.0764352634812138</v>
          </cell>
          <cell r="Q489">
            <v>2.0764352634812147</v>
          </cell>
          <cell r="R489">
            <v>2.0764352634812124</v>
          </cell>
          <cell r="S489">
            <v>2.0764352634812089</v>
          </cell>
        </row>
      </sheetData>
      <sheetData sheetId="36" refreshError="1">
        <row r="685">
          <cell r="C685" t="str">
            <v>JAN</v>
          </cell>
          <cell r="D685" t="str">
            <v>FEB</v>
          </cell>
          <cell r="E685" t="str">
            <v>MAR</v>
          </cell>
          <cell r="F685" t="str">
            <v>QUARTER</v>
          </cell>
          <cell r="G685" t="str">
            <v>APR</v>
          </cell>
          <cell r="H685" t="str">
            <v>MAY</v>
          </cell>
          <cell r="I685" t="str">
            <v>JUN</v>
          </cell>
          <cell r="J685" t="str">
            <v>QUARTER</v>
          </cell>
          <cell r="K685" t="str">
            <v>JUL</v>
          </cell>
          <cell r="L685" t="str">
            <v>AUG</v>
          </cell>
          <cell r="M685" t="str">
            <v>SEP</v>
          </cell>
          <cell r="N685" t="str">
            <v>QUARTER</v>
          </cell>
          <cell r="O685" t="str">
            <v>OCT</v>
          </cell>
          <cell r="P685" t="str">
            <v>NOV</v>
          </cell>
          <cell r="Q685" t="str">
            <v>DEC</v>
          </cell>
          <cell r="R685" t="str">
            <v>QUARTER</v>
          </cell>
          <cell r="S685" t="str">
            <v>YEAR</v>
          </cell>
        </row>
        <row r="687"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142</v>
          </cell>
          <cell r="R687">
            <v>142</v>
          </cell>
          <cell r="S687">
            <v>142</v>
          </cell>
        </row>
        <row r="689"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3580</v>
          </cell>
          <cell r="R689">
            <v>3580</v>
          </cell>
          <cell r="S689">
            <v>3580</v>
          </cell>
        </row>
        <row r="690"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</row>
        <row r="691"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3580</v>
          </cell>
          <cell r="R691">
            <v>3580</v>
          </cell>
          <cell r="S691">
            <v>3580</v>
          </cell>
        </row>
        <row r="692"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169</v>
          </cell>
          <cell r="R692">
            <v>169</v>
          </cell>
          <cell r="S692">
            <v>169</v>
          </cell>
        </row>
        <row r="693"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145</v>
          </cell>
          <cell r="R693">
            <v>145</v>
          </cell>
          <cell r="S693">
            <v>145</v>
          </cell>
        </row>
        <row r="695"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3266</v>
          </cell>
          <cell r="R695">
            <v>3266</v>
          </cell>
          <cell r="S695">
            <v>3266</v>
          </cell>
        </row>
        <row r="697"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624</v>
          </cell>
          <cell r="R697">
            <v>624</v>
          </cell>
          <cell r="S697">
            <v>624</v>
          </cell>
        </row>
        <row r="698"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0.19105939987752601</v>
          </cell>
          <cell r="R698">
            <v>0.19105939987752601</v>
          </cell>
          <cell r="S698">
            <v>0.19105939987752601</v>
          </cell>
        </row>
        <row r="699"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624</v>
          </cell>
          <cell r="R699">
            <v>624</v>
          </cell>
          <cell r="S699">
            <v>624</v>
          </cell>
        </row>
        <row r="700"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0.19105939987752601</v>
          </cell>
          <cell r="R700">
            <v>0.19105939987752601</v>
          </cell>
          <cell r="S700">
            <v>0.19105939987752601</v>
          </cell>
        </row>
        <row r="702"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</row>
        <row r="703"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</row>
        <row r="704"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</row>
        <row r="705"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748</v>
          </cell>
          <cell r="R705">
            <v>748</v>
          </cell>
          <cell r="S705">
            <v>748</v>
          </cell>
        </row>
        <row r="706"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</row>
        <row r="707"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748</v>
          </cell>
          <cell r="R707">
            <v>748</v>
          </cell>
          <cell r="S707">
            <v>748</v>
          </cell>
        </row>
        <row r="709"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1372</v>
          </cell>
          <cell r="R709">
            <v>1372</v>
          </cell>
          <cell r="S709">
            <v>1372</v>
          </cell>
        </row>
        <row r="710"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0.42008573178199632</v>
          </cell>
          <cell r="R710">
            <v>0.42008573178199632</v>
          </cell>
          <cell r="S710">
            <v>0.42008573178199632</v>
          </cell>
        </row>
        <row r="712"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867</v>
          </cell>
          <cell r="R712">
            <v>867</v>
          </cell>
          <cell r="S712">
            <v>867</v>
          </cell>
        </row>
        <row r="713"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324</v>
          </cell>
          <cell r="R713">
            <v>324</v>
          </cell>
          <cell r="S713">
            <v>324</v>
          </cell>
        </row>
        <row r="715"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1191</v>
          </cell>
          <cell r="R715">
            <v>1191</v>
          </cell>
          <cell r="S715">
            <v>1191</v>
          </cell>
        </row>
        <row r="716"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0.36466625842008571</v>
          </cell>
          <cell r="R716">
            <v>0.36466625842008571</v>
          </cell>
          <cell r="S716">
            <v>0.36466625842008571</v>
          </cell>
        </row>
        <row r="717"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181</v>
          </cell>
          <cell r="R717">
            <v>181</v>
          </cell>
          <cell r="S717">
            <v>181</v>
          </cell>
        </row>
        <row r="718"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5.5419473361910596E-2</v>
          </cell>
          <cell r="R718">
            <v>5.5419473361910596E-2</v>
          </cell>
          <cell r="S718">
            <v>5.5419473361910596E-2</v>
          </cell>
        </row>
        <row r="720"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</row>
        <row r="721"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</row>
        <row r="723"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3</v>
          </cell>
          <cell r="R723">
            <v>3</v>
          </cell>
          <cell r="S723">
            <v>3</v>
          </cell>
        </row>
        <row r="724"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178</v>
          </cell>
          <cell r="R724">
            <v>178</v>
          </cell>
          <cell r="S724">
            <v>178</v>
          </cell>
        </row>
        <row r="725"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5.6338028169014086E-2</v>
          </cell>
          <cell r="R725">
            <v>5.6338028169014086E-2</v>
          </cell>
          <cell r="S725">
            <v>5.6338028169014086E-2</v>
          </cell>
        </row>
        <row r="727">
          <cell r="F727">
            <v>0</v>
          </cell>
          <cell r="J727">
            <v>0</v>
          </cell>
          <cell r="N727">
            <v>0</v>
          </cell>
          <cell r="Q727">
            <v>0</v>
          </cell>
          <cell r="R727">
            <v>0</v>
          </cell>
          <cell r="S727">
            <v>0</v>
          </cell>
        </row>
        <row r="728"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</row>
        <row r="729"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</row>
        <row r="731"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178</v>
          </cell>
          <cell r="R731">
            <v>178</v>
          </cell>
          <cell r="S731">
            <v>178</v>
          </cell>
        </row>
        <row r="732"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5.6338028169014086E-2</v>
          </cell>
          <cell r="R732">
            <v>5.6338028169014086E-2</v>
          </cell>
          <cell r="S732">
            <v>5.6338028169014086E-2</v>
          </cell>
        </row>
        <row r="734"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24.19</v>
          </cell>
          <cell r="R734">
            <v>24.19</v>
          </cell>
          <cell r="S734">
            <v>24.19</v>
          </cell>
        </row>
        <row r="735"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23</v>
          </cell>
          <cell r="R735">
            <v>23</v>
          </cell>
          <cell r="S735">
            <v>23</v>
          </cell>
        </row>
        <row r="736"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23.1</v>
          </cell>
          <cell r="R736">
            <v>23.1</v>
          </cell>
          <cell r="S736">
            <v>23.1</v>
          </cell>
        </row>
        <row r="737"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4.9000000000000004</v>
          </cell>
          <cell r="R737">
            <v>4.9000000000000004</v>
          </cell>
          <cell r="S737">
            <v>4.9000000000000004</v>
          </cell>
        </row>
        <row r="738"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4.0999999999999996</v>
          </cell>
          <cell r="R738">
            <v>4.0999999999999996</v>
          </cell>
          <cell r="S738">
            <v>4.0999999999999996</v>
          </cell>
        </row>
      </sheetData>
      <sheetData sheetId="37" refreshError="1">
        <row r="126">
          <cell r="C126" t="str">
            <v>JAN</v>
          </cell>
          <cell r="D126" t="str">
            <v>FEB</v>
          </cell>
          <cell r="E126" t="str">
            <v>MAR</v>
          </cell>
          <cell r="F126" t="str">
            <v>QUARTER</v>
          </cell>
          <cell r="G126" t="str">
            <v>APR</v>
          </cell>
          <cell r="H126" t="str">
            <v>MAY</v>
          </cell>
          <cell r="I126" t="str">
            <v>JUN</v>
          </cell>
          <cell r="J126" t="str">
            <v>QUARTER</v>
          </cell>
          <cell r="K126" t="str">
            <v>JUL</v>
          </cell>
          <cell r="L126" t="str">
            <v>AUG</v>
          </cell>
          <cell r="M126" t="str">
            <v>SEP</v>
          </cell>
          <cell r="N126" t="str">
            <v>QUARTER</v>
          </cell>
          <cell r="O126" t="str">
            <v>OCT</v>
          </cell>
          <cell r="P126" t="str">
            <v>NOV</v>
          </cell>
          <cell r="Q126" t="str">
            <v>DEC</v>
          </cell>
          <cell r="R126" t="str">
            <v>QUARTER</v>
          </cell>
          <cell r="S126" t="str">
            <v>YEAR</v>
          </cell>
        </row>
        <row r="128">
          <cell r="C128">
            <v>144.62</v>
          </cell>
          <cell r="D128">
            <v>145.84</v>
          </cell>
          <cell r="E128">
            <v>205.904</v>
          </cell>
          <cell r="F128">
            <v>496.36400000000003</v>
          </cell>
          <cell r="G128">
            <v>145.44800000000001</v>
          </cell>
          <cell r="H128">
            <v>141.785</v>
          </cell>
          <cell r="I128">
            <v>177.30600000000001</v>
          </cell>
          <cell r="J128">
            <v>464.53899999999999</v>
          </cell>
          <cell r="K128">
            <v>124.06399999999999</v>
          </cell>
          <cell r="L128">
            <v>135.13300000000001</v>
          </cell>
          <cell r="M128">
            <v>159.08600000000001</v>
          </cell>
          <cell r="N128">
            <v>418.28300000000002</v>
          </cell>
          <cell r="O128">
            <v>153.46299999999999</v>
          </cell>
          <cell r="P128">
            <v>145.19</v>
          </cell>
          <cell r="Q128">
            <v>169.69698535805966</v>
          </cell>
          <cell r="R128">
            <v>468.34998535805971</v>
          </cell>
          <cell r="S128">
            <v>1847.5359853580599</v>
          </cell>
        </row>
        <row r="130">
          <cell r="C130">
            <v>6801.4327600000006</v>
          </cell>
          <cell r="D130">
            <v>6805.6689399999996</v>
          </cell>
          <cell r="E130">
            <v>9049.7838399999982</v>
          </cell>
          <cell r="F130">
            <v>22656.885539999996</v>
          </cell>
          <cell r="G130">
            <v>6231.0240200000007</v>
          </cell>
          <cell r="H130">
            <v>5847.4826699999994</v>
          </cell>
          <cell r="I130">
            <v>7092.0942000000005</v>
          </cell>
          <cell r="J130">
            <v>19170.600890000002</v>
          </cell>
          <cell r="K130">
            <v>5036.9276899999995</v>
          </cell>
          <cell r="L130">
            <v>5563.40506</v>
          </cell>
          <cell r="M130">
            <v>7425.5267699999995</v>
          </cell>
          <cell r="N130">
            <v>18025.859519999998</v>
          </cell>
          <cell r="O130">
            <v>7290.7756200000003</v>
          </cell>
          <cell r="P130">
            <v>7494.2538300000006</v>
          </cell>
          <cell r="Q130">
            <v>7483.9294456412981</v>
          </cell>
          <cell r="R130">
            <v>22268.958895641299</v>
          </cell>
          <cell r="S130">
            <v>82122.304845641294</v>
          </cell>
        </row>
        <row r="131">
          <cell r="C131">
            <v>131.94109</v>
          </cell>
          <cell r="D131">
            <v>133.67489</v>
          </cell>
          <cell r="E131">
            <v>174.94143</v>
          </cell>
          <cell r="F131">
            <v>440.55741</v>
          </cell>
          <cell r="G131">
            <v>123.52656</v>
          </cell>
          <cell r="H131">
            <v>114.58234</v>
          </cell>
          <cell r="I131">
            <v>136.07628</v>
          </cell>
          <cell r="J131">
            <v>374.18518</v>
          </cell>
          <cell r="K131">
            <v>104.65402</v>
          </cell>
          <cell r="L131">
            <v>117.50406</v>
          </cell>
          <cell r="M131">
            <v>144.64363</v>
          </cell>
          <cell r="N131">
            <v>366.80170999999996</v>
          </cell>
          <cell r="O131">
            <v>148.92534000000001</v>
          </cell>
          <cell r="P131">
            <v>144.36507999999998</v>
          </cell>
          <cell r="Q131">
            <v>149.36447049521593</v>
          </cell>
          <cell r="R131">
            <v>442.65489049521591</v>
          </cell>
          <cell r="S131">
            <v>1624.199190495216</v>
          </cell>
        </row>
        <row r="132">
          <cell r="C132">
            <v>6933.3738500000009</v>
          </cell>
          <cell r="D132">
            <v>6939.3438299999998</v>
          </cell>
          <cell r="E132">
            <v>9224.725269999999</v>
          </cell>
          <cell r="F132">
            <v>23097.442950000001</v>
          </cell>
          <cell r="G132">
            <v>6354.550580000001</v>
          </cell>
          <cell r="H132">
            <v>5962.0650099999993</v>
          </cell>
          <cell r="I132">
            <v>7228.1704800000007</v>
          </cell>
          <cell r="J132">
            <v>19544.786070000002</v>
          </cell>
          <cell r="K132">
            <v>5141.5817099999995</v>
          </cell>
          <cell r="L132">
            <v>5680.9091200000003</v>
          </cell>
          <cell r="M132">
            <v>7570.1703999999991</v>
          </cell>
          <cell r="N132">
            <v>18392.661229999998</v>
          </cell>
          <cell r="O132">
            <v>7439.7009600000001</v>
          </cell>
          <cell r="P132">
            <v>7638.6189100000001</v>
          </cell>
          <cell r="Q132">
            <v>7633.2939161365139</v>
          </cell>
          <cell r="R132">
            <v>22711.613786136513</v>
          </cell>
          <cell r="S132">
            <v>83746.50403613651</v>
          </cell>
        </row>
        <row r="133">
          <cell r="C133">
            <v>800.18502999999998</v>
          </cell>
          <cell r="D133">
            <v>866.20464000000004</v>
          </cell>
          <cell r="E133">
            <v>1068.6721599999998</v>
          </cell>
          <cell r="F133">
            <v>2735.0618299999996</v>
          </cell>
          <cell r="G133">
            <v>684.92250999999999</v>
          </cell>
          <cell r="H133">
            <v>624.11646000000007</v>
          </cell>
          <cell r="I133">
            <v>818.67648999999994</v>
          </cell>
          <cell r="J133">
            <v>2127.7154599999999</v>
          </cell>
          <cell r="K133">
            <v>555.42849000000001</v>
          </cell>
          <cell r="L133">
            <v>682.79997999999989</v>
          </cell>
          <cell r="M133">
            <v>923.09172000000012</v>
          </cell>
          <cell r="N133">
            <v>2161.3201900000004</v>
          </cell>
          <cell r="O133">
            <v>938.74104000000011</v>
          </cell>
          <cell r="P133">
            <v>1005.4990199999999</v>
          </cell>
          <cell r="Q133">
            <v>723.2212771119265</v>
          </cell>
          <cell r="R133">
            <v>2667.4613371119267</v>
          </cell>
          <cell r="S133">
            <v>9691.5588171119271</v>
          </cell>
        </row>
        <row r="134">
          <cell r="C134">
            <v>154.38157000000001</v>
          </cell>
          <cell r="D134">
            <v>191.90076000000002</v>
          </cell>
          <cell r="E134">
            <v>213.70784</v>
          </cell>
          <cell r="F134">
            <v>559.99017000000003</v>
          </cell>
          <cell r="G134">
            <v>183.56070000000003</v>
          </cell>
          <cell r="H134">
            <v>189.24542</v>
          </cell>
          <cell r="I134">
            <v>150.63824000000002</v>
          </cell>
          <cell r="J134">
            <v>523.44436000000007</v>
          </cell>
          <cell r="K134">
            <v>222.51671000000002</v>
          </cell>
          <cell r="L134">
            <v>115.20568</v>
          </cell>
          <cell r="M134">
            <v>166.20170999999999</v>
          </cell>
          <cell r="N134">
            <v>503.92410000000001</v>
          </cell>
          <cell r="O134">
            <v>116.80664999999999</v>
          </cell>
          <cell r="P134">
            <v>154.65693999999999</v>
          </cell>
          <cell r="Q134">
            <v>209.80880381036923</v>
          </cell>
          <cell r="R134">
            <v>481.27239381036918</v>
          </cell>
          <cell r="S134">
            <v>2068.6310238103692</v>
          </cell>
        </row>
        <row r="136">
          <cell r="C136">
            <v>5978.8072500000017</v>
          </cell>
          <cell r="D136">
            <v>5881.2384299999994</v>
          </cell>
          <cell r="E136">
            <v>7942.3452699999989</v>
          </cell>
          <cell r="F136">
            <v>19802.390950000001</v>
          </cell>
          <cell r="G136">
            <v>5486.0673700000007</v>
          </cell>
          <cell r="H136">
            <v>5148.703129999999</v>
          </cell>
          <cell r="I136">
            <v>6258.8557500000006</v>
          </cell>
          <cell r="J136">
            <v>16893.626250000001</v>
          </cell>
          <cell r="K136">
            <v>4363.6365099999994</v>
          </cell>
          <cell r="L136">
            <v>4882.9034600000005</v>
          </cell>
          <cell r="M136">
            <v>6480.8769699999984</v>
          </cell>
          <cell r="N136">
            <v>15727.416939999997</v>
          </cell>
          <cell r="O136">
            <v>6384.1532700000007</v>
          </cell>
          <cell r="P136">
            <v>6478.4629500000001</v>
          </cell>
          <cell r="Q136">
            <v>6700.2638352142185</v>
          </cell>
          <cell r="R136">
            <v>19562.880055214217</v>
          </cell>
          <cell r="S136">
            <v>71986.314195214203</v>
          </cell>
        </row>
        <row r="138">
          <cell r="C138">
            <v>1846.6443100000006</v>
          </cell>
          <cell r="D138">
            <v>1882.8395000000005</v>
          </cell>
          <cell r="E138">
            <v>2613.5667599999988</v>
          </cell>
          <cell r="F138">
            <v>6343.0505699999994</v>
          </cell>
          <cell r="G138">
            <v>1608.7020700000012</v>
          </cell>
          <cell r="H138">
            <v>1669.9084599999999</v>
          </cell>
          <cell r="I138">
            <v>1974.1656699999999</v>
          </cell>
          <cell r="J138">
            <v>5252.7762000000002</v>
          </cell>
          <cell r="K138">
            <v>1416.0908599999984</v>
          </cell>
          <cell r="L138">
            <v>1555.4584900000011</v>
          </cell>
          <cell r="M138">
            <v>2069.72858</v>
          </cell>
          <cell r="N138">
            <v>5041.2779299999993</v>
          </cell>
          <cell r="O138">
            <v>2047.9457399999992</v>
          </cell>
          <cell r="P138">
            <v>2060.4366500000015</v>
          </cell>
          <cell r="Q138">
            <v>2112.1644741840437</v>
          </cell>
          <cell r="R138">
            <v>6220.5468641840444</v>
          </cell>
          <cell r="S138">
            <v>22857.651564184045</v>
          </cell>
        </row>
        <row r="139">
          <cell r="C139">
            <v>0.30886500145994839</v>
          </cell>
          <cell r="D139">
            <v>0.32014337157216743</v>
          </cell>
          <cell r="E139">
            <v>0.3290673813781454</v>
          </cell>
          <cell r="F139">
            <v>0.32031740944898368</v>
          </cell>
          <cell r="G139">
            <v>0.29323410769561897</v>
          </cell>
          <cell r="H139">
            <v>0.32433574394101844</v>
          </cell>
          <cell r="I139">
            <v>0.31541958288461908</v>
          </cell>
          <cell r="J139">
            <v>0.31093242636405549</v>
          </cell>
          <cell r="K139">
            <v>0.32452081119836412</v>
          </cell>
          <cell r="L139">
            <v>0.31855196457232454</v>
          </cell>
          <cell r="M139">
            <v>0.31935933818536916</v>
          </cell>
          <cell r="N139">
            <v>0.32054074418147904</v>
          </cell>
          <cell r="O139">
            <v>0.32078580406638624</v>
          </cell>
          <cell r="P139">
            <v>0.31804405858337143</v>
          </cell>
          <cell r="Q139">
            <v>0.31523601549587549</v>
          </cell>
          <cell r="R139">
            <v>0.31797704870791982</v>
          </cell>
          <cell r="S139">
            <v>0.31752773870597295</v>
          </cell>
        </row>
        <row r="140">
          <cell r="C140">
            <v>1714.7032200000006</v>
          </cell>
          <cell r="D140">
            <v>1749.1646100000005</v>
          </cell>
          <cell r="E140">
            <v>2438.6253299999989</v>
          </cell>
          <cell r="F140">
            <v>5902.49316</v>
          </cell>
          <cell r="G140">
            <v>1485.1755100000012</v>
          </cell>
          <cell r="H140">
            <v>1555.3261199999999</v>
          </cell>
          <cell r="I140">
            <v>1838.0893899999999</v>
          </cell>
          <cell r="J140">
            <v>4878.5910200000008</v>
          </cell>
          <cell r="K140">
            <v>1311.4368399999985</v>
          </cell>
          <cell r="L140">
            <v>1437.9544300000011</v>
          </cell>
          <cell r="M140">
            <v>1925.0849499999999</v>
          </cell>
          <cell r="N140">
            <v>4674.4762199999996</v>
          </cell>
          <cell r="O140">
            <v>1899.0203999999992</v>
          </cell>
          <cell r="P140">
            <v>1916.0715700000014</v>
          </cell>
          <cell r="Q140">
            <v>1962.8000036888277</v>
          </cell>
          <cell r="R140">
            <v>5777.8919736888283</v>
          </cell>
          <cell r="S140">
            <v>21233.45237368883</v>
          </cell>
        </row>
        <row r="141">
          <cell r="C141">
            <v>0.29326876536541074</v>
          </cell>
          <cell r="D141">
            <v>0.30433149591592001</v>
          </cell>
          <cell r="E141">
            <v>0.31395629482295584</v>
          </cell>
          <cell r="F141">
            <v>0.30485197322897756</v>
          </cell>
          <cell r="G141">
            <v>0.27695369837194789</v>
          </cell>
          <cell r="H141">
            <v>0.30895685361574332</v>
          </cell>
          <cell r="I141">
            <v>0.30020506193406959</v>
          </cell>
          <cell r="J141">
            <v>0.29532421825455868</v>
          </cell>
          <cell r="K141">
            <v>0.30792257143090501</v>
          </cell>
          <cell r="L141">
            <v>0.30174898456570104</v>
          </cell>
          <cell r="M141">
            <v>0.30382166291874602</v>
          </cell>
          <cell r="N141">
            <v>0.30431568983451457</v>
          </cell>
          <cell r="O141">
            <v>0.30456310840909367</v>
          </cell>
          <cell r="P141">
            <v>0.30250109949753606</v>
          </cell>
          <cell r="Q141">
            <v>0.2996229821907852</v>
          </cell>
          <cell r="R141">
            <v>0.30218744412855048</v>
          </cell>
          <cell r="S141">
            <v>0.30177393576450567</v>
          </cell>
        </row>
        <row r="143">
          <cell r="C143">
            <v>9.7421399999999991</v>
          </cell>
          <cell r="D143">
            <v>11.027950000000001</v>
          </cell>
          <cell r="E143">
            <v>-13.20866</v>
          </cell>
          <cell r="F143">
            <v>7.5614299999999997</v>
          </cell>
          <cell r="G143">
            <v>-4.9049700000000005</v>
          </cell>
          <cell r="H143">
            <v>7.1375900000000003</v>
          </cell>
          <cell r="I143">
            <v>77.826130000000006</v>
          </cell>
          <cell r="J143">
            <v>80.058750000000003</v>
          </cell>
          <cell r="K143">
            <v>7.7563599999999999</v>
          </cell>
          <cell r="L143">
            <v>23.88223</v>
          </cell>
          <cell r="M143">
            <v>55.487169999999999</v>
          </cell>
          <cell r="N143">
            <v>87.12576</v>
          </cell>
          <cell r="O143">
            <v>14.835040000000001</v>
          </cell>
          <cell r="P143">
            <v>14.20584</v>
          </cell>
          <cell r="Q143">
            <v>39</v>
          </cell>
          <cell r="R143">
            <v>68.040880000000001</v>
          </cell>
          <cell r="S143">
            <v>242.78682000000001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>
            <v>115.16271</v>
          </cell>
          <cell r="D145">
            <v>21.288799999999998</v>
          </cell>
          <cell r="E145">
            <v>192.64529999999999</v>
          </cell>
          <cell r="F145">
            <v>329.09681</v>
          </cell>
          <cell r="G145">
            <v>-43.907620000000001</v>
          </cell>
          <cell r="H145">
            <v>19.70185</v>
          </cell>
          <cell r="I145">
            <v>71.026669999999996</v>
          </cell>
          <cell r="J145">
            <v>46.820899999999995</v>
          </cell>
          <cell r="K145">
            <v>67.479199999999992</v>
          </cell>
          <cell r="L145">
            <v>125.72189</v>
          </cell>
          <cell r="M145">
            <v>162.51743999999999</v>
          </cell>
          <cell r="N145">
            <v>355.71852999999999</v>
          </cell>
          <cell r="O145">
            <v>166.02157</v>
          </cell>
          <cell r="P145">
            <v>117.66616999999999</v>
          </cell>
          <cell r="Q145">
            <v>-59</v>
          </cell>
          <cell r="R145">
            <v>224.68773999999996</v>
          </cell>
          <cell r="S145">
            <v>956.32397999999989</v>
          </cell>
        </row>
        <row r="146">
          <cell r="C146">
            <v>85.794039999999995</v>
          </cell>
          <cell r="D146">
            <v>1.1902000000000001</v>
          </cell>
          <cell r="E146">
            <v>1.87276</v>
          </cell>
          <cell r="F146">
            <v>88.856999999999999</v>
          </cell>
          <cell r="G146">
            <v>176.88288</v>
          </cell>
          <cell r="H146">
            <v>0.89846000000000004</v>
          </cell>
          <cell r="I146">
            <v>-90.242580000000004</v>
          </cell>
          <cell r="J146">
            <v>87.538759999999996</v>
          </cell>
          <cell r="K146">
            <v>-200</v>
          </cell>
          <cell r="L146">
            <v>44.163290000000003</v>
          </cell>
          <cell r="M146">
            <v>0</v>
          </cell>
          <cell r="N146">
            <v>-155.83670999999998</v>
          </cell>
          <cell r="O146">
            <v>-115.57782</v>
          </cell>
          <cell r="P146">
            <v>-29.16722</v>
          </cell>
          <cell r="Q146">
            <v>2</v>
          </cell>
          <cell r="R146">
            <v>-142.74504000000002</v>
          </cell>
          <cell r="S146">
            <v>-122.18599</v>
          </cell>
        </row>
        <row r="147">
          <cell r="C147">
            <v>-209.88074</v>
          </cell>
          <cell r="D147">
            <v>-221.40592000000001</v>
          </cell>
          <cell r="E147">
            <v>-292.33774</v>
          </cell>
          <cell r="F147">
            <v>-723.62439999999992</v>
          </cell>
          <cell r="G147">
            <v>-115.58808000000001</v>
          </cell>
          <cell r="H147">
            <v>6.8947299999999991</v>
          </cell>
          <cell r="I147">
            <v>32.270960000000002</v>
          </cell>
          <cell r="J147">
            <v>-76.422390000000007</v>
          </cell>
          <cell r="K147">
            <v>11.8721</v>
          </cell>
          <cell r="L147">
            <v>-23.458130000000001</v>
          </cell>
          <cell r="M147">
            <v>-241.37213</v>
          </cell>
          <cell r="N147">
            <v>-252.95815999999999</v>
          </cell>
          <cell r="O147">
            <v>-184.26743999999999</v>
          </cell>
          <cell r="P147">
            <v>-139.01376999999999</v>
          </cell>
          <cell r="Q147">
            <v>33</v>
          </cell>
          <cell r="R147">
            <v>-290.28120999999999</v>
          </cell>
          <cell r="S147">
            <v>-1343.2861599999999</v>
          </cell>
        </row>
        <row r="148">
          <cell r="C148">
            <v>0.81815000000000282</v>
          </cell>
          <cell r="D148">
            <v>-187.89897000000002</v>
          </cell>
          <cell r="E148">
            <v>-111.02834000000001</v>
          </cell>
          <cell r="F148">
            <v>-298.10915999999997</v>
          </cell>
          <cell r="G148">
            <v>12.482209999999995</v>
          </cell>
          <cell r="H148">
            <v>34.632629999999999</v>
          </cell>
          <cell r="I148">
            <v>90.881180000000001</v>
          </cell>
          <cell r="J148">
            <v>137.99601999999999</v>
          </cell>
          <cell r="K148">
            <v>-112.89234</v>
          </cell>
          <cell r="L148">
            <v>170.30927999999997</v>
          </cell>
          <cell r="M148">
            <v>-23.367520000000013</v>
          </cell>
          <cell r="N148">
            <v>34.049420000000026</v>
          </cell>
          <cell r="O148">
            <v>-118.98865000000001</v>
          </cell>
          <cell r="P148">
            <v>-36.308980000000005</v>
          </cell>
          <cell r="Q148">
            <v>15</v>
          </cell>
          <cell r="R148">
            <v>-140.29763000000003</v>
          </cell>
          <cell r="S148">
            <v>-266.3613499999999</v>
          </cell>
        </row>
        <row r="150">
          <cell r="C150">
            <v>1847.4624600000006</v>
          </cell>
          <cell r="D150">
            <v>1694.9405300000005</v>
          </cell>
          <cell r="E150">
            <v>2502.538419999999</v>
          </cell>
          <cell r="F150">
            <v>6044.9414099999995</v>
          </cell>
          <cell r="G150">
            <v>1621.1842800000011</v>
          </cell>
          <cell r="H150">
            <v>1704.5410899999999</v>
          </cell>
          <cell r="I150">
            <v>2065.0468499999997</v>
          </cell>
          <cell r="J150">
            <v>5390.7722199999998</v>
          </cell>
          <cell r="K150">
            <v>1303.1985199999983</v>
          </cell>
          <cell r="L150">
            <v>1725.7677700000011</v>
          </cell>
          <cell r="M150">
            <v>2046.36106</v>
          </cell>
          <cell r="N150">
            <v>5075.3273499999996</v>
          </cell>
          <cell r="O150">
            <v>1928.9570899999992</v>
          </cell>
          <cell r="P150">
            <v>2024.1276700000014</v>
          </cell>
          <cell r="Q150">
            <v>2127.1644741840437</v>
          </cell>
          <cell r="R150">
            <v>6080.2492341840443</v>
          </cell>
          <cell r="S150">
            <v>22591.290214184046</v>
          </cell>
        </row>
        <row r="151">
          <cell r="C151">
            <v>0.30900184313518386</v>
          </cell>
          <cell r="D151">
            <v>0.28819449341726494</v>
          </cell>
          <cell r="E151">
            <v>0.31508809236141394</v>
          </cell>
          <cell r="F151">
            <v>0.30526320913788441</v>
          </cell>
          <cell r="G151">
            <v>0.29550936411486339</v>
          </cell>
          <cell r="H151">
            <v>0.33106222032265437</v>
          </cell>
          <cell r="I151">
            <v>0.32993999741885721</v>
          </cell>
          <cell r="J151">
            <v>0.31910095205284889</v>
          </cell>
          <cell r="K151">
            <v>0.29864965081612593</v>
          </cell>
          <cell r="L151">
            <v>0.35343065537486601</v>
          </cell>
          <cell r="M151">
            <v>0.3157537273848296</v>
          </cell>
          <cell r="N151">
            <v>0.32270571635268164</v>
          </cell>
          <cell r="O151">
            <v>0.3021476785440646</v>
          </cell>
          <cell r="P151">
            <v>0.31243949153093503</v>
          </cell>
          <cell r="Q151">
            <v>0.31747473330892123</v>
          </cell>
          <cell r="R151">
            <v>0.31080542420252877</v>
          </cell>
          <cell r="S151">
            <v>0.31382757218157392</v>
          </cell>
        </row>
        <row r="153">
          <cell r="C153">
            <v>807.82460000000003</v>
          </cell>
          <cell r="D153">
            <v>758.10543999999993</v>
          </cell>
          <cell r="E153">
            <v>802.80868999999996</v>
          </cell>
          <cell r="F153">
            <v>2368.73873</v>
          </cell>
          <cell r="G153">
            <v>652.98811000000001</v>
          </cell>
          <cell r="H153">
            <v>612.36657000000002</v>
          </cell>
          <cell r="I153">
            <v>694.13059999999996</v>
          </cell>
          <cell r="J153">
            <v>1959.4852799999999</v>
          </cell>
          <cell r="K153">
            <v>537.21749999999997</v>
          </cell>
          <cell r="L153">
            <v>571.98811999999998</v>
          </cell>
          <cell r="M153">
            <v>733.87207000000012</v>
          </cell>
          <cell r="N153">
            <v>1843.0776900000001</v>
          </cell>
          <cell r="O153">
            <v>660.6648100000001</v>
          </cell>
          <cell r="P153">
            <v>597.59137999999996</v>
          </cell>
          <cell r="Q153">
            <v>606.03239999999994</v>
          </cell>
          <cell r="R153">
            <v>1864.2885900000001</v>
          </cell>
          <cell r="S153">
            <v>8035.5902900000001</v>
          </cell>
        </row>
        <row r="154">
          <cell r="C154">
            <v>272.12403</v>
          </cell>
          <cell r="D154">
            <v>255.72695000000004</v>
          </cell>
          <cell r="E154">
            <v>280.75495999999998</v>
          </cell>
          <cell r="F154">
            <v>808.60594000000003</v>
          </cell>
          <cell r="G154">
            <v>248.13246999999998</v>
          </cell>
          <cell r="H154">
            <v>263.76407</v>
          </cell>
          <cell r="I154">
            <v>310.93599999999998</v>
          </cell>
          <cell r="J154">
            <v>822.83253999999988</v>
          </cell>
          <cell r="K154">
            <v>246.57465999999999</v>
          </cell>
          <cell r="L154">
            <v>344.91750000000002</v>
          </cell>
          <cell r="M154">
            <v>225.51906</v>
          </cell>
          <cell r="N154">
            <v>817.01121999999998</v>
          </cell>
          <cell r="O154">
            <v>256.11766000000006</v>
          </cell>
          <cell r="P154">
            <v>186.23356000000001</v>
          </cell>
          <cell r="Q154">
            <v>360.66604999999998</v>
          </cell>
          <cell r="R154">
            <v>803.01727000000005</v>
          </cell>
          <cell r="S154">
            <v>3251.4669699999999</v>
          </cell>
        </row>
        <row r="156">
          <cell r="C156">
            <v>1079.9486300000001</v>
          </cell>
          <cell r="D156">
            <v>1013.83239</v>
          </cell>
          <cell r="E156">
            <v>1083.5636500000001</v>
          </cell>
          <cell r="F156">
            <v>3177.34467</v>
          </cell>
          <cell r="G156">
            <v>901.12058000000002</v>
          </cell>
          <cell r="H156">
            <v>876.13064000000008</v>
          </cell>
          <cell r="I156">
            <v>1005.0665999999999</v>
          </cell>
          <cell r="J156">
            <v>2782.3178199999998</v>
          </cell>
          <cell r="K156">
            <v>783.79215999999997</v>
          </cell>
          <cell r="L156">
            <v>916.90562</v>
          </cell>
          <cell r="M156">
            <v>959.39113000000009</v>
          </cell>
          <cell r="N156">
            <v>2660.0889099999999</v>
          </cell>
          <cell r="O156">
            <v>916.7824700000001</v>
          </cell>
          <cell r="P156">
            <v>783.82493999999997</v>
          </cell>
          <cell r="Q156">
            <v>966.69844999999987</v>
          </cell>
          <cell r="R156">
            <v>2667.3058600000004</v>
          </cell>
          <cell r="S156">
            <v>11287.05726</v>
          </cell>
        </row>
        <row r="157">
          <cell r="C157">
            <v>0.1806294441086054</v>
          </cell>
          <cell r="D157">
            <v>0.17238416739380522</v>
          </cell>
          <cell r="E157">
            <v>0.13642867606031439</v>
          </cell>
          <cell r="F157">
            <v>0.16045257757119474</v>
          </cell>
          <cell r="G157">
            <v>0.16425620015672537</v>
          </cell>
          <cell r="H157">
            <v>0.17016530529698656</v>
          </cell>
          <cell r="I157">
            <v>0.16058312256197946</v>
          </cell>
          <cell r="J157">
            <v>0.16469630491558906</v>
          </cell>
          <cell r="K157">
            <v>0.17961903064194504</v>
          </cell>
          <cell r="L157">
            <v>0.18777877291884856</v>
          </cell>
          <cell r="M157">
            <v>0.14803415254463631</v>
          </cell>
          <cell r="N157">
            <v>0.16913705029555862</v>
          </cell>
          <cell r="O157">
            <v>0.14360282894649237</v>
          </cell>
          <cell r="P157">
            <v>0.12098933744770432</v>
          </cell>
          <cell r="Q157">
            <v>0.14427766932391148</v>
          </cell>
          <cell r="R157">
            <v>0.13634525450607499</v>
          </cell>
          <cell r="S157">
            <v>0.15679448776043026</v>
          </cell>
        </row>
        <row r="158">
          <cell r="C158">
            <v>767.51383000000055</v>
          </cell>
          <cell r="D158">
            <v>681.1081400000005</v>
          </cell>
          <cell r="E158">
            <v>1418.9747699999989</v>
          </cell>
          <cell r="F158">
            <v>2867.5967399999995</v>
          </cell>
          <cell r="G158">
            <v>720.06370000000106</v>
          </cell>
          <cell r="H158">
            <v>828.41044999999986</v>
          </cell>
          <cell r="I158">
            <v>1059.9802499999998</v>
          </cell>
          <cell r="J158">
            <v>2608.4544000000001</v>
          </cell>
          <cell r="K158">
            <v>519.40635999999836</v>
          </cell>
          <cell r="L158">
            <v>808.86215000000107</v>
          </cell>
          <cell r="M158">
            <v>1086.9699299999997</v>
          </cell>
          <cell r="N158">
            <v>2415.2384399999996</v>
          </cell>
          <cell r="O158">
            <v>1012.1746199999991</v>
          </cell>
          <cell r="P158">
            <v>1240.3027300000015</v>
          </cell>
          <cell r="Q158">
            <v>1160.4660241840438</v>
          </cell>
          <cell r="R158">
            <v>3412.9433741840439</v>
          </cell>
          <cell r="S158">
            <v>11304.232954184046</v>
          </cell>
        </row>
        <row r="159">
          <cell r="C159">
            <v>0.12837239902657849</v>
          </cell>
          <cell r="D159">
            <v>0.11581032602345975</v>
          </cell>
          <cell r="E159">
            <v>0.17865941630109958</v>
          </cell>
          <cell r="F159">
            <v>0.14481063156668963</v>
          </cell>
          <cell r="G159">
            <v>0.13125316395813802</v>
          </cell>
          <cell r="H159">
            <v>0.16089691502566783</v>
          </cell>
          <cell r="I159">
            <v>0.16935687485687775</v>
          </cell>
          <cell r="J159">
            <v>0.15440464713725982</v>
          </cell>
          <cell r="K159">
            <v>0.11903062017418092</v>
          </cell>
          <cell r="L159">
            <v>0.16565188245601747</v>
          </cell>
          <cell r="M159">
            <v>0.16771957484019329</v>
          </cell>
          <cell r="N159">
            <v>0.15356866605712305</v>
          </cell>
          <cell r="O159">
            <v>0.15854484959757223</v>
          </cell>
          <cell r="P159">
            <v>0.19145015408323071</v>
          </cell>
          <cell r="Q159">
            <v>0.17319706398500975</v>
          </cell>
          <cell r="R159">
            <v>0.17446016969645381</v>
          </cell>
          <cell r="S159">
            <v>0.15703308442114369</v>
          </cell>
        </row>
        <row r="161">
          <cell r="C161">
            <v>360.88749999999999</v>
          </cell>
          <cell r="D161">
            <v>341.72500000000002</v>
          </cell>
          <cell r="E161">
            <v>330.05</v>
          </cell>
          <cell r="F161">
            <v>1032.6624999999999</v>
          </cell>
          <cell r="G161">
            <v>326.26249999999999</v>
          </cell>
          <cell r="H161">
            <v>316.35000000000002</v>
          </cell>
          <cell r="I161">
            <v>295.39999999999998</v>
          </cell>
          <cell r="J161">
            <v>938.01250000000005</v>
          </cell>
          <cell r="K161">
            <v>323.28750000000002</v>
          </cell>
          <cell r="L161">
            <v>303.73750000000001</v>
          </cell>
          <cell r="M161">
            <v>285.35000000000002</v>
          </cell>
          <cell r="N161">
            <v>912.375</v>
          </cell>
          <cell r="O161">
            <v>292.01249999999999</v>
          </cell>
          <cell r="P161">
            <v>291.46249999999998</v>
          </cell>
          <cell r="Q161">
            <v>274.78750000000002</v>
          </cell>
          <cell r="R161">
            <v>858.26250000000005</v>
          </cell>
          <cell r="S161">
            <v>3741.3125000000009</v>
          </cell>
        </row>
        <row r="162">
          <cell r="C162">
            <v>6.0361119686539476E-2</v>
          </cell>
          <cell r="D162">
            <v>5.8104258833798043E-2</v>
          </cell>
          <cell r="E162">
            <v>4.1555735589419933E-2</v>
          </cell>
          <cell r="F162">
            <v>5.214837453757068E-2</v>
          </cell>
          <cell r="G162">
            <v>5.9471107078293138E-2</v>
          </cell>
          <cell r="H162">
            <v>6.1442656920093215E-2</v>
          </cell>
          <cell r="I162">
            <v>4.7197125449008788E-2</v>
          </cell>
          <cell r="J162">
            <v>5.5524639063208821E-2</v>
          </cell>
          <cell r="K162">
            <v>7.4086716265008068E-2</v>
          </cell>
          <cell r="L162">
            <v>6.2204281220829209E-2</v>
          </cell>
          <cell r="M162">
            <v>4.402953509546411E-2</v>
          </cell>
          <cell r="N162">
            <v>5.8011751292707844E-2</v>
          </cell>
          <cell r="O162">
            <v>4.5740208239079441E-2</v>
          </cell>
          <cell r="P162">
            <v>4.498945232063109E-2</v>
          </cell>
          <cell r="Q162">
            <v>4.1011444736819773E-2</v>
          </cell>
          <cell r="R162">
            <v>4.3871991116729361E-2</v>
          </cell>
          <cell r="S162">
            <v>5.1972552586234941E-2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-0.182</v>
          </cell>
          <cell r="P164">
            <v>-0.26300000000000001</v>
          </cell>
          <cell r="Q164">
            <v>0</v>
          </cell>
          <cell r="R164">
            <v>-0.44500000000000001</v>
          </cell>
          <cell r="S164">
            <v>-0.44500000000000001</v>
          </cell>
        </row>
        <row r="165">
          <cell r="C165">
            <v>406.62633000000051</v>
          </cell>
          <cell r="D165">
            <v>339.38314000000048</v>
          </cell>
          <cell r="E165">
            <v>1088.9247699999989</v>
          </cell>
          <cell r="F165">
            <v>1834.9342399999994</v>
          </cell>
          <cell r="G165">
            <v>393.80120000000102</v>
          </cell>
          <cell r="H165">
            <v>512.06044999999983</v>
          </cell>
          <cell r="I165">
            <v>764.58024999999975</v>
          </cell>
          <cell r="J165">
            <v>1670.4419</v>
          </cell>
          <cell r="K165">
            <v>196.11885999999834</v>
          </cell>
          <cell r="L165">
            <v>505.12465000000105</v>
          </cell>
          <cell r="M165">
            <v>801.61992999999973</v>
          </cell>
          <cell r="N165">
            <v>1502.8634399999996</v>
          </cell>
          <cell r="O165">
            <v>720.34411999999907</v>
          </cell>
          <cell r="P165">
            <v>949.10323000000142</v>
          </cell>
          <cell r="Q165">
            <v>885.67852418404379</v>
          </cell>
          <cell r="R165">
            <v>2555.1258741840443</v>
          </cell>
          <cell r="S165">
            <v>7563.3654541840451</v>
          </cell>
        </row>
        <row r="166">
          <cell r="C166">
            <v>6.8011279340039005E-2</v>
          </cell>
          <cell r="D166">
            <v>5.7706067189661703E-2</v>
          </cell>
          <cell r="E166">
            <v>0.13710368071167964</v>
          </cell>
          <cell r="F166">
            <v>9.2662257029118969E-2</v>
          </cell>
          <cell r="G166">
            <v>7.1782056879844874E-2</v>
          </cell>
          <cell r="H166">
            <v>9.9454258105574622E-2</v>
          </cell>
          <cell r="I166">
            <v>0.12215974940786894</v>
          </cell>
          <cell r="J166">
            <v>9.8880008074051007E-2</v>
          </cell>
          <cell r="K166">
            <v>4.4943903909172848E-2</v>
          </cell>
          <cell r="L166">
            <v>0.10344760123518826</v>
          </cell>
          <cell r="M166">
            <v>0.12369003974472917</v>
          </cell>
          <cell r="N166">
            <v>9.5556914764415204E-2</v>
          </cell>
          <cell r="O166">
            <v>0.11283314944598738</v>
          </cell>
          <cell r="P166">
            <v>0.14650129781169796</v>
          </cell>
          <cell r="Q166">
            <v>0.13218561924818997</v>
          </cell>
          <cell r="R166">
            <v>0.13061092574163233</v>
          </cell>
          <cell r="S166">
            <v>0.10506671356549149</v>
          </cell>
        </row>
        <row r="168">
          <cell r="F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C172">
            <v>406.62633000000051</v>
          </cell>
          <cell r="D172">
            <v>339.38314000000048</v>
          </cell>
          <cell r="E172">
            <v>1088.9247699999989</v>
          </cell>
          <cell r="F172">
            <v>1834.9342399999994</v>
          </cell>
          <cell r="G172">
            <v>393.80120000000102</v>
          </cell>
          <cell r="H172">
            <v>512.06044999999983</v>
          </cell>
          <cell r="I172">
            <v>764.58024999999975</v>
          </cell>
          <cell r="J172">
            <v>1670.4419</v>
          </cell>
          <cell r="K172">
            <v>196.11885999999834</v>
          </cell>
          <cell r="L172">
            <v>505.12465000000105</v>
          </cell>
          <cell r="M172">
            <v>801.61992999999973</v>
          </cell>
          <cell r="N172">
            <v>1502.8634399999996</v>
          </cell>
          <cell r="O172">
            <v>720.34411999999907</v>
          </cell>
          <cell r="P172">
            <v>949.10323000000142</v>
          </cell>
          <cell r="Q172">
            <v>885.67852418404379</v>
          </cell>
          <cell r="R172">
            <v>2555.1258741840443</v>
          </cell>
          <cell r="S172">
            <v>7563.3654541840451</v>
          </cell>
        </row>
        <row r="173">
          <cell r="C173">
            <v>6.8011279340039005E-2</v>
          </cell>
          <cell r="D173">
            <v>5.7706067189661703E-2</v>
          </cell>
          <cell r="E173">
            <v>0.13710368071167964</v>
          </cell>
          <cell r="F173">
            <v>9.2662257029118969E-2</v>
          </cell>
          <cell r="G173">
            <v>7.1782056879844874E-2</v>
          </cell>
          <cell r="H173">
            <v>9.9454258105574622E-2</v>
          </cell>
          <cell r="I173">
            <v>0.12215974940786894</v>
          </cell>
          <cell r="J173">
            <v>9.8880008074051007E-2</v>
          </cell>
          <cell r="K173">
            <v>4.4943903909172848E-2</v>
          </cell>
          <cell r="L173">
            <v>0.10344760123518826</v>
          </cell>
          <cell r="M173">
            <v>0.12369003974472917</v>
          </cell>
          <cell r="N173">
            <v>9.5556914764415204E-2</v>
          </cell>
          <cell r="O173">
            <v>0.11283314944598738</v>
          </cell>
          <cell r="P173">
            <v>0.14650129781169796</v>
          </cell>
          <cell r="Q173">
            <v>0.13218561924818997</v>
          </cell>
          <cell r="R173">
            <v>0.13061092574163233</v>
          </cell>
          <cell r="S173">
            <v>0.10506671356549149</v>
          </cell>
        </row>
        <row r="175">
          <cell r="C175">
            <v>46.874514451666435</v>
          </cell>
          <cell r="D175">
            <v>46.266066031267137</v>
          </cell>
          <cell r="E175">
            <v>43.763197558085324</v>
          </cell>
          <cell r="F175">
            <v>45.405091384548435</v>
          </cell>
          <cell r="G175">
            <v>42.427464660909749</v>
          </cell>
          <cell r="H175">
            <v>40.715305497760689</v>
          </cell>
          <cell r="I175">
            <v>39.917048718035488</v>
          </cell>
          <cell r="J175">
            <v>40.94670568025505</v>
          </cell>
          <cell r="K175">
            <v>39.64941481815837</v>
          </cell>
          <cell r="L175">
            <v>41.186856208328088</v>
          </cell>
          <cell r="M175">
            <v>46.540667877751645</v>
          </cell>
          <cell r="N175">
            <v>42.767067105285172</v>
          </cell>
          <cell r="O175">
            <v>47.717653831868269</v>
          </cell>
          <cell r="P175">
            <v>51.545987809077765</v>
          </cell>
          <cell r="Q175">
            <v>43.745533231852257</v>
          </cell>
          <cell r="R175">
            <v>47.465233452138911</v>
          </cell>
          <cell r="S175">
            <v>44.209083698305683</v>
          </cell>
        </row>
        <row r="176">
          <cell r="C176">
            <v>41.341496680957</v>
          </cell>
          <cell r="D176">
            <v>40.326648587493139</v>
          </cell>
          <cell r="E176">
            <v>38.573049916465919</v>
          </cell>
          <cell r="F176">
            <v>39.894897595313118</v>
          </cell>
          <cell r="G176">
            <v>37.718410497222379</v>
          </cell>
          <cell r="H176">
            <v>36.313454385160625</v>
          </cell>
          <cell r="I176">
            <v>35.299740279516769</v>
          </cell>
          <cell r="J176">
            <v>36.366432635365385</v>
          </cell>
          <cell r="K176">
            <v>35.172463486587567</v>
          </cell>
          <cell r="L176">
            <v>36.134056522093047</v>
          </cell>
          <cell r="M176">
            <v>40.738198018681707</v>
          </cell>
          <cell r="N176">
            <v>37.599942957280113</v>
          </cell>
          <cell r="O176">
            <v>41.600602555664892</v>
          </cell>
          <cell r="P176">
            <v>44.620586472897585</v>
          </cell>
          <cell r="Q176">
            <v>39.48369395647601</v>
          </cell>
          <cell r="R176">
            <v>41.769788975776606</v>
          </cell>
          <cell r="S176">
            <v>38.963416553568763</v>
          </cell>
        </row>
        <row r="177">
          <cell r="C177">
            <v>39.044584072014906</v>
          </cell>
          <cell r="D177">
            <v>40.742013107492589</v>
          </cell>
          <cell r="E177">
            <v>40.863742064696005</v>
          </cell>
          <cell r="F177">
            <v>40.280117228048155</v>
          </cell>
          <cell r="G177">
            <v>37.167855151303549</v>
          </cell>
          <cell r="H177">
            <v>39.738378867301485</v>
          </cell>
          <cell r="I177">
            <v>39.460677327836514</v>
          </cell>
          <cell r="J177">
            <v>38.801109682603979</v>
          </cell>
          <cell r="K177">
            <v>40.079148171451251</v>
          </cell>
          <cell r="L177">
            <v>40.215194613387467</v>
          </cell>
          <cell r="M177">
            <v>40.421838952968351</v>
          </cell>
          <cell r="N177">
            <v>40.263312427577723</v>
          </cell>
          <cell r="O177">
            <v>40.785605439114953</v>
          </cell>
          <cell r="P177">
            <v>40.966745719580416</v>
          </cell>
          <cell r="Q177">
            <v>38.194806191340277</v>
          </cell>
          <cell r="R177">
            <v>39.981429184727183</v>
          </cell>
          <cell r="S177">
            <v>39.850707640714297</v>
          </cell>
        </row>
        <row r="178">
          <cell r="C178">
            <v>11.803893513211081</v>
          </cell>
          <cell r="D178">
            <v>12.837524244572842</v>
          </cell>
          <cell r="E178">
            <v>11.859617055473832</v>
          </cell>
          <cell r="F178">
            <v>12.135629774572951</v>
          </cell>
          <cell r="G178">
            <v>11.099070381233551</v>
          </cell>
          <cell r="H178">
            <v>10.811293342357857</v>
          </cell>
          <cell r="I178">
            <v>11.567259070514666</v>
          </cell>
          <cell r="J178">
            <v>11.18593783992328</v>
          </cell>
          <cell r="K178">
            <v>11.291342765342602</v>
          </cell>
          <cell r="L178">
            <v>12.267990692655371</v>
          </cell>
          <cell r="M178">
            <v>12.467525980313138</v>
          </cell>
          <cell r="N178">
            <v>12.082016602364822</v>
          </cell>
          <cell r="O178">
            <v>12.819262442693921</v>
          </cell>
          <cell r="P178">
            <v>13.43538387862759</v>
          </cell>
          <cell r="Q178">
            <v>9.7423415844273915</v>
          </cell>
          <cell r="R178">
            <v>11.999191960375056</v>
          </cell>
          <cell r="S178">
            <v>11.865586675658607</v>
          </cell>
        </row>
        <row r="179">
          <cell r="C179">
            <v>2.2266442476630619</v>
          </cell>
          <cell r="D179">
            <v>2.7654020999850073</v>
          </cell>
          <cell r="E179">
            <v>2.316685145030883</v>
          </cell>
          <cell r="F179">
            <v>2.4244682461700808</v>
          </cell>
          <cell r="G179">
            <v>2.8886496014010796</v>
          </cell>
          <cell r="H179">
            <v>3.1741589479917467</v>
          </cell>
          <cell r="I179">
            <v>2.0840438174059228</v>
          </cell>
          <cell r="J179">
            <v>2.6781790198433213</v>
          </cell>
          <cell r="K179">
            <v>4.3277871003629356</v>
          </cell>
          <cell r="L179">
            <v>2.0279444287255206</v>
          </cell>
          <cell r="M179">
            <v>2.1954817556022252</v>
          </cell>
          <cell r="N179">
            <v>2.7398106978562562</v>
          </cell>
          <cell r="O179">
            <v>1.5700449605168001</v>
          </cell>
          <cell r="P179">
            <v>2.024671499157169</v>
          </cell>
          <cell r="Q179">
            <v>2.7486011427758705</v>
          </cell>
          <cell r="R179">
            <v>2.1190585501420625</v>
          </cell>
          <cell r="S179">
            <v>2.470110302058409</v>
          </cell>
        </row>
        <row r="374">
          <cell r="C374" t="str">
            <v>JAN</v>
          </cell>
          <cell r="D374" t="str">
            <v>FEB</v>
          </cell>
          <cell r="E374" t="str">
            <v>MAR</v>
          </cell>
          <cell r="F374" t="str">
            <v>QUARTER</v>
          </cell>
          <cell r="G374" t="str">
            <v>APR</v>
          </cell>
          <cell r="H374" t="str">
            <v>MAY</v>
          </cell>
          <cell r="I374" t="str">
            <v>JUN</v>
          </cell>
          <cell r="J374" t="str">
            <v>QUARTER</v>
          </cell>
          <cell r="K374" t="str">
            <v>JUL</v>
          </cell>
          <cell r="L374" t="str">
            <v>AUG</v>
          </cell>
          <cell r="M374" t="str">
            <v>SEP</v>
          </cell>
          <cell r="N374" t="str">
            <v>QUARTER</v>
          </cell>
          <cell r="O374" t="str">
            <v>OCT</v>
          </cell>
          <cell r="P374" t="str">
            <v>NOV</v>
          </cell>
          <cell r="Q374" t="str">
            <v>DEC</v>
          </cell>
          <cell r="R374" t="str">
            <v>QUARTER</v>
          </cell>
          <cell r="S374" t="str">
            <v>YEAR</v>
          </cell>
        </row>
        <row r="376">
          <cell r="C376">
            <v>2201.0459999999998</v>
          </cell>
          <cell r="D376">
            <v>2320.2240000000002</v>
          </cell>
          <cell r="E376">
            <v>3156.5619999999999</v>
          </cell>
          <cell r="F376">
            <v>7677.8320000000003</v>
          </cell>
          <cell r="G376">
            <v>2464.6710000000003</v>
          </cell>
          <cell r="H376">
            <v>2850.375</v>
          </cell>
          <cell r="I376">
            <v>4079.6689999999999</v>
          </cell>
          <cell r="J376">
            <v>9394.7150000000001</v>
          </cell>
          <cell r="K376">
            <v>2382.6410000000001</v>
          </cell>
          <cell r="L376">
            <v>3004.2260000000001</v>
          </cell>
          <cell r="M376">
            <v>3603.7640000000006</v>
          </cell>
          <cell r="N376">
            <v>8990.6310000000012</v>
          </cell>
          <cell r="O376">
            <v>2922.0430000000001</v>
          </cell>
          <cell r="P376">
            <v>2866.6930000000002</v>
          </cell>
          <cell r="Q376">
            <v>2710.8870700146072</v>
          </cell>
          <cell r="R376">
            <v>8499.6230700146079</v>
          </cell>
          <cell r="S376">
            <v>34562.801070014611</v>
          </cell>
        </row>
        <row r="378">
          <cell r="C378">
            <v>25202.265570000003</v>
          </cell>
          <cell r="D378">
            <v>27208.387959999993</v>
          </cell>
          <cell r="E378">
            <v>36190.468100000013</v>
          </cell>
          <cell r="F378">
            <v>88601.121630000009</v>
          </cell>
          <cell r="G378">
            <v>27216.175819999997</v>
          </cell>
          <cell r="H378">
            <v>30084.474960000007</v>
          </cell>
          <cell r="I378">
            <v>41399.851110000003</v>
          </cell>
          <cell r="J378">
            <v>98700.501890000014</v>
          </cell>
          <cell r="K378">
            <v>26243.503230000006</v>
          </cell>
          <cell r="L378">
            <v>30104.821030000003</v>
          </cell>
          <cell r="M378">
            <v>37412.617160000002</v>
          </cell>
          <cell r="N378">
            <v>93760.941420000017</v>
          </cell>
          <cell r="O378">
            <v>31777.148810000002</v>
          </cell>
          <cell r="P378">
            <v>31019.060669999999</v>
          </cell>
          <cell r="Q378">
            <v>30767.1018358285</v>
          </cell>
          <cell r="R378">
            <v>93563.311315828498</v>
          </cell>
          <cell r="S378">
            <v>374625.87625582854</v>
          </cell>
        </row>
        <row r="379">
          <cell r="C379">
            <v>393.25407999999999</v>
          </cell>
          <cell r="D379">
            <v>440.57538</v>
          </cell>
          <cell r="E379">
            <v>582.65805999999998</v>
          </cell>
          <cell r="F379">
            <v>1416.4875199999999</v>
          </cell>
          <cell r="G379">
            <v>450.48113999999993</v>
          </cell>
          <cell r="H379">
            <v>468.87613999999996</v>
          </cell>
          <cell r="I379">
            <v>603.15769</v>
          </cell>
          <cell r="J379">
            <v>1522.5149699999999</v>
          </cell>
          <cell r="K379">
            <v>418.48356999999993</v>
          </cell>
          <cell r="L379">
            <v>459.14077000000009</v>
          </cell>
          <cell r="M379">
            <v>566.76767999999993</v>
          </cell>
          <cell r="N379">
            <v>1444.39202</v>
          </cell>
          <cell r="O379">
            <v>512.19813999999997</v>
          </cell>
          <cell r="P379">
            <v>459.93342000000001</v>
          </cell>
          <cell r="Q379">
            <v>475.54238927726948</v>
          </cell>
          <cell r="R379">
            <v>1447.6739492772695</v>
          </cell>
          <cell r="S379">
            <v>5831.0684592772695</v>
          </cell>
        </row>
        <row r="380">
          <cell r="C380">
            <v>25595.519650000002</v>
          </cell>
          <cell r="D380">
            <v>27648.963339999991</v>
          </cell>
          <cell r="E380">
            <v>36773.126160000014</v>
          </cell>
          <cell r="F380">
            <v>90017.609150000004</v>
          </cell>
          <cell r="G380">
            <v>27666.656959999997</v>
          </cell>
          <cell r="H380">
            <v>30553.351100000007</v>
          </cell>
          <cell r="I380">
            <v>42003.008800000003</v>
          </cell>
          <cell r="J380">
            <v>100223.01686</v>
          </cell>
          <cell r="K380">
            <v>26661.986800000006</v>
          </cell>
          <cell r="L380">
            <v>30563.961800000005</v>
          </cell>
          <cell r="M380">
            <v>37979.384839999999</v>
          </cell>
          <cell r="N380">
            <v>95205.333440000017</v>
          </cell>
          <cell r="O380">
            <v>32289.346950000003</v>
          </cell>
          <cell r="P380">
            <v>31478.99409</v>
          </cell>
          <cell r="Q380">
            <v>31242.644225105771</v>
          </cell>
          <cell r="R380">
            <v>95010.985265105774</v>
          </cell>
          <cell r="S380">
            <v>380456.94471510581</v>
          </cell>
        </row>
        <row r="381">
          <cell r="C381">
            <v>3010.2712599999995</v>
          </cell>
          <cell r="D381">
            <v>3292.1825199999998</v>
          </cell>
          <cell r="E381">
            <v>4404.9302900000002</v>
          </cell>
          <cell r="F381">
            <v>10707.38407</v>
          </cell>
          <cell r="G381">
            <v>3542.0815400000006</v>
          </cell>
          <cell r="H381">
            <v>3807.9217200000007</v>
          </cell>
          <cell r="I381">
            <v>5517.266990000001</v>
          </cell>
          <cell r="J381">
            <v>12867.270250000001</v>
          </cell>
          <cell r="K381">
            <v>3077.5473600000005</v>
          </cell>
          <cell r="L381">
            <v>3331.8547199999998</v>
          </cell>
          <cell r="M381">
            <v>4216.4924099999998</v>
          </cell>
          <cell r="N381">
            <v>10625.894489999999</v>
          </cell>
          <cell r="O381">
            <v>3665.8793499999997</v>
          </cell>
          <cell r="P381">
            <v>3675.0721699999999</v>
          </cell>
          <cell r="Q381">
            <v>3671.7051762607489</v>
          </cell>
          <cell r="R381">
            <v>11012.656696260749</v>
          </cell>
          <cell r="S381">
            <v>45213.205506260747</v>
          </cell>
        </row>
        <row r="382">
          <cell r="C382">
            <v>606.98887999999999</v>
          </cell>
          <cell r="D382">
            <v>505.37693000000002</v>
          </cell>
          <cell r="E382">
            <v>1004.99881</v>
          </cell>
          <cell r="F382">
            <v>2117.3646200000003</v>
          </cell>
          <cell r="G382">
            <v>636.68762000000004</v>
          </cell>
          <cell r="H382">
            <v>592.77611999999999</v>
          </cell>
          <cell r="I382">
            <v>1118.5580499999999</v>
          </cell>
          <cell r="J382">
            <v>2348.0217899999998</v>
          </cell>
          <cell r="K382">
            <v>845.08015999999998</v>
          </cell>
          <cell r="L382">
            <v>563.98748000000001</v>
          </cell>
          <cell r="M382">
            <v>827.66170999999997</v>
          </cell>
          <cell r="N382">
            <v>2236.7293500000001</v>
          </cell>
          <cell r="O382">
            <v>428.70016000000004</v>
          </cell>
          <cell r="P382">
            <v>456.54250000000002</v>
          </cell>
          <cell r="Q382">
            <v>973.1202475360293</v>
          </cell>
          <cell r="R382">
            <v>1858.3629075360293</v>
          </cell>
          <cell r="S382">
            <v>8560.4786675360301</v>
          </cell>
        </row>
        <row r="384">
          <cell r="C384">
            <v>21978.25951</v>
          </cell>
          <cell r="D384">
            <v>23851.403889999994</v>
          </cell>
          <cell r="E384">
            <v>31363.197060000013</v>
          </cell>
          <cell r="F384">
            <v>77192.860459999996</v>
          </cell>
          <cell r="G384">
            <v>23487.887799999997</v>
          </cell>
          <cell r="H384">
            <v>26152.653260000006</v>
          </cell>
          <cell r="I384">
            <v>35367.18376</v>
          </cell>
          <cell r="J384">
            <v>85007.724820000003</v>
          </cell>
          <cell r="K384">
            <v>22739.359280000004</v>
          </cell>
          <cell r="L384">
            <v>26668.119600000005</v>
          </cell>
          <cell r="M384">
            <v>32935.23072</v>
          </cell>
          <cell r="N384">
            <v>82342.709600000017</v>
          </cell>
          <cell r="O384">
            <v>28194.767440000003</v>
          </cell>
          <cell r="P384">
            <v>27347.379420000001</v>
          </cell>
          <cell r="Q384">
            <v>26597.818801308993</v>
          </cell>
          <cell r="R384">
            <v>82139.965661309005</v>
          </cell>
          <cell r="S384">
            <v>326683.26054130902</v>
          </cell>
        </row>
        <row r="386">
          <cell r="C386">
            <v>6985.8886400000001</v>
          </cell>
          <cell r="D386">
            <v>7512.7479219999914</v>
          </cell>
          <cell r="E386">
            <v>10259.262110000009</v>
          </cell>
          <cell r="F386">
            <v>24757.898672000003</v>
          </cell>
          <cell r="G386">
            <v>7067.592450000001</v>
          </cell>
          <cell r="H386">
            <v>7916.3791900000033</v>
          </cell>
          <cell r="I386">
            <v>9714.1226800000004</v>
          </cell>
          <cell r="J386">
            <v>24698.094320000004</v>
          </cell>
          <cell r="K386">
            <v>6936.7555700000012</v>
          </cell>
          <cell r="L386">
            <v>7485.2946600000032</v>
          </cell>
          <cell r="M386">
            <v>9423.3799500000005</v>
          </cell>
          <cell r="N386">
            <v>23845.430180000003</v>
          </cell>
          <cell r="O386">
            <v>8563.9533700000029</v>
          </cell>
          <cell r="P386">
            <v>8297.5780799999993</v>
          </cell>
          <cell r="Q386">
            <v>7967.0711513943006</v>
          </cell>
          <cell r="R386">
            <v>24828.602601394305</v>
          </cell>
          <cell r="S386">
            <v>98130.025773394329</v>
          </cell>
        </row>
        <row r="387">
          <cell r="C387">
            <v>0.31785449784235442</v>
          </cell>
          <cell r="D387">
            <v>0.31498137202522519</v>
          </cell>
          <cell r="E387">
            <v>0.32711148963459674</v>
          </cell>
          <cell r="F387">
            <v>0.3207278305851759</v>
          </cell>
          <cell r="G387">
            <v>0.30090370450424248</v>
          </cell>
          <cell r="H387">
            <v>0.30269889296884295</v>
          </cell>
          <cell r="I387">
            <v>0.27466486293959869</v>
          </cell>
          <cell r="J387">
            <v>0.29053941123935617</v>
          </cell>
          <cell r="K387">
            <v>0.30505501428534532</v>
          </cell>
          <cell r="L387">
            <v>0.28068325672275751</v>
          </cell>
          <cell r="M387">
            <v>0.28611853459030512</v>
          </cell>
          <cell r="N387">
            <v>0.28958763071843335</v>
          </cell>
          <cell r="O387">
            <v>0.30374264970351539</v>
          </cell>
          <cell r="P387">
            <v>0.30341401099411081</v>
          </cell>
          <cell r="Q387">
            <v>0.29953851520344243</v>
          </cell>
          <cell r="R387">
            <v>0.30227188922589854</v>
          </cell>
          <cell r="S387">
            <v>0.30038277936492497</v>
          </cell>
        </row>
        <row r="388">
          <cell r="C388">
            <v>6592.6345600000004</v>
          </cell>
          <cell r="D388">
            <v>7072.1725419999912</v>
          </cell>
          <cell r="E388">
            <v>9676.604050000009</v>
          </cell>
          <cell r="F388">
            <v>23341.411152000001</v>
          </cell>
          <cell r="G388">
            <v>6617.1113100000011</v>
          </cell>
          <cell r="H388">
            <v>7447.503050000003</v>
          </cell>
          <cell r="I388">
            <v>9110.9649900000004</v>
          </cell>
          <cell r="J388">
            <v>23175.579350000004</v>
          </cell>
          <cell r="K388">
            <v>6518.2720000000008</v>
          </cell>
          <cell r="L388">
            <v>7026.1538900000032</v>
          </cell>
          <cell r="M388">
            <v>8856.6122700000014</v>
          </cell>
          <cell r="N388">
            <v>22401.038160000004</v>
          </cell>
          <cell r="O388">
            <v>8051.7552300000025</v>
          </cell>
          <cell r="P388">
            <v>7837.644659999999</v>
          </cell>
          <cell r="Q388">
            <v>7491.528762117031</v>
          </cell>
          <cell r="R388">
            <v>23380.928652117032</v>
          </cell>
          <cell r="S388">
            <v>92298.95731411704</v>
          </cell>
        </row>
        <row r="389">
          <cell r="C389">
            <v>0.30542658797932026</v>
          </cell>
          <cell r="D389">
            <v>0.30208980169066185</v>
          </cell>
          <cell r="E389">
            <v>0.31437409364403934</v>
          </cell>
          <cell r="F389">
            <v>0.30803019788875108</v>
          </cell>
          <cell r="G389">
            <v>0.28723334217515617</v>
          </cell>
          <cell r="H389">
            <v>0.28996915115731237</v>
          </cell>
          <cell r="I389">
            <v>0.26208025996915268</v>
          </cell>
          <cell r="J389">
            <v>0.27760101929000547</v>
          </cell>
          <cell r="K389">
            <v>0.2920258185515428</v>
          </cell>
          <cell r="L389">
            <v>0.26808193999369195</v>
          </cell>
          <cell r="M389">
            <v>0.27361856072854801</v>
          </cell>
          <cell r="N389">
            <v>0.27690363446492827</v>
          </cell>
          <cell r="O389">
            <v>0.29086011282919472</v>
          </cell>
          <cell r="P389">
            <v>0.29149829478039674</v>
          </cell>
          <cell r="Q389">
            <v>0.28678697996880892</v>
          </cell>
          <cell r="R389">
            <v>0.28975417795242503</v>
          </cell>
          <cell r="S389">
            <v>0.28766815247601335</v>
          </cell>
        </row>
        <row r="391">
          <cell r="C391">
            <v>214.08195999999998</v>
          </cell>
          <cell r="D391">
            <v>54.835720000000002</v>
          </cell>
          <cell r="E391">
            <v>-51.775109999999998</v>
          </cell>
          <cell r="F391">
            <v>217.14256999999998</v>
          </cell>
          <cell r="G391">
            <v>96.673730000000006</v>
          </cell>
          <cell r="H391">
            <v>197.87332000000001</v>
          </cell>
          <cell r="I391">
            <v>473.74389000000002</v>
          </cell>
          <cell r="J391">
            <v>768.29094000000009</v>
          </cell>
          <cell r="K391">
            <v>80.655320000000003</v>
          </cell>
          <cell r="L391">
            <v>189.57467000000003</v>
          </cell>
          <cell r="M391">
            <v>277.68442000000005</v>
          </cell>
          <cell r="N391">
            <v>547.91441000000009</v>
          </cell>
          <cell r="O391">
            <v>224.25333000000001</v>
          </cell>
          <cell r="P391">
            <v>289.36601999999999</v>
          </cell>
          <cell r="Q391">
            <v>256</v>
          </cell>
          <cell r="R391">
            <v>769.61934999999994</v>
          </cell>
          <cell r="S391">
            <v>2302.9672700000001</v>
          </cell>
        </row>
        <row r="392"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</row>
        <row r="393">
          <cell r="C393">
            <v>748.06560000000002</v>
          </cell>
          <cell r="D393">
            <v>138.28623999999999</v>
          </cell>
          <cell r="E393">
            <v>1251.37167</v>
          </cell>
          <cell r="F393">
            <v>2137.7235099999998</v>
          </cell>
          <cell r="G393">
            <v>-585.21161000000006</v>
          </cell>
          <cell r="H393">
            <v>52.977730000000008</v>
          </cell>
          <cell r="I393">
            <v>203.36977000000002</v>
          </cell>
          <cell r="J393">
            <v>-328.86410999999998</v>
          </cell>
          <cell r="K393">
            <v>296.32648</v>
          </cell>
          <cell r="L393">
            <v>816.65528999999992</v>
          </cell>
          <cell r="M393">
            <v>1055.6685500000001</v>
          </cell>
          <cell r="N393">
            <v>2168.6503199999997</v>
          </cell>
          <cell r="O393">
            <v>1078.4309000000001</v>
          </cell>
          <cell r="P393">
            <v>764.32712000000004</v>
          </cell>
          <cell r="Q393">
            <v>-387</v>
          </cell>
          <cell r="R393">
            <v>1455.7580200000002</v>
          </cell>
          <cell r="S393">
            <v>5433.2677399999993</v>
          </cell>
        </row>
        <row r="394">
          <cell r="C394">
            <v>-0.56177000000000277</v>
          </cell>
          <cell r="D394">
            <v>135.13545999999999</v>
          </cell>
          <cell r="E394">
            <v>32.272700000000007</v>
          </cell>
          <cell r="F394">
            <v>166.84639000000001</v>
          </cell>
          <cell r="G394">
            <v>316.81263999999999</v>
          </cell>
          <cell r="H394">
            <v>136.88095999999999</v>
          </cell>
          <cell r="I394">
            <v>1077.01143</v>
          </cell>
          <cell r="J394">
            <v>1530.7050300000001</v>
          </cell>
          <cell r="K394">
            <v>168.71677</v>
          </cell>
          <cell r="L394">
            <v>675.80250999999998</v>
          </cell>
          <cell r="M394">
            <v>845.65346000000011</v>
          </cell>
          <cell r="N394">
            <v>1690.17274</v>
          </cell>
          <cell r="O394">
            <v>833.83259999999996</v>
          </cell>
          <cell r="P394">
            <v>959.58225999999991</v>
          </cell>
          <cell r="Q394">
            <v>2213</v>
          </cell>
          <cell r="R394">
            <v>4006.4148599999999</v>
          </cell>
          <cell r="S394">
            <v>7394.1390199999996</v>
          </cell>
        </row>
        <row r="395">
          <cell r="C395">
            <v>257.11965000000004</v>
          </cell>
          <cell r="D395">
            <v>181.35940000000008</v>
          </cell>
          <cell r="E395">
            <v>89.933400000000006</v>
          </cell>
          <cell r="F395">
            <v>528.41245000000015</v>
          </cell>
          <cell r="G395">
            <v>-41.862280000000027</v>
          </cell>
          <cell r="H395">
            <v>-118.97814</v>
          </cell>
          <cell r="I395">
            <v>1.3759000000000015</v>
          </cell>
          <cell r="J395">
            <v>-159.46452000000002</v>
          </cell>
          <cell r="K395">
            <v>-86.490719999999982</v>
          </cell>
          <cell r="L395">
            <v>-140.60546000000002</v>
          </cell>
          <cell r="M395">
            <v>-675.32272</v>
          </cell>
          <cell r="N395">
            <v>-902.41890000000001</v>
          </cell>
          <cell r="O395">
            <v>-1334.4095800000002</v>
          </cell>
          <cell r="P395">
            <v>-864.51109000000019</v>
          </cell>
          <cell r="Q395">
            <v>-437</v>
          </cell>
          <cell r="R395">
            <v>-2635.9206700000004</v>
          </cell>
          <cell r="S395">
            <v>-3169.3916400000003</v>
          </cell>
        </row>
        <row r="396">
          <cell r="C396">
            <v>1218.70544</v>
          </cell>
          <cell r="D396">
            <v>509.61682000000008</v>
          </cell>
          <cell r="E396">
            <v>1321.8026599999998</v>
          </cell>
          <cell r="F396">
            <v>3050.1249200000002</v>
          </cell>
          <cell r="G396">
            <v>-213.58752000000013</v>
          </cell>
          <cell r="H396">
            <v>268.75387000000001</v>
          </cell>
          <cell r="I396">
            <v>1755.50099</v>
          </cell>
          <cell r="J396">
            <v>1810.6673400000002</v>
          </cell>
          <cell r="K396">
            <v>459.20785000000001</v>
          </cell>
          <cell r="L396">
            <v>1541.4270099999999</v>
          </cell>
          <cell r="M396">
            <v>1503.6837100000002</v>
          </cell>
          <cell r="N396">
            <v>3504.3185699999999</v>
          </cell>
          <cell r="O396">
            <v>802.10724999999979</v>
          </cell>
          <cell r="P396">
            <v>1148.7643099999998</v>
          </cell>
          <cell r="Q396">
            <v>1645</v>
          </cell>
          <cell r="R396">
            <v>3595.8715599999996</v>
          </cell>
          <cell r="S396">
            <v>11960.982389999999</v>
          </cell>
        </row>
        <row r="398">
          <cell r="C398">
            <v>8204.5940800000008</v>
          </cell>
          <cell r="D398">
            <v>8022.3647419999916</v>
          </cell>
          <cell r="E398">
            <v>11581.064770000008</v>
          </cell>
          <cell r="F398">
            <v>27808.023592000005</v>
          </cell>
          <cell r="G398">
            <v>6854.004930000001</v>
          </cell>
          <cell r="H398">
            <v>8185.1330600000038</v>
          </cell>
          <cell r="I398">
            <v>11469.623670000001</v>
          </cell>
          <cell r="J398">
            <v>26508.761660000004</v>
          </cell>
          <cell r="K398">
            <v>7395.963420000001</v>
          </cell>
          <cell r="L398">
            <v>9026.7216700000026</v>
          </cell>
          <cell r="M398">
            <v>10927.06366</v>
          </cell>
          <cell r="N398">
            <v>27349.748750000002</v>
          </cell>
          <cell r="O398">
            <v>9366.060620000002</v>
          </cell>
          <cell r="P398">
            <v>9446.3423899999998</v>
          </cell>
          <cell r="Q398">
            <v>9612.0711513943006</v>
          </cell>
          <cell r="R398">
            <v>28424.474161394304</v>
          </cell>
          <cell r="S398">
            <v>110091.00816339433</v>
          </cell>
        </row>
        <row r="399">
          <cell r="C399">
            <v>0.3733049960697275</v>
          </cell>
          <cell r="D399">
            <v>0.33634769588399244</v>
          </cell>
          <cell r="E399">
            <v>0.36925651258845238</v>
          </cell>
          <cell r="F399">
            <v>0.36024087494995266</v>
          </cell>
          <cell r="G399">
            <v>0.29181018695091016</v>
          </cell>
          <cell r="H399">
            <v>0.31297524494461187</v>
          </cell>
          <cell r="I399">
            <v>0.32430129998001289</v>
          </cell>
          <cell r="J399">
            <v>0.3118394441932319</v>
          </cell>
          <cell r="K399">
            <v>0.32524942013229846</v>
          </cell>
          <cell r="L399">
            <v>0.33848362034494556</v>
          </cell>
          <cell r="M399">
            <v>0.33177431647274036</v>
          </cell>
          <cell r="N399">
            <v>0.3321453578933477</v>
          </cell>
          <cell r="O399">
            <v>0.33219144793201388</v>
          </cell>
          <cell r="P399">
            <v>0.34542038726721991</v>
          </cell>
          <cell r="Q399">
            <v>0.36138569193204856</v>
          </cell>
          <cell r="R399">
            <v>0.34604925790446606</v>
          </cell>
          <cell r="S399">
            <v>0.33699617170765123</v>
          </cell>
        </row>
        <row r="401">
          <cell r="C401">
            <v>3249.1912000000002</v>
          </cell>
          <cell r="D401">
            <v>3525.5841899999996</v>
          </cell>
          <cell r="E401">
            <v>3807.5552899999998</v>
          </cell>
          <cell r="F401">
            <v>10582.330679999999</v>
          </cell>
          <cell r="G401">
            <v>3120.1935700000004</v>
          </cell>
          <cell r="H401">
            <v>3332.1924400000003</v>
          </cell>
          <cell r="I401">
            <v>3866.44841</v>
          </cell>
          <cell r="J401">
            <v>10318.834419999999</v>
          </cell>
          <cell r="K401">
            <v>3213.63877</v>
          </cell>
          <cell r="L401">
            <v>3067.6490300000005</v>
          </cell>
          <cell r="M401">
            <v>3892.8438399999995</v>
          </cell>
          <cell r="N401">
            <v>10174.13164</v>
          </cell>
          <cell r="O401">
            <v>3644.6310600000006</v>
          </cell>
          <cell r="P401">
            <v>3384.5685100000001</v>
          </cell>
          <cell r="Q401">
            <v>4253.2069899999997</v>
          </cell>
          <cell r="R401">
            <v>11282.406559999999</v>
          </cell>
          <cell r="S401">
            <v>42357.703299999994</v>
          </cell>
        </row>
        <row r="402">
          <cell r="C402">
            <v>1496.5446999999999</v>
          </cell>
          <cell r="D402">
            <v>1410.31576</v>
          </cell>
          <cell r="E402">
            <v>1669.8432700000001</v>
          </cell>
          <cell r="F402">
            <v>4576.7037300000002</v>
          </cell>
          <cell r="G402">
            <v>1624.9454599999999</v>
          </cell>
          <cell r="H402">
            <v>1583.3186499999997</v>
          </cell>
          <cell r="I402">
            <v>1796.4340699999998</v>
          </cell>
          <cell r="J402">
            <v>5004.6981799999994</v>
          </cell>
          <cell r="K402">
            <v>1446.4192499999999</v>
          </cell>
          <cell r="L402">
            <v>1350.99261</v>
          </cell>
          <cell r="M402">
            <v>1516.2042799999999</v>
          </cell>
          <cell r="N402">
            <v>4313.6161400000001</v>
          </cell>
          <cell r="O402">
            <v>1351.83843</v>
          </cell>
          <cell r="P402">
            <v>1150.5931700000001</v>
          </cell>
          <cell r="Q402">
            <v>1747.4557</v>
          </cell>
          <cell r="R402">
            <v>4249.8873000000003</v>
          </cell>
          <cell r="S402">
            <v>18144.905350000001</v>
          </cell>
        </row>
        <row r="404">
          <cell r="C404">
            <v>4745.7358999999997</v>
          </cell>
          <cell r="D404">
            <v>4935.8999499999991</v>
          </cell>
          <cell r="E404">
            <v>5477.3985599999996</v>
          </cell>
          <cell r="F404">
            <v>15159.03441</v>
          </cell>
          <cell r="G404">
            <v>4745.1390300000003</v>
          </cell>
          <cell r="H404">
            <v>4915.51109</v>
          </cell>
          <cell r="I404">
            <v>5662.8824800000002</v>
          </cell>
          <cell r="J404">
            <v>15323.532599999999</v>
          </cell>
          <cell r="K404">
            <v>4660.0580200000004</v>
          </cell>
          <cell r="L404">
            <v>4418.6416400000007</v>
          </cell>
          <cell r="M404">
            <v>5409.0481199999995</v>
          </cell>
          <cell r="N404">
            <v>14487.74778</v>
          </cell>
          <cell r="O404">
            <v>4996.4694900000004</v>
          </cell>
          <cell r="P404">
            <v>4535.1616800000002</v>
          </cell>
          <cell r="Q404">
            <v>6000.6626899999992</v>
          </cell>
          <cell r="R404">
            <v>15532.29386</v>
          </cell>
          <cell r="S404">
            <v>60502.608649999995</v>
          </cell>
        </row>
        <row r="405">
          <cell r="C405">
            <v>0.21592864975685236</v>
          </cell>
          <cell r="D405">
            <v>0.20694379134929825</v>
          </cell>
          <cell r="E405">
            <v>0.17464413941988596</v>
          </cell>
          <cell r="F405">
            <v>0.19637871066917062</v>
          </cell>
          <cell r="G405">
            <v>0.20202493601829966</v>
          </cell>
          <cell r="H405">
            <v>0.18795458499494513</v>
          </cell>
          <cell r="I405">
            <v>0.16011686195960773</v>
          </cell>
          <cell r="J405">
            <v>0.18026047200353712</v>
          </cell>
          <cell r="K405">
            <v>0.20493356750375419</v>
          </cell>
          <cell r="L405">
            <v>0.16569003387850412</v>
          </cell>
          <cell r="M405">
            <v>0.1642328898796917</v>
          </cell>
          <cell r="N405">
            <v>0.1759445110608796</v>
          </cell>
          <cell r="O405">
            <v>0.17721265127058625</v>
          </cell>
          <cell r="P405">
            <v>0.16583532960687608</v>
          </cell>
          <cell r="Q405">
            <v>0.22560732272169179</v>
          </cell>
          <cell r="R405">
            <v>0.18909545109922404</v>
          </cell>
          <cell r="S405">
            <v>0.18520265944985403</v>
          </cell>
        </row>
        <row r="406">
          <cell r="C406">
            <v>3458.8581800000011</v>
          </cell>
          <cell r="D406">
            <v>3086.4647919999925</v>
          </cell>
          <cell r="E406">
            <v>6103.6662100000085</v>
          </cell>
          <cell r="F406">
            <v>12648.989182000005</v>
          </cell>
          <cell r="G406">
            <v>2108.8659000000007</v>
          </cell>
          <cell r="H406">
            <v>3269.6219700000038</v>
          </cell>
          <cell r="I406">
            <v>5806.7411900000006</v>
          </cell>
          <cell r="J406">
            <v>11185.229060000005</v>
          </cell>
          <cell r="K406">
            <v>2735.9054000000006</v>
          </cell>
          <cell r="L406">
            <v>4608.0800300000019</v>
          </cell>
          <cell r="M406">
            <v>5518.0155400000003</v>
          </cell>
          <cell r="N406">
            <v>12862.000970000003</v>
          </cell>
          <cell r="O406">
            <v>4369.5911300000016</v>
          </cell>
          <cell r="P406">
            <v>4911.1807099999996</v>
          </cell>
          <cell r="Q406">
            <v>3611.4084613943014</v>
          </cell>
          <cell r="R406">
            <v>12892.180301394304</v>
          </cell>
          <cell r="S406">
            <v>49588.399513394339</v>
          </cell>
        </row>
        <row r="407">
          <cell r="C407">
            <v>0.15737634631287511</v>
          </cell>
          <cell r="D407">
            <v>0.12940390453469416</v>
          </cell>
          <cell r="E407">
            <v>0.19461237316856644</v>
          </cell>
          <cell r="F407">
            <v>0.16386216428078204</v>
          </cell>
          <cell r="G407">
            <v>8.9785250932610514E-2</v>
          </cell>
          <cell r="H407">
            <v>0.12502065994966674</v>
          </cell>
          <cell r="I407">
            <v>0.16418443802040519</v>
          </cell>
          <cell r="J407">
            <v>0.13157897218969475</v>
          </cell>
          <cell r="K407">
            <v>0.12031585262854425</v>
          </cell>
          <cell r="L407">
            <v>0.17279358646644141</v>
          </cell>
          <cell r="M407">
            <v>0.16754142659304863</v>
          </cell>
          <cell r="N407">
            <v>0.1562008468324681</v>
          </cell>
          <cell r="O407">
            <v>0.15497879666142766</v>
          </cell>
          <cell r="P407">
            <v>0.1795850576603438</v>
          </cell>
          <cell r="Q407">
            <v>0.13577836921035677</v>
          </cell>
          <cell r="R407">
            <v>0.15695380680524199</v>
          </cell>
          <cell r="S407">
            <v>0.15179351225779716</v>
          </cell>
        </row>
        <row r="409">
          <cell r="C409">
            <v>1499.65</v>
          </cell>
          <cell r="D409">
            <v>1510.3375000000001</v>
          </cell>
          <cell r="E409">
            <v>1508.5</v>
          </cell>
          <cell r="F409">
            <v>4518.4875000000002</v>
          </cell>
          <cell r="G409">
            <v>1581.0125</v>
          </cell>
          <cell r="H409">
            <v>1498.35</v>
          </cell>
          <cell r="I409">
            <v>1454.0874999999999</v>
          </cell>
          <cell r="J409">
            <v>4533.45</v>
          </cell>
          <cell r="K409">
            <v>1472.15</v>
          </cell>
          <cell r="L409">
            <v>1417.4125000000001</v>
          </cell>
          <cell r="M409">
            <v>1391.8375000000001</v>
          </cell>
          <cell r="N409">
            <v>4281.3999999999996</v>
          </cell>
          <cell r="O409">
            <v>1402.6624999999999</v>
          </cell>
          <cell r="P409">
            <v>1368.4625000000001</v>
          </cell>
          <cell r="Q409">
            <v>1155.1624999999999</v>
          </cell>
          <cell r="R409">
            <v>3926.2874999999999</v>
          </cell>
          <cell r="S409">
            <v>17259.625</v>
          </cell>
        </row>
        <row r="410">
          <cell r="C410">
            <v>6.8233337554216553E-2</v>
          </cell>
          <cell r="D410">
            <v>6.3322792526825988E-2</v>
          </cell>
          <cell r="E410">
            <v>4.8097775144355745E-2</v>
          </cell>
          <cell r="F410">
            <v>5.8535044213595407E-2</v>
          </cell>
          <cell r="G410">
            <v>6.7311821031433919E-2</v>
          </cell>
          <cell r="H410">
            <v>5.7292466087626316E-2</v>
          </cell>
          <cell r="I410">
            <v>4.1114031297130336E-2</v>
          </cell>
          <cell r="J410">
            <v>5.3329859252195896E-2</v>
          </cell>
          <cell r="K410">
            <v>6.474017063861616E-2</v>
          </cell>
          <cell r="L410">
            <v>5.3150072868279767E-2</v>
          </cell>
          <cell r="M410">
            <v>4.2259837553067552E-2</v>
          </cell>
          <cell r="N410">
            <v>5.199488844608046E-2</v>
          </cell>
          <cell r="O410">
            <v>4.9749035986373778E-2</v>
          </cell>
          <cell r="P410">
            <v>5.0039986610168591E-2</v>
          </cell>
          <cell r="Q410">
            <v>4.3430722971281741E-2</v>
          </cell>
          <cell r="R410">
            <v>4.7799965198298447E-2</v>
          </cell>
          <cell r="S410">
            <v>5.2832902951320718E-2</v>
          </cell>
        </row>
        <row r="412">
          <cell r="C412">
            <v>-2.8460000000000001</v>
          </cell>
          <cell r="D412">
            <v>-31.303999999999998</v>
          </cell>
          <cell r="E412">
            <v>-53.8</v>
          </cell>
          <cell r="F412">
            <v>-87.95</v>
          </cell>
          <cell r="G412">
            <v>-7.4950000000000001</v>
          </cell>
          <cell r="H412">
            <v>-12.87</v>
          </cell>
          <cell r="I412">
            <v>12</v>
          </cell>
          <cell r="J412">
            <v>-8.3650000000000002</v>
          </cell>
          <cell r="K412">
            <v>3.6880000000000006</v>
          </cell>
          <cell r="L412">
            <v>-13.456</v>
          </cell>
          <cell r="M412">
            <v>-38.28</v>
          </cell>
          <cell r="N412">
            <v>-48.048000000000002</v>
          </cell>
          <cell r="O412">
            <v>-22.121000000000002</v>
          </cell>
          <cell r="P412">
            <v>524.52200000000005</v>
          </cell>
          <cell r="Q412">
            <v>8</v>
          </cell>
          <cell r="R412">
            <v>510.40100000000007</v>
          </cell>
          <cell r="S412">
            <v>366.03800000000007</v>
          </cell>
        </row>
        <row r="413">
          <cell r="C413">
            <v>1962.054180000001</v>
          </cell>
          <cell r="D413">
            <v>1607.4312919999925</v>
          </cell>
          <cell r="E413">
            <v>4648.9662100000087</v>
          </cell>
          <cell r="F413">
            <v>8218.4516820000044</v>
          </cell>
          <cell r="G413">
            <v>535.34840000000065</v>
          </cell>
          <cell r="H413">
            <v>1784.1419700000035</v>
          </cell>
          <cell r="I413">
            <v>4340.653690000001</v>
          </cell>
          <cell r="J413">
            <v>6660.1440600000051</v>
          </cell>
          <cell r="K413">
            <v>1260.0674000000004</v>
          </cell>
          <cell r="L413">
            <v>3204.1235300000017</v>
          </cell>
          <cell r="M413">
            <v>4164.4580400000004</v>
          </cell>
          <cell r="N413">
            <v>8628.6489700000038</v>
          </cell>
          <cell r="O413">
            <v>2989.0496300000018</v>
          </cell>
          <cell r="P413">
            <v>3018.1962099999996</v>
          </cell>
          <cell r="Q413">
            <v>2448.2459613943015</v>
          </cell>
          <cell r="R413">
            <v>8455.4918013943043</v>
          </cell>
          <cell r="S413">
            <v>31962.736513394339</v>
          </cell>
        </row>
        <row r="414">
          <cell r="C414">
            <v>8.9272500359151546E-2</v>
          </cell>
          <cell r="D414">
            <v>6.739357143978969E-2</v>
          </cell>
          <cell r="E414">
            <v>0.14822998437009491</v>
          </cell>
          <cell r="F414">
            <v>0.10646647414055428</v>
          </cell>
          <cell r="G414">
            <v>2.2792530539932191E-2</v>
          </cell>
          <cell r="H414">
            <v>6.8220304542821103E-2</v>
          </cell>
          <cell r="I414">
            <v>0.12273110913934983</v>
          </cell>
          <cell r="J414">
            <v>7.8347515759333144E-2</v>
          </cell>
          <cell r="K414">
            <v>5.5413496241658401E-2</v>
          </cell>
          <cell r="L414">
            <v>0.12014808610652852</v>
          </cell>
          <cell r="M414">
            <v>0.12644387025566281</v>
          </cell>
          <cell r="N414">
            <v>0.10478947088231357</v>
          </cell>
          <cell r="O414">
            <v>0.1060143388790442</v>
          </cell>
          <cell r="P414">
            <v>0.11036509800981872</v>
          </cell>
          <cell r="Q414">
            <v>9.2046869695714031E-2</v>
          </cell>
          <cell r="R414">
            <v>0.10294004548600824</v>
          </cell>
          <cell r="S414">
            <v>9.7840141733716593E-2</v>
          </cell>
        </row>
        <row r="416">
          <cell r="F416">
            <v>0</v>
          </cell>
          <cell r="J416">
            <v>0</v>
          </cell>
          <cell r="N416">
            <v>0</v>
          </cell>
          <cell r="R416">
            <v>0</v>
          </cell>
          <cell r="S416">
            <v>0</v>
          </cell>
        </row>
        <row r="417"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</row>
        <row r="418"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</row>
        <row r="420">
          <cell r="C420">
            <v>1962.054180000001</v>
          </cell>
          <cell r="D420">
            <v>1607.4312919999925</v>
          </cell>
          <cell r="E420">
            <v>4648.9662100000087</v>
          </cell>
          <cell r="F420">
            <v>8218.4516820000044</v>
          </cell>
          <cell r="G420">
            <v>535.34840000000065</v>
          </cell>
          <cell r="H420">
            <v>1784.1419700000035</v>
          </cell>
          <cell r="I420">
            <v>4340.653690000001</v>
          </cell>
          <cell r="J420">
            <v>6660.1440600000051</v>
          </cell>
          <cell r="K420">
            <v>1260.0674000000004</v>
          </cell>
          <cell r="L420">
            <v>3204.1235300000017</v>
          </cell>
          <cell r="M420">
            <v>4164.4580400000004</v>
          </cell>
          <cell r="N420">
            <v>8628.6489700000038</v>
          </cell>
          <cell r="O420">
            <v>2989.0496300000018</v>
          </cell>
          <cell r="P420">
            <v>3018.1962099999996</v>
          </cell>
          <cell r="Q420">
            <v>2448.2459613943015</v>
          </cell>
          <cell r="R420">
            <v>8455.4918013943043</v>
          </cell>
          <cell r="S420">
            <v>31962.736513394339</v>
          </cell>
        </row>
        <row r="421">
          <cell r="C421">
            <v>8.9272500359151546E-2</v>
          </cell>
          <cell r="D421">
            <v>6.739357143978969E-2</v>
          </cell>
          <cell r="E421">
            <v>0.14822998437009491</v>
          </cell>
          <cell r="F421">
            <v>0.10646647414055428</v>
          </cell>
          <cell r="G421">
            <v>2.2792530539932191E-2</v>
          </cell>
          <cell r="H421">
            <v>6.8220304542821103E-2</v>
          </cell>
          <cell r="I421">
            <v>0.12273110913934983</v>
          </cell>
          <cell r="J421">
            <v>7.8347515759333144E-2</v>
          </cell>
          <cell r="K421">
            <v>5.5413496241658401E-2</v>
          </cell>
          <cell r="L421">
            <v>0.12014808610652852</v>
          </cell>
          <cell r="M421">
            <v>0.12644387025566281</v>
          </cell>
          <cell r="N421">
            <v>0.10478947088231357</v>
          </cell>
          <cell r="O421">
            <v>0.1060143388790442</v>
          </cell>
          <cell r="P421">
            <v>0.11036509800981872</v>
          </cell>
          <cell r="Q421">
            <v>9.2046869695714031E-2</v>
          </cell>
          <cell r="R421">
            <v>0.10294004548600824</v>
          </cell>
          <cell r="S421">
            <v>9.7840141733716593E-2</v>
          </cell>
        </row>
        <row r="423">
          <cell r="C423">
            <v>11.353025229822549</v>
          </cell>
          <cell r="D423">
            <v>11.698692199546247</v>
          </cell>
          <cell r="E423">
            <v>11.331355870722646</v>
          </cell>
          <cell r="F423">
            <v>11.448576177493853</v>
          </cell>
          <cell r="G423">
            <v>10.96696854874342</v>
          </cell>
          <cell r="H423">
            <v>10.511099409726793</v>
          </cell>
          <cell r="I423">
            <v>10.021511732937158</v>
          </cell>
          <cell r="J423">
            <v>10.41809092346069</v>
          </cell>
          <cell r="K423">
            <v>10.835416094997107</v>
          </cell>
          <cell r="L423">
            <v>9.9859246008788958</v>
          </cell>
          <cell r="M423">
            <v>10.309144308561823</v>
          </cell>
          <cell r="N423">
            <v>10.340609473350648</v>
          </cell>
          <cell r="O423">
            <v>10.903551655468451</v>
          </cell>
          <cell r="P423">
            <v>10.821686029860889</v>
          </cell>
          <cell r="Q423">
            <v>11.165911082163463</v>
          </cell>
          <cell r="R423">
            <v>10.959618043086898</v>
          </cell>
          <cell r="S423">
            <v>10.760021020698266</v>
          </cell>
        </row>
        <row r="424">
          <cell r="C424">
            <v>9.9853703693607496</v>
          </cell>
          <cell r="D424">
            <v>10.279785007826828</v>
          </cell>
          <cell r="E424">
            <v>9.9358723383225218</v>
          </cell>
          <cell r="F424">
            <v>10.053991863849065</v>
          </cell>
          <cell r="G424">
            <v>9.5298268206993928</v>
          </cell>
          <cell r="H424">
            <v>9.1751623067140304</v>
          </cell>
          <cell r="I424">
            <v>8.6691306966324966</v>
          </cell>
          <cell r="J424">
            <v>9.048462334408228</v>
          </cell>
          <cell r="K424">
            <v>9.5437622705225014</v>
          </cell>
          <cell r="L424">
            <v>8.8768686510269212</v>
          </cell>
          <cell r="M424">
            <v>9.1391197425802559</v>
          </cell>
          <cell r="N424">
            <v>9.1587241874346752</v>
          </cell>
          <cell r="O424">
            <v>9.6489912845225074</v>
          </cell>
          <cell r="P424">
            <v>9.5396958865145312</v>
          </cell>
          <cell r="Q424">
            <v>9.8114816716307089</v>
          </cell>
          <cell r="R424">
            <v>9.6639539170962117</v>
          </cell>
          <cell r="S424">
            <v>9.4518745711477408</v>
          </cell>
        </row>
        <row r="425">
          <cell r="C425">
            <v>40.002991740518397</v>
          </cell>
          <cell r="D425">
            <v>39.806568958106944</v>
          </cell>
          <cell r="E425">
            <v>40.997931640388217</v>
          </cell>
          <cell r="F425">
            <v>40.347194631404975</v>
          </cell>
          <cell r="G425">
            <v>39.251520623441458</v>
          </cell>
          <cell r="H425">
            <v>39.132429593979708</v>
          </cell>
          <cell r="I425">
            <v>37.254724939652021</v>
          </cell>
          <cell r="J425">
            <v>38.380961902611929</v>
          </cell>
          <cell r="K425">
            <v>38.789708889771155</v>
          </cell>
          <cell r="L425">
            <v>36.057195464959321</v>
          </cell>
          <cell r="M425">
            <v>36.71396966507271</v>
          </cell>
          <cell r="N425">
            <v>37.07845783790556</v>
          </cell>
          <cell r="O425">
            <v>38.38538746752166</v>
          </cell>
          <cell r="P425">
            <v>38.593501275248499</v>
          </cell>
          <cell r="Q425">
            <v>38.450476909645467</v>
          </cell>
          <cell r="R425">
            <v>38.475845757811371</v>
          </cell>
          <cell r="S425">
            <v>38.543854100866838</v>
          </cell>
        </row>
        <row r="426">
          <cell r="C426">
            <v>12.046611654391395</v>
          </cell>
          <cell r="D426">
            <v>12.128767622200153</v>
          </cell>
          <cell r="E426">
            <v>12.315238779197642</v>
          </cell>
          <cell r="F426">
            <v>12.181290424448834</v>
          </cell>
          <cell r="G426">
            <v>13.104275093491472</v>
          </cell>
          <cell r="H426">
            <v>12.709775171344189</v>
          </cell>
          <cell r="I426">
            <v>13.494780751090316</v>
          </cell>
          <cell r="J426">
            <v>13.146636932954484</v>
          </cell>
          <cell r="K426">
            <v>11.920666572933774</v>
          </cell>
          <cell r="L426">
            <v>11.106191906900269</v>
          </cell>
          <cell r="M426">
            <v>11.34938585552492</v>
          </cell>
          <cell r="N426">
            <v>11.429551507209251</v>
          </cell>
          <cell r="O426">
            <v>11.505979066158185</v>
          </cell>
          <cell r="P426">
            <v>11.846491755618208</v>
          </cell>
          <cell r="Q426">
            <v>12.130039372213281</v>
          </cell>
          <cell r="R426">
            <v>11.822164977801981</v>
          </cell>
          <cell r="S426">
            <v>12.1574711335056</v>
          </cell>
        </row>
        <row r="427">
          <cell r="C427">
            <v>2.3714653513588653</v>
          </cell>
          <cell r="D427">
            <v>1.8278331949931261</v>
          </cell>
          <cell r="E427">
            <v>2.7329708266500008</v>
          </cell>
          <cell r="F427">
            <v>2.352167137067315</v>
          </cell>
          <cell r="G427">
            <v>2.301281361606184</v>
          </cell>
          <cell r="H427">
            <v>1.9401345471397404</v>
          </cell>
          <cell r="I427">
            <v>2.6630426770760285</v>
          </cell>
          <cell r="J427">
            <v>2.3427969577885643</v>
          </cell>
          <cell r="K427">
            <v>3.169606850154167</v>
          </cell>
          <cell r="L427">
            <v>1.8452695487925914</v>
          </cell>
          <cell r="M427">
            <v>2.1792393781173205</v>
          </cell>
          <cell r="N427">
            <v>2.3493739995245373</v>
          </cell>
          <cell r="O427">
            <v>1.3276829682057103</v>
          </cell>
          <cell r="P427">
            <v>1.4503084142229017</v>
          </cell>
          <cell r="Q427">
            <v>3.1147179493663195</v>
          </cell>
          <cell r="R427">
            <v>1.9559453071144408</v>
          </cell>
          <cell r="S427">
            <v>2.2500518879859843</v>
          </cell>
        </row>
        <row r="436">
          <cell r="C436" t="str">
            <v>JAN</v>
          </cell>
          <cell r="D436" t="str">
            <v>FEB</v>
          </cell>
          <cell r="E436" t="str">
            <v>MAR</v>
          </cell>
          <cell r="F436" t="str">
            <v>QUARTER</v>
          </cell>
          <cell r="G436" t="str">
            <v>APR</v>
          </cell>
          <cell r="H436" t="str">
            <v>MAY</v>
          </cell>
          <cell r="I436" t="str">
            <v>JUN</v>
          </cell>
          <cell r="J436" t="str">
            <v>QUARTER</v>
          </cell>
          <cell r="K436" t="str">
            <v>JUL</v>
          </cell>
          <cell r="L436" t="str">
            <v>AUG</v>
          </cell>
          <cell r="M436" t="str">
            <v>SEP</v>
          </cell>
          <cell r="N436" t="str">
            <v>QUARTER</v>
          </cell>
          <cell r="O436" t="str">
            <v>OCT</v>
          </cell>
          <cell r="P436" t="str">
            <v>NOV</v>
          </cell>
          <cell r="Q436" t="str">
            <v>DEC</v>
          </cell>
          <cell r="R436" t="str">
            <v>QUARTER</v>
          </cell>
          <cell r="S436" t="str">
            <v>YEAR</v>
          </cell>
        </row>
        <row r="438">
          <cell r="C438">
            <v>205.42599999999999</v>
          </cell>
          <cell r="D438">
            <v>217.964</v>
          </cell>
          <cell r="E438">
            <v>276.44299999999998</v>
          </cell>
          <cell r="F438">
            <v>699.83299999999997</v>
          </cell>
          <cell r="G438">
            <v>208.51900000000001</v>
          </cell>
          <cell r="H438">
            <v>234.83</v>
          </cell>
          <cell r="I438">
            <v>270.41899999999998</v>
          </cell>
          <cell r="J438">
            <v>713.76800000000003</v>
          </cell>
          <cell r="K438">
            <v>228.34200000000001</v>
          </cell>
          <cell r="L438">
            <v>244.65299999999999</v>
          </cell>
          <cell r="M438">
            <v>285.27699999999999</v>
          </cell>
          <cell r="N438">
            <v>758.27199999999993</v>
          </cell>
          <cell r="O438">
            <v>224.072</v>
          </cell>
          <cell r="P438">
            <v>231.25800000000001</v>
          </cell>
          <cell r="Q438">
            <v>242.62036222800336</v>
          </cell>
          <cell r="R438">
            <v>697.95036222800343</v>
          </cell>
          <cell r="S438">
            <v>2869.8233622280036</v>
          </cell>
        </row>
        <row r="440">
          <cell r="C440">
            <v>1874.86637</v>
          </cell>
          <cell r="D440">
            <v>2096.7484899999995</v>
          </cell>
          <cell r="E440">
            <v>2618.7475200000003</v>
          </cell>
          <cell r="F440">
            <v>6590.3623800000005</v>
          </cell>
          <cell r="G440">
            <v>1847.24712</v>
          </cell>
          <cell r="H440">
            <v>2050.0557100000005</v>
          </cell>
          <cell r="I440">
            <v>2419.9991299999997</v>
          </cell>
          <cell r="J440">
            <v>6317.3019600000007</v>
          </cell>
          <cell r="K440">
            <v>2019.14453</v>
          </cell>
          <cell r="L440">
            <v>2129.1887100000004</v>
          </cell>
          <cell r="M440">
            <v>2530.5313700000006</v>
          </cell>
          <cell r="N440">
            <v>6678.8646100000005</v>
          </cell>
          <cell r="O440">
            <v>1989.9779199999998</v>
          </cell>
          <cell r="P440">
            <v>2006.0103299999996</v>
          </cell>
          <cell r="Q440">
            <v>2177.1370025628562</v>
          </cell>
          <cell r="R440">
            <v>6173.1252525628552</v>
          </cell>
          <cell r="S440">
            <v>25759.654202562859</v>
          </cell>
        </row>
        <row r="441">
          <cell r="C441">
            <v>33.476279999999996</v>
          </cell>
          <cell r="D441">
            <v>42.09722</v>
          </cell>
          <cell r="E441">
            <v>41.333100000000002</v>
          </cell>
          <cell r="F441">
            <v>116.9066</v>
          </cell>
          <cell r="G441">
            <v>31.547400000000003</v>
          </cell>
          <cell r="H441">
            <v>37.615339999999996</v>
          </cell>
          <cell r="I441">
            <v>45.358760000000004</v>
          </cell>
          <cell r="J441">
            <v>114.5215</v>
          </cell>
          <cell r="K441">
            <v>39.861910000000002</v>
          </cell>
          <cell r="L441">
            <v>42.98236</v>
          </cell>
          <cell r="M441">
            <v>46.022970000000001</v>
          </cell>
          <cell r="N441">
            <v>128.86723999999998</v>
          </cell>
          <cell r="O441">
            <v>36.728209999999997</v>
          </cell>
          <cell r="P441">
            <v>39.180500000000002</v>
          </cell>
          <cell r="Q441">
            <v>40.239301543682899</v>
          </cell>
          <cell r="R441">
            <v>116.1480115436829</v>
          </cell>
          <cell r="S441">
            <v>476.44335154368287</v>
          </cell>
        </row>
        <row r="442">
          <cell r="C442">
            <v>1908.34265</v>
          </cell>
          <cell r="D442">
            <v>2138.8457099999996</v>
          </cell>
          <cell r="E442">
            <v>2660.0806200000002</v>
          </cell>
          <cell r="F442">
            <v>6707.2689799999998</v>
          </cell>
          <cell r="G442">
            <v>1878.7945199999999</v>
          </cell>
          <cell r="H442">
            <v>2087.6710500000004</v>
          </cell>
          <cell r="I442">
            <v>2465.3578899999998</v>
          </cell>
          <cell r="J442">
            <v>6431.8234599999996</v>
          </cell>
          <cell r="K442">
            <v>2059.0064400000001</v>
          </cell>
          <cell r="L442">
            <v>2172.1710700000003</v>
          </cell>
          <cell r="M442">
            <v>2576.5543400000006</v>
          </cell>
          <cell r="N442">
            <v>6807.731850000001</v>
          </cell>
          <cell r="O442">
            <v>2026.7061299999998</v>
          </cell>
          <cell r="P442">
            <v>2045.1908299999996</v>
          </cell>
          <cell r="Q442">
            <v>2217.376304106539</v>
          </cell>
          <cell r="R442">
            <v>6289.2732641065377</v>
          </cell>
          <cell r="S442">
            <v>26236.097554106538</v>
          </cell>
        </row>
        <row r="443">
          <cell r="C443">
            <v>216.75890000000001</v>
          </cell>
          <cell r="D443">
            <v>259.40258</v>
          </cell>
          <cell r="E443">
            <v>310.65681999999993</v>
          </cell>
          <cell r="F443">
            <v>786.81829999999991</v>
          </cell>
          <cell r="G443">
            <v>215.69611</v>
          </cell>
          <cell r="H443">
            <v>247.92728</v>
          </cell>
          <cell r="I443">
            <v>281.27641</v>
          </cell>
          <cell r="J443">
            <v>744.89979999999991</v>
          </cell>
          <cell r="K443">
            <v>244.64537000000001</v>
          </cell>
          <cell r="L443">
            <v>251.6824</v>
          </cell>
          <cell r="M443">
            <v>295.34972000000005</v>
          </cell>
          <cell r="N443">
            <v>791.67749000000003</v>
          </cell>
          <cell r="O443">
            <v>229.34951000000001</v>
          </cell>
          <cell r="P443">
            <v>244.66386</v>
          </cell>
          <cell r="Q443">
            <v>269.33835111942898</v>
          </cell>
          <cell r="R443">
            <v>743.35172111942893</v>
          </cell>
          <cell r="S443">
            <v>3066.7473111194286</v>
          </cell>
        </row>
        <row r="444">
          <cell r="C444">
            <v>51.275230000000001</v>
          </cell>
          <cell r="D444">
            <v>56.739059999999995</v>
          </cell>
          <cell r="E444">
            <v>55.049670000000006</v>
          </cell>
          <cell r="F444">
            <v>163.06396000000001</v>
          </cell>
          <cell r="G444">
            <v>47.45964</v>
          </cell>
          <cell r="H444">
            <v>41.634500000000003</v>
          </cell>
          <cell r="I444">
            <v>34.702910000000003</v>
          </cell>
          <cell r="J444">
            <v>123.79705000000001</v>
          </cell>
          <cell r="K444">
            <v>40.341790000000003</v>
          </cell>
          <cell r="L444">
            <v>34.631450000000001</v>
          </cell>
          <cell r="M444">
            <v>50.608580000000003</v>
          </cell>
          <cell r="N444">
            <v>125.58182000000001</v>
          </cell>
          <cell r="O444">
            <v>33.191519999999997</v>
          </cell>
          <cell r="P444">
            <v>29.748939999999997</v>
          </cell>
          <cell r="Q444">
            <v>46.042383502544368</v>
          </cell>
          <cell r="R444">
            <v>108.98284350254437</v>
          </cell>
          <cell r="S444">
            <v>521.42567350254444</v>
          </cell>
        </row>
        <row r="446">
          <cell r="C446">
            <v>1640.30852</v>
          </cell>
          <cell r="D446">
            <v>1822.7040699999998</v>
          </cell>
          <cell r="E446">
            <v>2294.3741300000006</v>
          </cell>
          <cell r="F446">
            <v>5757.3867199999995</v>
          </cell>
          <cell r="G446">
            <v>1615.6387699999998</v>
          </cell>
          <cell r="H446">
            <v>1798.1092700000004</v>
          </cell>
          <cell r="I446">
            <v>2149.3785699999999</v>
          </cell>
          <cell r="J446">
            <v>5563.1266099999993</v>
          </cell>
          <cell r="K446">
            <v>1774.0192800000002</v>
          </cell>
          <cell r="L446">
            <v>1885.8572200000003</v>
          </cell>
          <cell r="M446">
            <v>2230.5960400000004</v>
          </cell>
          <cell r="N446">
            <v>5890.4725400000007</v>
          </cell>
          <cell r="O446">
            <v>1764.1650999999997</v>
          </cell>
          <cell r="P446">
            <v>1770.7780299999995</v>
          </cell>
          <cell r="Q446">
            <v>1901.9955694845655</v>
          </cell>
          <cell r="R446">
            <v>5436.9386994845645</v>
          </cell>
          <cell r="S446">
            <v>22647.924569484563</v>
          </cell>
        </row>
        <row r="448">
          <cell r="C448">
            <v>632.61033000000009</v>
          </cell>
          <cell r="D448">
            <v>678.77931199999966</v>
          </cell>
          <cell r="E448">
            <v>908.77841000000035</v>
          </cell>
          <cell r="F448">
            <v>2220.168052</v>
          </cell>
          <cell r="G448">
            <v>639.06021000000021</v>
          </cell>
          <cell r="H448">
            <v>701.25316000000043</v>
          </cell>
          <cell r="I448">
            <v>854.8999999999993</v>
          </cell>
          <cell r="J448">
            <v>2195.2133699999999</v>
          </cell>
          <cell r="K448">
            <v>686.21188999999993</v>
          </cell>
          <cell r="L448">
            <v>733.1753799999999</v>
          </cell>
          <cell r="M448">
            <v>863.34776000000045</v>
          </cell>
          <cell r="N448">
            <v>2282.7350300000003</v>
          </cell>
          <cell r="O448">
            <v>659.46101999999973</v>
          </cell>
          <cell r="P448">
            <v>659.99610999999982</v>
          </cell>
          <cell r="Q448">
            <v>715.9546339815995</v>
          </cell>
          <cell r="R448">
            <v>2035.4117639815991</v>
          </cell>
          <cell r="S448">
            <v>8733.5282159815979</v>
          </cell>
        </row>
        <row r="449">
          <cell r="C449">
            <v>0.38566545395984414</v>
          </cell>
          <cell r="D449">
            <v>0.37240236809258881</v>
          </cell>
          <cell r="E449">
            <v>0.39608989576604059</v>
          </cell>
          <cell r="F449">
            <v>0.3856207963740883</v>
          </cell>
          <cell r="G449">
            <v>0.39554646859582376</v>
          </cell>
          <cell r="H449">
            <v>0.38999474153203173</v>
          </cell>
          <cell r="I449">
            <v>0.39774286946575416</v>
          </cell>
          <cell r="J449">
            <v>0.39460064886065938</v>
          </cell>
          <cell r="K449">
            <v>0.38681196858243833</v>
          </cell>
          <cell r="L449">
            <v>0.38877565715181756</v>
          </cell>
          <cell r="M449">
            <v>0.38704801071914408</v>
          </cell>
          <cell r="N449">
            <v>0.38753003506913897</v>
          </cell>
          <cell r="O449">
            <v>0.37380912931561783</v>
          </cell>
          <cell r="P449">
            <v>0.37271532559052589</v>
          </cell>
          <cell r="Q449">
            <v>0.37642287157147314</v>
          </cell>
          <cell r="R449">
            <v>0.37436724533505616</v>
          </cell>
          <cell r="S449">
            <v>0.3856215693931182</v>
          </cell>
        </row>
        <row r="450">
          <cell r="C450">
            <v>599.13405000000012</v>
          </cell>
          <cell r="D450">
            <v>636.68209199999967</v>
          </cell>
          <cell r="E450">
            <v>867.44531000000029</v>
          </cell>
          <cell r="F450">
            <v>2103.2614519999997</v>
          </cell>
          <cell r="G450">
            <v>607.51281000000017</v>
          </cell>
          <cell r="H450">
            <v>663.63782000000049</v>
          </cell>
          <cell r="I450">
            <v>809.54123999999933</v>
          </cell>
          <cell r="J450">
            <v>2080.6918699999997</v>
          </cell>
          <cell r="K450">
            <v>646.34997999999996</v>
          </cell>
          <cell r="L450">
            <v>690.19301999999993</v>
          </cell>
          <cell r="M450">
            <v>817.32479000000046</v>
          </cell>
          <cell r="N450">
            <v>2153.8677900000002</v>
          </cell>
          <cell r="O450">
            <v>622.73280999999974</v>
          </cell>
          <cell r="P450">
            <v>620.81560999999977</v>
          </cell>
          <cell r="Q450">
            <v>675.71533243791657</v>
          </cell>
          <cell r="R450">
            <v>1919.2637524379161</v>
          </cell>
          <cell r="S450">
            <v>8257.0848644379148</v>
          </cell>
        </row>
        <row r="451">
          <cell r="C451">
            <v>0.37286658500205355</v>
          </cell>
          <cell r="D451">
            <v>0.35756466510279894</v>
          </cell>
          <cell r="E451">
            <v>0.38501088016137902</v>
          </cell>
          <cell r="F451">
            <v>0.3728869541694263</v>
          </cell>
          <cell r="G451">
            <v>0.38350869243104341</v>
          </cell>
          <cell r="H451">
            <v>0.37696115203305491</v>
          </cell>
          <cell r="I451">
            <v>0.38475932410541297</v>
          </cell>
          <cell r="J451">
            <v>0.38187606332146173</v>
          </cell>
          <cell r="K451">
            <v>0.37271702740564999</v>
          </cell>
          <cell r="L451">
            <v>0.37451974357065126</v>
          </cell>
          <cell r="M451">
            <v>0.37413479147209316</v>
          </cell>
          <cell r="N451">
            <v>0.37383119423331546</v>
          </cell>
          <cell r="O451">
            <v>0.36049525954027756</v>
          </cell>
          <cell r="P451">
            <v>0.35852188470146407</v>
          </cell>
          <cell r="Q451">
            <v>0.3629451094504777</v>
          </cell>
          <cell r="R451">
            <v>0.36071025247953536</v>
          </cell>
          <cell r="S451">
            <v>0.37241918044502986</v>
          </cell>
        </row>
        <row r="453">
          <cell r="C453">
            <v>6.9556300000000002</v>
          </cell>
          <cell r="D453">
            <v>12.114879999999999</v>
          </cell>
          <cell r="E453">
            <v>-18.953080000000003</v>
          </cell>
          <cell r="F453">
            <v>0.11742999999999526</v>
          </cell>
          <cell r="G453">
            <v>5.8853500000000007</v>
          </cell>
          <cell r="H453">
            <v>13.63151</v>
          </cell>
          <cell r="I453">
            <v>63.10942</v>
          </cell>
          <cell r="J453">
            <v>82.626280000000008</v>
          </cell>
          <cell r="K453">
            <v>8.61937</v>
          </cell>
          <cell r="L453">
            <v>21.320610000000002</v>
          </cell>
          <cell r="M453">
            <v>30.48293</v>
          </cell>
          <cell r="N453">
            <v>60.422910000000002</v>
          </cell>
          <cell r="O453">
            <v>20.643939999999997</v>
          </cell>
          <cell r="P453">
            <v>18.55613</v>
          </cell>
          <cell r="Q453">
            <v>28</v>
          </cell>
          <cell r="R453">
            <v>67.200069999999997</v>
          </cell>
          <cell r="S453">
            <v>210.36668999999998</v>
          </cell>
        </row>
        <row r="454"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</row>
        <row r="455">
          <cell r="C455">
            <v>83.665199999999999</v>
          </cell>
          <cell r="D455">
            <v>15.466200000000001</v>
          </cell>
          <cell r="E455">
            <v>139.95598000000001</v>
          </cell>
          <cell r="F455">
            <v>239.08738</v>
          </cell>
          <cell r="G455">
            <v>-31.898689999999998</v>
          </cell>
          <cell r="H455">
            <v>14.31329</v>
          </cell>
          <cell r="I455">
            <v>51.600569999999998</v>
          </cell>
          <cell r="J455">
            <v>34.015169999999998</v>
          </cell>
          <cell r="K455">
            <v>49.023379999999996</v>
          </cell>
          <cell r="L455">
            <v>91.336389999999994</v>
          </cell>
          <cell r="M455">
            <v>118.06821000000001</v>
          </cell>
          <cell r="N455">
            <v>258.42797999999999</v>
          </cell>
          <cell r="O455">
            <v>120.61400999999999</v>
          </cell>
          <cell r="P455">
            <v>85.483999999999995</v>
          </cell>
          <cell r="Q455">
            <v>-43</v>
          </cell>
          <cell r="R455">
            <v>163.09800999999999</v>
          </cell>
          <cell r="S455">
            <v>694.62853999999993</v>
          </cell>
        </row>
        <row r="456">
          <cell r="C456">
            <v>0.61275000000000002</v>
          </cell>
          <cell r="D456">
            <v>12.94195</v>
          </cell>
          <cell r="E456">
            <v>8.3525400000000012</v>
          </cell>
          <cell r="F456">
            <v>21.907240000000002</v>
          </cell>
          <cell r="G456">
            <v>5.9731499999999995</v>
          </cell>
          <cell r="H456">
            <v>2.2792500000000002</v>
          </cell>
          <cell r="I456">
            <v>2.3464899999999997</v>
          </cell>
          <cell r="J456">
            <v>10.598889999999999</v>
          </cell>
          <cell r="K456">
            <v>11.04218</v>
          </cell>
          <cell r="L456">
            <v>12.542669999999999</v>
          </cell>
          <cell r="M456">
            <v>12.03354</v>
          </cell>
          <cell r="N456">
            <v>35.618389999999998</v>
          </cell>
          <cell r="O456">
            <v>47.746780000000001</v>
          </cell>
          <cell r="P456">
            <v>39.14387</v>
          </cell>
          <cell r="Q456">
            <v>19</v>
          </cell>
          <cell r="R456">
            <v>105.89064999999999</v>
          </cell>
          <cell r="S456">
            <v>174.01517000000001</v>
          </cell>
        </row>
        <row r="457">
          <cell r="C457">
            <v>97.374499999999998</v>
          </cell>
          <cell r="D457">
            <v>89.012810000000002</v>
          </cell>
          <cell r="E457">
            <v>94.404289999999989</v>
          </cell>
          <cell r="F457">
            <v>280.79160000000002</v>
          </cell>
          <cell r="G457">
            <v>37.174039999999998</v>
          </cell>
          <cell r="H457">
            <v>4.9328700000000003</v>
          </cell>
          <cell r="I457">
            <v>23.438590000000001</v>
          </cell>
          <cell r="J457">
            <v>65.545500000000004</v>
          </cell>
          <cell r="K457">
            <v>8.6250499999999999</v>
          </cell>
          <cell r="L457">
            <v>2.5560900000000002</v>
          </cell>
          <cell r="M457">
            <v>-59.214910000000003</v>
          </cell>
          <cell r="N457">
            <v>-48.033770000000004</v>
          </cell>
          <cell r="O457">
            <v>-142.10883999999999</v>
          </cell>
          <cell r="P457">
            <v>-88.736530000000002</v>
          </cell>
          <cell r="Q457">
            <v>-46</v>
          </cell>
          <cell r="R457">
            <v>-276.84537</v>
          </cell>
          <cell r="S457">
            <v>21.457960000000014</v>
          </cell>
        </row>
        <row r="458">
          <cell r="C458">
            <v>188.60808</v>
          </cell>
          <cell r="D458">
            <v>129.53584000000001</v>
          </cell>
          <cell r="E458">
            <v>223.75972999999999</v>
          </cell>
          <cell r="F458">
            <v>541.90364999999997</v>
          </cell>
          <cell r="G458">
            <v>17.133849999999999</v>
          </cell>
          <cell r="H458">
            <v>35.15692</v>
          </cell>
          <cell r="I458">
            <v>140.49507</v>
          </cell>
          <cell r="J458">
            <v>192.78584000000001</v>
          </cell>
          <cell r="K458">
            <v>77.309979999999996</v>
          </cell>
          <cell r="L458">
            <v>127.75576</v>
          </cell>
          <cell r="M458">
            <v>101.36976999999999</v>
          </cell>
          <cell r="N458">
            <v>306.43550999999997</v>
          </cell>
          <cell r="O458">
            <v>46.895890000000009</v>
          </cell>
          <cell r="P458">
            <v>54.447469999999996</v>
          </cell>
          <cell r="Q458">
            <v>-42</v>
          </cell>
          <cell r="R458">
            <v>59.343359999999961</v>
          </cell>
          <cell r="S458">
            <v>1100.4683599999998</v>
          </cell>
        </row>
        <row r="460">
          <cell r="C460">
            <v>821.21841000000006</v>
          </cell>
          <cell r="D460">
            <v>808.31515199999967</v>
          </cell>
          <cell r="E460">
            <v>1132.5381400000003</v>
          </cell>
          <cell r="F460">
            <v>2762.0717020000002</v>
          </cell>
          <cell r="G460">
            <v>656.19406000000026</v>
          </cell>
          <cell r="H460">
            <v>736.41008000000045</v>
          </cell>
          <cell r="I460">
            <v>995.39506999999935</v>
          </cell>
          <cell r="J460">
            <v>2387.9992099999999</v>
          </cell>
          <cell r="K460">
            <v>763.52186999999992</v>
          </cell>
          <cell r="L460">
            <v>860.93113999999991</v>
          </cell>
          <cell r="M460">
            <v>964.71753000000047</v>
          </cell>
          <cell r="N460">
            <v>2589.1705400000001</v>
          </cell>
          <cell r="O460">
            <v>706.35690999999974</v>
          </cell>
          <cell r="P460">
            <v>714.44357999999977</v>
          </cell>
          <cell r="Q460">
            <v>673.9546339815995</v>
          </cell>
          <cell r="R460">
            <v>2094.7551239815989</v>
          </cell>
          <cell r="S460">
            <v>9833.9965759815968</v>
          </cell>
        </row>
        <row r="461">
          <cell r="C461">
            <v>0.50064874990712116</v>
          </cell>
          <cell r="D461">
            <v>0.44347031715356833</v>
          </cell>
          <cell r="E461">
            <v>0.49361528496662399</v>
          </cell>
          <cell r="F461">
            <v>0.47974399433776449</v>
          </cell>
          <cell r="G461">
            <v>0.40615146911831063</v>
          </cell>
          <cell r="H461">
            <v>0.40954690145165668</v>
          </cell>
          <cell r="I461">
            <v>0.4631083066953624</v>
          </cell>
          <cell r="J461">
            <v>0.4292548736366078</v>
          </cell>
          <cell r="K461">
            <v>0.43039096508579083</v>
          </cell>
          <cell r="L461">
            <v>0.45651978891593914</v>
          </cell>
          <cell r="M461">
            <v>0.43249315998965027</v>
          </cell>
          <cell r="N461">
            <v>0.43955226383247004</v>
          </cell>
          <cell r="O461">
            <v>0.40039161300719522</v>
          </cell>
          <cell r="P461">
            <v>0.40346309243513712</v>
          </cell>
          <cell r="Q461">
            <v>0.35434080120609268</v>
          </cell>
          <cell r="R461">
            <v>0.38528209342882364</v>
          </cell>
          <cell r="S461">
            <v>0.43421182130003028</v>
          </cell>
        </row>
        <row r="463">
          <cell r="C463">
            <v>219.77662000000001</v>
          </cell>
          <cell r="D463">
            <v>262.69645000000003</v>
          </cell>
          <cell r="E463">
            <v>279.50291999999996</v>
          </cell>
          <cell r="F463">
            <v>761.97598999999991</v>
          </cell>
          <cell r="G463">
            <v>222.92028999999997</v>
          </cell>
          <cell r="H463">
            <v>255.15803</v>
          </cell>
          <cell r="I463">
            <v>289.017</v>
          </cell>
          <cell r="J463">
            <v>767.0953199999999</v>
          </cell>
          <cell r="K463">
            <v>225.15660999999997</v>
          </cell>
          <cell r="L463">
            <v>236.67164000000002</v>
          </cell>
          <cell r="M463">
            <v>262.54987</v>
          </cell>
          <cell r="N463">
            <v>724.37812000000008</v>
          </cell>
          <cell r="O463">
            <v>245.85374999999999</v>
          </cell>
          <cell r="P463">
            <v>278.04887000000002</v>
          </cell>
          <cell r="Q463">
            <v>296.50408999999996</v>
          </cell>
          <cell r="R463">
            <v>820.40670999999998</v>
          </cell>
          <cell r="S463">
            <v>3073.8561399999999</v>
          </cell>
        </row>
        <row r="464">
          <cell r="C464">
            <v>105.80454</v>
          </cell>
          <cell r="D464">
            <v>101.91973</v>
          </cell>
          <cell r="E464">
            <v>114.83601000000002</v>
          </cell>
          <cell r="F464">
            <v>322.56028000000003</v>
          </cell>
          <cell r="G464">
            <v>106.73945999999999</v>
          </cell>
          <cell r="H464">
            <v>110.55993000000001</v>
          </cell>
          <cell r="I464">
            <v>122.934</v>
          </cell>
          <cell r="J464">
            <v>340.23338999999999</v>
          </cell>
          <cell r="K464">
            <v>97.98257000000001</v>
          </cell>
          <cell r="L464">
            <v>103.68775000000001</v>
          </cell>
          <cell r="M464">
            <v>110.97205000000002</v>
          </cell>
          <cell r="N464">
            <v>312.64237000000003</v>
          </cell>
          <cell r="O464">
            <v>102.00175999999998</v>
          </cell>
          <cell r="P464">
            <v>103.88099</v>
          </cell>
          <cell r="Q464">
            <v>140.08903999999998</v>
          </cell>
          <cell r="R464">
            <v>345.97178999999994</v>
          </cell>
          <cell r="S464">
            <v>1321.4078300000001</v>
          </cell>
        </row>
        <row r="466">
          <cell r="C466">
            <v>325.58116000000001</v>
          </cell>
          <cell r="D466">
            <v>364.61618000000004</v>
          </cell>
          <cell r="E466">
            <v>394.33893</v>
          </cell>
          <cell r="F466">
            <v>1084.5362700000001</v>
          </cell>
          <cell r="G466">
            <v>329.65974999999997</v>
          </cell>
          <cell r="H466">
            <v>365.71796000000001</v>
          </cell>
          <cell r="I466">
            <v>411.95100000000002</v>
          </cell>
          <cell r="J466">
            <v>1107.3287099999998</v>
          </cell>
          <cell r="K466">
            <v>323.13918000000001</v>
          </cell>
          <cell r="L466">
            <v>340.35939000000002</v>
          </cell>
          <cell r="M466">
            <v>373.52192000000002</v>
          </cell>
          <cell r="N466">
            <v>1037.0204900000001</v>
          </cell>
          <cell r="O466">
            <v>347.85550999999998</v>
          </cell>
          <cell r="P466">
            <v>381.92986000000002</v>
          </cell>
          <cell r="Q466">
            <v>436.59312999999997</v>
          </cell>
          <cell r="R466">
            <v>1166.3784999999998</v>
          </cell>
          <cell r="S466">
            <v>4395.26397</v>
          </cell>
        </row>
        <row r="467">
          <cell r="C467">
            <v>0.19848775765671203</v>
          </cell>
          <cell r="D467">
            <v>0.20004134845652705</v>
          </cell>
          <cell r="E467">
            <v>0.17187211311522235</v>
          </cell>
          <cell r="F467">
            <v>0.1883730106634213</v>
          </cell>
          <cell r="G467">
            <v>0.20404298047390879</v>
          </cell>
          <cell r="H467">
            <v>0.20339028673157328</v>
          </cell>
          <cell r="I467">
            <v>0.19166051329896719</v>
          </cell>
          <cell r="J467">
            <v>0.19904790734216274</v>
          </cell>
          <cell r="K467">
            <v>0.18215088395206167</v>
          </cell>
          <cell r="L467">
            <v>0.18047993580341143</v>
          </cell>
          <cell r="M467">
            <v>0.16745386134550833</v>
          </cell>
          <cell r="N467">
            <v>0.17605047523063405</v>
          </cell>
          <cell r="O467">
            <v>0.1971785463843492</v>
          </cell>
          <cell r="P467">
            <v>0.2156847744491161</v>
          </cell>
          <cell r="Q467">
            <v>0.22954476708813537</v>
          </cell>
          <cell r="R467">
            <v>0.21452853608788627</v>
          </cell>
          <cell r="S467">
            <v>0.19406917205659124</v>
          </cell>
        </row>
        <row r="468">
          <cell r="C468">
            <v>495.63725000000005</v>
          </cell>
          <cell r="D468">
            <v>443.69897199999963</v>
          </cell>
          <cell r="E468">
            <v>738.19921000000033</v>
          </cell>
          <cell r="F468">
            <v>1677.5354320000001</v>
          </cell>
          <cell r="G468">
            <v>326.53431000000029</v>
          </cell>
          <cell r="H468">
            <v>370.69212000000044</v>
          </cell>
          <cell r="I468">
            <v>583.44406999999933</v>
          </cell>
          <cell r="J468">
            <v>1280.6705000000002</v>
          </cell>
          <cell r="K468">
            <v>440.38268999999991</v>
          </cell>
          <cell r="L468">
            <v>520.57174999999984</v>
          </cell>
          <cell r="M468">
            <v>591.19561000000044</v>
          </cell>
          <cell r="N468">
            <v>1552.15005</v>
          </cell>
          <cell r="O468">
            <v>358.50139999999976</v>
          </cell>
          <cell r="P468">
            <v>332.51371999999975</v>
          </cell>
          <cell r="Q468">
            <v>237.36150398159953</v>
          </cell>
          <cell r="R468">
            <v>928.3766239815991</v>
          </cell>
          <cell r="S468">
            <v>5438.7326059815969</v>
          </cell>
        </row>
        <row r="469">
          <cell r="C469">
            <v>0.3021609922504091</v>
          </cell>
          <cell r="D469">
            <v>0.24342896869704125</v>
          </cell>
          <cell r="E469">
            <v>0.32174317185140167</v>
          </cell>
          <cell r="F469">
            <v>0.29137098367434316</v>
          </cell>
          <cell r="G469">
            <v>0.20210848864440181</v>
          </cell>
          <cell r="H469">
            <v>0.20615661472008337</v>
          </cell>
          <cell r="I469">
            <v>0.27144779339639519</v>
          </cell>
          <cell r="J469">
            <v>0.23020696629444504</v>
          </cell>
          <cell r="K469">
            <v>0.2482400811337292</v>
          </cell>
          <cell r="L469">
            <v>0.27603985311252766</v>
          </cell>
          <cell r="M469">
            <v>0.26503929864414194</v>
          </cell>
          <cell r="N469">
            <v>0.26350178860183598</v>
          </cell>
          <cell r="O469">
            <v>0.20321306662284602</v>
          </cell>
          <cell r="P469">
            <v>0.18777831798602101</v>
          </cell>
          <cell r="Q469">
            <v>0.12479603411795734</v>
          </cell>
          <cell r="R469">
            <v>0.17075355734093739</v>
          </cell>
          <cell r="S469">
            <v>0.24014264924343906</v>
          </cell>
        </row>
        <row r="471">
          <cell r="C471">
            <v>112.687</v>
          </cell>
          <cell r="D471">
            <v>113.886</v>
          </cell>
          <cell r="E471">
            <v>117.58199999999999</v>
          </cell>
          <cell r="F471">
            <v>344.15499999999997</v>
          </cell>
          <cell r="G471">
            <v>123.17700000000001</v>
          </cell>
          <cell r="H471">
            <v>115.884</v>
          </cell>
          <cell r="I471">
            <v>112.38800000000001</v>
          </cell>
          <cell r="J471">
            <v>351.44900000000001</v>
          </cell>
          <cell r="K471">
            <v>115.185</v>
          </cell>
          <cell r="L471">
            <v>110.789</v>
          </cell>
          <cell r="M471">
            <v>109.09099999999999</v>
          </cell>
          <cell r="N471">
            <v>335.065</v>
          </cell>
          <cell r="O471">
            <v>109.191</v>
          </cell>
          <cell r="P471">
            <v>109.291</v>
          </cell>
          <cell r="Q471">
            <v>106.893</v>
          </cell>
          <cell r="R471">
            <v>325.375</v>
          </cell>
          <cell r="S471">
            <v>1356.0440000000001</v>
          </cell>
        </row>
        <row r="472">
          <cell r="C472">
            <v>6.8698661639579842E-2</v>
          </cell>
          <cell r="D472">
            <v>6.2481892631095076E-2</v>
          </cell>
          <cell r="E472">
            <v>5.1247962772313846E-2</v>
          </cell>
          <cell r="F472">
            <v>5.9776252097930985E-2</v>
          </cell>
          <cell r="G472">
            <v>7.624043337360617E-2</v>
          </cell>
          <cell r="H472">
            <v>6.4447696218150288E-2</v>
          </cell>
          <cell r="I472">
            <v>5.2288601723613541E-2</v>
          </cell>
          <cell r="J472">
            <v>6.3174726127615502E-2</v>
          </cell>
          <cell r="K472">
            <v>6.4928832115060203E-2</v>
          </cell>
          <cell r="L472">
            <v>5.874728946871173E-2</v>
          </cell>
          <cell r="M472">
            <v>4.8906659047059001E-2</v>
          </cell>
          <cell r="N472">
            <v>5.6882533230517354E-2</v>
          </cell>
          <cell r="O472">
            <v>6.1893866962905011E-2</v>
          </cell>
          <cell r="P472">
            <v>6.1719198086052619E-2</v>
          </cell>
          <cell r="Q472">
            <v>5.6200446370633581E-2</v>
          </cell>
          <cell r="R472">
            <v>5.9845258146987455E-2</v>
          </cell>
          <cell r="S472">
            <v>5.9874978647143293E-2</v>
          </cell>
        </row>
        <row r="474"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-0.13200000000000001</v>
          </cell>
          <cell r="P474">
            <v>-0.191</v>
          </cell>
          <cell r="Q474">
            <v>0</v>
          </cell>
          <cell r="R474">
            <v>-0.32300000000000001</v>
          </cell>
          <cell r="S474">
            <v>-0.32300000000000001</v>
          </cell>
        </row>
        <row r="475">
          <cell r="C475">
            <v>382.95025000000004</v>
          </cell>
          <cell r="D475">
            <v>329.8129719999996</v>
          </cell>
          <cell r="E475">
            <v>620.61721000000034</v>
          </cell>
          <cell r="F475">
            <v>1333.3804320000002</v>
          </cell>
          <cell r="G475">
            <v>203.35731000000027</v>
          </cell>
          <cell r="H475">
            <v>254.80812000000043</v>
          </cell>
          <cell r="I475">
            <v>471.05606999999929</v>
          </cell>
          <cell r="J475">
            <v>929.22150000000011</v>
          </cell>
          <cell r="K475">
            <v>325.19768999999991</v>
          </cell>
          <cell r="L475">
            <v>409.78274999999985</v>
          </cell>
          <cell r="M475">
            <v>482.10461000000043</v>
          </cell>
          <cell r="N475">
            <v>1217.0850499999999</v>
          </cell>
          <cell r="O475">
            <v>249.44239999999976</v>
          </cell>
          <cell r="P475">
            <v>223.41371999999976</v>
          </cell>
          <cell r="Q475">
            <v>130.46850398159953</v>
          </cell>
          <cell r="R475">
            <v>603.32462398159907</v>
          </cell>
          <cell r="S475">
            <v>4083.0116059815969</v>
          </cell>
        </row>
        <row r="476">
          <cell r="C476">
            <v>0.23346233061082924</v>
          </cell>
          <cell r="D476">
            <v>0.18094707606594615</v>
          </cell>
          <cell r="E476">
            <v>0.27049520907908781</v>
          </cell>
          <cell r="F476">
            <v>0.23159473157641219</v>
          </cell>
          <cell r="G476">
            <v>0.12586805527079564</v>
          </cell>
          <cell r="H476">
            <v>0.14170891850193307</v>
          </cell>
          <cell r="I476">
            <v>0.21915919167278164</v>
          </cell>
          <cell r="J476">
            <v>0.16703224016682952</v>
          </cell>
          <cell r="K476">
            <v>0.18331124901866899</v>
          </cell>
          <cell r="L476">
            <v>0.21729256364381594</v>
          </cell>
          <cell r="M476">
            <v>0.21613263959708293</v>
          </cell>
          <cell r="N476">
            <v>0.20661925537131862</v>
          </cell>
          <cell r="O476">
            <v>0.14139402258892877</v>
          </cell>
          <cell r="P476">
            <v>0.12616698209204674</v>
          </cell>
          <cell r="Q476">
            <v>6.8595587747323758E-2</v>
          </cell>
          <cell r="R476">
            <v>0.11096770762539511</v>
          </cell>
          <cell r="S476">
            <v>0.18028193238876197</v>
          </cell>
        </row>
        <row r="478">
          <cell r="F478">
            <v>0</v>
          </cell>
          <cell r="J478">
            <v>0</v>
          </cell>
          <cell r="N478">
            <v>0</v>
          </cell>
          <cell r="R478">
            <v>0</v>
          </cell>
          <cell r="S478">
            <v>0</v>
          </cell>
        </row>
        <row r="479"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</row>
        <row r="480"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</row>
        <row r="482">
          <cell r="C482">
            <v>382.95025000000004</v>
          </cell>
          <cell r="D482">
            <v>329.8129719999996</v>
          </cell>
          <cell r="E482">
            <v>620.61721000000034</v>
          </cell>
          <cell r="F482">
            <v>1333.3804320000002</v>
          </cell>
          <cell r="G482">
            <v>203.35731000000027</v>
          </cell>
          <cell r="H482">
            <v>254.80812000000043</v>
          </cell>
          <cell r="I482">
            <v>471.05606999999929</v>
          </cell>
          <cell r="J482">
            <v>929.22150000000011</v>
          </cell>
          <cell r="K482">
            <v>325.19768999999991</v>
          </cell>
          <cell r="L482">
            <v>409.78274999999985</v>
          </cell>
          <cell r="M482">
            <v>482.10461000000043</v>
          </cell>
          <cell r="N482">
            <v>1217.0850499999999</v>
          </cell>
          <cell r="O482">
            <v>249.44239999999976</v>
          </cell>
          <cell r="P482">
            <v>223.41371999999976</v>
          </cell>
          <cell r="Q482">
            <v>130.46850398159953</v>
          </cell>
          <cell r="R482">
            <v>603.32462398159907</v>
          </cell>
          <cell r="S482">
            <v>4083.0116059815969</v>
          </cell>
        </row>
        <row r="483">
          <cell r="C483">
            <v>0.23346233061082924</v>
          </cell>
          <cell r="D483">
            <v>0.18094707606594615</v>
          </cell>
          <cell r="E483">
            <v>0.27049520907908781</v>
          </cell>
          <cell r="F483">
            <v>0.23159473157641219</v>
          </cell>
          <cell r="G483">
            <v>0.12586805527079564</v>
          </cell>
          <cell r="H483">
            <v>0.14170891850193307</v>
          </cell>
          <cell r="I483">
            <v>0.21915919167278164</v>
          </cell>
          <cell r="J483">
            <v>0.16703224016682952</v>
          </cell>
          <cell r="K483">
            <v>0.18331124901866899</v>
          </cell>
          <cell r="L483">
            <v>0.21729256364381594</v>
          </cell>
          <cell r="M483">
            <v>0.21613263959708293</v>
          </cell>
          <cell r="N483">
            <v>0.20661925537131862</v>
          </cell>
          <cell r="O483">
            <v>0.14139402258892877</v>
          </cell>
          <cell r="P483">
            <v>0.12616698209204674</v>
          </cell>
          <cell r="Q483">
            <v>6.8595587747323758E-2</v>
          </cell>
          <cell r="R483">
            <v>0.11096770762539511</v>
          </cell>
          <cell r="S483">
            <v>0.18028193238876197</v>
          </cell>
        </row>
        <row r="485">
          <cell r="C485">
            <v>9.0400797367421859</v>
          </cell>
          <cell r="D485">
            <v>9.5525254170413447</v>
          </cell>
          <cell r="E485">
            <v>9.4233927066339191</v>
          </cell>
          <cell r="F485">
            <v>9.3510952184306824</v>
          </cell>
          <cell r="G485">
            <v>8.7825803883578946</v>
          </cell>
          <cell r="H485">
            <v>8.7128414171954187</v>
          </cell>
          <cell r="I485">
            <v>8.9884770670699918</v>
          </cell>
          <cell r="J485">
            <v>8.8376424972820296</v>
          </cell>
          <cell r="K485">
            <v>8.8405315272704978</v>
          </cell>
          <cell r="L485">
            <v>8.7370259919150826</v>
          </cell>
          <cell r="M485">
            <v>8.8543617606747151</v>
          </cell>
          <cell r="N485">
            <v>8.8123391474299471</v>
          </cell>
          <cell r="O485">
            <v>8.8967591220679054</v>
          </cell>
          <cell r="P485">
            <v>8.7151228930458604</v>
          </cell>
          <cell r="Q485">
            <v>8.9495123190174599</v>
          </cell>
          <cell r="R485">
            <v>8.8549139810963258</v>
          </cell>
          <cell r="S485">
            <v>8.9603674633968637</v>
          </cell>
        </row>
        <row r="486">
          <cell r="C486">
            <v>7.9849119390924237</v>
          </cell>
          <cell r="D486">
            <v>8.3624087922776233</v>
          </cell>
          <cell r="E486">
            <v>8.2996282416266673</v>
          </cell>
          <cell r="F486">
            <v>8.2268008510601813</v>
          </cell>
          <cell r="G486">
            <v>7.7481609349747496</v>
          </cell>
          <cell r="H486">
            <v>7.6570679640591077</v>
          </cell>
          <cell r="I486">
            <v>7.9483267447923405</v>
          </cell>
          <cell r="J486">
            <v>7.7940263643088494</v>
          </cell>
          <cell r="K486">
            <v>7.7691326168641783</v>
          </cell>
          <cell r="L486">
            <v>7.7082938692760781</v>
          </cell>
          <cell r="M486">
            <v>7.8190532009240155</v>
          </cell>
          <cell r="N486">
            <v>7.7682843887153963</v>
          </cell>
          <cell r="O486">
            <v>7.8732063800921122</v>
          </cell>
          <cell r="P486">
            <v>7.6571536119831505</v>
          </cell>
          <cell r="Q486">
            <v>7.8393897033966109</v>
          </cell>
          <cell r="R486">
            <v>7.7898644283652487</v>
          </cell>
          <cell r="S486">
            <v>7.8917486238253067</v>
          </cell>
        </row>
        <row r="487">
          <cell r="C487">
            <v>45.737124072749069</v>
          </cell>
          <cell r="D487">
            <v>45.059262069980889</v>
          </cell>
          <cell r="E487">
            <v>46.810777046622043</v>
          </cell>
          <cell r="F487">
            <v>45.948840887628549</v>
          </cell>
          <cell r="G487">
            <v>46.673949660151735</v>
          </cell>
          <cell r="H487">
            <v>46.391177127309888</v>
          </cell>
          <cell r="I487">
            <v>46.743631628047822</v>
          </cell>
          <cell r="J487">
            <v>46.609081492415626</v>
          </cell>
          <cell r="K487">
            <v>46.112525921529354</v>
          </cell>
          <cell r="L487">
            <v>46.074363758459818</v>
          </cell>
          <cell r="M487">
            <v>45.871827429897003</v>
          </cell>
          <cell r="N487">
            <v>46.009330921891916</v>
          </cell>
          <cell r="O487">
            <v>44.585102388589966</v>
          </cell>
          <cell r="P487">
            <v>44.886432820943298</v>
          </cell>
          <cell r="Q487">
            <v>45.37731280073919</v>
          </cell>
          <cell r="R487">
            <v>44.961697525364229</v>
          </cell>
          <cell r="S487">
            <v>45.889271237412572</v>
          </cell>
        </row>
        <row r="488">
          <cell r="C488">
            <v>11.672107197917457</v>
          </cell>
          <cell r="D488">
            <v>12.458659598440841</v>
          </cell>
          <cell r="E488">
            <v>11.925264074117809</v>
          </cell>
          <cell r="F488">
            <v>12.023130351133162</v>
          </cell>
          <cell r="G488">
            <v>11.778081243120319</v>
          </cell>
          <cell r="H488">
            <v>12.117441401523349</v>
          </cell>
          <cell r="I488">
            <v>11.572041787683089</v>
          </cell>
          <cell r="J488">
            <v>11.808761593311084</v>
          </cell>
          <cell r="K488">
            <v>12.1191684810055</v>
          </cell>
          <cell r="L488">
            <v>11.774396958312284</v>
          </cell>
          <cell r="M488">
            <v>11.69263903750649</v>
          </cell>
          <cell r="N488">
            <v>11.847646138528859</v>
          </cell>
          <cell r="O488">
            <v>11.504781999064459</v>
          </cell>
          <cell r="P488">
            <v>12.139464859490444</v>
          </cell>
          <cell r="Q488">
            <v>12.404280546794377</v>
          </cell>
          <cell r="R488">
            <v>12.027779772957368</v>
          </cell>
          <cell r="S488">
            <v>11.926060442686838</v>
          </cell>
        </row>
        <row r="489">
          <cell r="C489">
            <v>2.6868984980239268</v>
          </cell>
          <cell r="D489">
            <v>2.6527888259878272</v>
          </cell>
          <cell r="E489">
            <v>2.0694737439950224</v>
          </cell>
          <cell r="F489">
            <v>2.4311528356210341</v>
          </cell>
          <cell r="G489">
            <v>2.5260686836578596</v>
          </cell>
          <cell r="H489">
            <v>1.9943036523881477</v>
          </cell>
          <cell r="I489">
            <v>1.4076215928227771</v>
          </cell>
          <cell r="J489">
            <v>1.9247582084599073</v>
          </cell>
          <cell r="K489">
            <v>1.9592843041326282</v>
          </cell>
          <cell r="L489">
            <v>1.5943242444528087</v>
          </cell>
          <cell r="M489">
            <v>1.9641961054079689</v>
          </cell>
          <cell r="N489">
            <v>1.8446939857068547</v>
          </cell>
          <cell r="O489">
            <v>1.6377075841774849</v>
          </cell>
          <cell r="P489">
            <v>1.4545801576863127</v>
          </cell>
          <cell r="Q489">
            <v>2.0764352634812027</v>
          </cell>
          <cell r="R489">
            <v>1.7328368306799375</v>
          </cell>
          <cell r="S489">
            <v>1.9874360980218633</v>
          </cell>
        </row>
      </sheetData>
      <sheetData sheetId="38" refreshError="1">
        <row r="7">
          <cell r="BK7" t="str">
            <v>JAN</v>
          </cell>
          <cell r="BL7" t="str">
            <v>FEB</v>
          </cell>
          <cell r="BM7" t="str">
            <v>MAR</v>
          </cell>
          <cell r="BN7" t="str">
            <v>QUARTER</v>
          </cell>
          <cell r="BO7" t="str">
            <v>APR</v>
          </cell>
          <cell r="BP7" t="str">
            <v>MAY</v>
          </cell>
          <cell r="BQ7" t="str">
            <v>JUN</v>
          </cell>
          <cell r="BR7" t="str">
            <v>QUARTER</v>
          </cell>
          <cell r="BS7" t="str">
            <v>JUL</v>
          </cell>
          <cell r="BT7" t="str">
            <v>AUG</v>
          </cell>
          <cell r="BU7" t="str">
            <v>SEP</v>
          </cell>
          <cell r="BV7" t="str">
            <v>QUARTER</v>
          </cell>
          <cell r="BW7" t="str">
            <v>OCT</v>
          </cell>
          <cell r="BX7" t="str">
            <v>NOV</v>
          </cell>
          <cell r="BY7" t="str">
            <v>DEC</v>
          </cell>
          <cell r="BZ7" t="str">
            <v>QUARTER</v>
          </cell>
          <cell r="CA7" t="str">
            <v>Full Year</v>
          </cell>
          <cell r="GA7" t="str">
            <v>JAN</v>
          </cell>
          <cell r="GB7" t="str">
            <v>FEB</v>
          </cell>
          <cell r="GC7" t="str">
            <v>MAR</v>
          </cell>
          <cell r="GD7" t="str">
            <v>QUARTER</v>
          </cell>
          <cell r="GE7" t="str">
            <v>APR</v>
          </cell>
          <cell r="GF7" t="str">
            <v>MAY</v>
          </cell>
          <cell r="GG7" t="str">
            <v>JUN</v>
          </cell>
          <cell r="GH7" t="str">
            <v>QUARTER</v>
          </cell>
          <cell r="GI7" t="str">
            <v>JUL</v>
          </cell>
          <cell r="GJ7" t="str">
            <v>AUG</v>
          </cell>
          <cell r="GK7" t="str">
            <v>SEP</v>
          </cell>
          <cell r="GL7" t="str">
            <v>QUARTER</v>
          </cell>
          <cell r="GM7" t="str">
            <v>OCT</v>
          </cell>
          <cell r="GN7" t="str">
            <v>NOV</v>
          </cell>
          <cell r="GO7" t="str">
            <v>DEC</v>
          </cell>
          <cell r="GP7" t="str">
            <v>QUARTER</v>
          </cell>
          <cell r="GQ7" t="str">
            <v>Full Year</v>
          </cell>
        </row>
        <row r="9">
          <cell r="BK9">
            <v>484.25400000000002</v>
          </cell>
          <cell r="BL9">
            <v>963.01700000000005</v>
          </cell>
          <cell r="BM9">
            <v>1533.6579999999999</v>
          </cell>
          <cell r="BN9">
            <v>1533.6579999999999</v>
          </cell>
          <cell r="BO9">
            <v>1939.9199999999998</v>
          </cell>
          <cell r="BP9">
            <v>2413.2370000000001</v>
          </cell>
          <cell r="BQ9">
            <v>2951.9870000000001</v>
          </cell>
          <cell r="BR9">
            <v>2951.9870000000001</v>
          </cell>
          <cell r="BS9">
            <v>3480.1440000000002</v>
          </cell>
          <cell r="BT9">
            <v>3978.0360000000001</v>
          </cell>
          <cell r="BU9">
            <v>4562.1260000000002</v>
          </cell>
          <cell r="BV9">
            <v>4562.1260000000002</v>
          </cell>
          <cell r="BW9">
            <v>5249.0749999999998</v>
          </cell>
          <cell r="BX9">
            <v>6153.7129999999997</v>
          </cell>
          <cell r="BY9">
            <v>7001.5519999999997</v>
          </cell>
          <cell r="BZ9">
            <v>7001.5519999999997</v>
          </cell>
          <cell r="CA9">
            <v>7001.5519999999997</v>
          </cell>
          <cell r="GA9">
            <v>29.882999999999999</v>
          </cell>
          <cell r="GB9">
            <v>52.727000000000004</v>
          </cell>
          <cell r="GC9">
            <v>94.945000000000007</v>
          </cell>
          <cell r="GD9">
            <v>94.945000000000007</v>
          </cell>
          <cell r="GE9">
            <v>147.32900000000001</v>
          </cell>
          <cell r="GF9">
            <v>190.452</v>
          </cell>
          <cell r="GG9">
            <v>238.73099999999999</v>
          </cell>
          <cell r="GH9">
            <v>238.73099999999999</v>
          </cell>
          <cell r="GI9">
            <v>268.13299999999998</v>
          </cell>
          <cell r="GJ9">
            <v>295.14699999999999</v>
          </cell>
          <cell r="GK9">
            <v>329.01599999999996</v>
          </cell>
          <cell r="GL9">
            <v>329.01599999999996</v>
          </cell>
          <cell r="GM9">
            <v>354.37499999999994</v>
          </cell>
          <cell r="GN9">
            <v>374.02699999999993</v>
          </cell>
          <cell r="GO9">
            <v>400.63599999999991</v>
          </cell>
          <cell r="GP9">
            <v>400.63599999999991</v>
          </cell>
          <cell r="GQ9">
            <v>400.63599999999991</v>
          </cell>
        </row>
        <row r="11">
          <cell r="BK11">
            <v>11149.861999999999</v>
          </cell>
          <cell r="BL11">
            <v>22036.647749999996</v>
          </cell>
          <cell r="BM11">
            <v>33379.748919999998</v>
          </cell>
          <cell r="BN11">
            <v>33379.748919999998</v>
          </cell>
          <cell r="BO11">
            <v>44297.60959</v>
          </cell>
          <cell r="BP11">
            <v>55115.696120000001</v>
          </cell>
          <cell r="BQ11">
            <v>66586.868260000003</v>
          </cell>
          <cell r="BR11">
            <v>66586.868260000003</v>
          </cell>
          <cell r="BS11">
            <v>77057.510730000009</v>
          </cell>
          <cell r="BT11">
            <v>86521.490990000006</v>
          </cell>
          <cell r="BU11">
            <v>97330.612800000003</v>
          </cell>
          <cell r="BV11">
            <v>97330.612800000003</v>
          </cell>
          <cell r="BW11">
            <v>109664.53443</v>
          </cell>
          <cell r="BX11">
            <v>124529.86893</v>
          </cell>
          <cell r="BY11">
            <v>140553.04267</v>
          </cell>
          <cell r="BZ11">
            <v>140553.04267</v>
          </cell>
          <cell r="CA11">
            <v>140553.04267</v>
          </cell>
          <cell r="GA11">
            <v>968.01675000000012</v>
          </cell>
          <cell r="GB11">
            <v>1752.4400700000001</v>
          </cell>
          <cell r="GC11">
            <v>3003.2594900000004</v>
          </cell>
          <cell r="GD11">
            <v>3003.2594900000004</v>
          </cell>
          <cell r="GE11">
            <v>4240.0259299999998</v>
          </cell>
          <cell r="GF11">
            <v>5292.5245400000003</v>
          </cell>
          <cell r="GG11">
            <v>6534.8442900000009</v>
          </cell>
          <cell r="GH11">
            <v>6534.8442900000009</v>
          </cell>
          <cell r="GI11">
            <v>7524.7076700000007</v>
          </cell>
          <cell r="GJ11">
            <v>8375.2011900000016</v>
          </cell>
          <cell r="GK11">
            <v>9427.9348800000007</v>
          </cell>
          <cell r="GL11">
            <v>9427.9348800000007</v>
          </cell>
          <cell r="GM11">
            <v>10298.14588</v>
          </cell>
          <cell r="GN11">
            <v>10950.809289999999</v>
          </cell>
          <cell r="GO11">
            <v>11466.268849999999</v>
          </cell>
          <cell r="GP11">
            <v>11466.268849999999</v>
          </cell>
          <cell r="GQ11">
            <v>11466.268849999999</v>
          </cell>
        </row>
        <row r="12">
          <cell r="BK12">
            <v>180.71267</v>
          </cell>
          <cell r="BL12">
            <v>343.00220999999999</v>
          </cell>
          <cell r="BM12">
            <v>518.37511999999992</v>
          </cell>
          <cell r="BN12">
            <v>518.37511999999992</v>
          </cell>
          <cell r="BO12">
            <v>655.82074999999986</v>
          </cell>
          <cell r="BP12">
            <v>787.65390999999988</v>
          </cell>
          <cell r="BQ12">
            <v>942.00453999999991</v>
          </cell>
          <cell r="BR12">
            <v>942.00453999999991</v>
          </cell>
          <cell r="BS12">
            <v>1045.96182</v>
          </cell>
          <cell r="BT12">
            <v>1168.2475999999999</v>
          </cell>
          <cell r="BU12">
            <v>1322.1452099999999</v>
          </cell>
          <cell r="BV12">
            <v>1322.1452099999999</v>
          </cell>
          <cell r="BW12">
            <v>1473.4601</v>
          </cell>
          <cell r="BX12">
            <v>1651.25233</v>
          </cell>
          <cell r="BY12">
            <v>1831.53719</v>
          </cell>
          <cell r="BZ12">
            <v>1831.53719</v>
          </cell>
          <cell r="CA12">
            <v>1831.53719</v>
          </cell>
          <cell r="GA12">
            <v>16.664150000000003</v>
          </cell>
          <cell r="GB12">
            <v>31.210150000000002</v>
          </cell>
          <cell r="GC12">
            <v>54.5745</v>
          </cell>
          <cell r="GD12">
            <v>54.5745</v>
          </cell>
          <cell r="GE12">
            <v>76.665999999999997</v>
          </cell>
          <cell r="GF12">
            <v>96.932500000000005</v>
          </cell>
          <cell r="GG12">
            <v>120.6251</v>
          </cell>
          <cell r="GH12">
            <v>120.6251</v>
          </cell>
          <cell r="GI12">
            <v>141.48904999999999</v>
          </cell>
          <cell r="GJ12">
            <v>157.59834999999998</v>
          </cell>
          <cell r="GK12">
            <v>179.39366999999999</v>
          </cell>
          <cell r="GL12">
            <v>179.39366999999999</v>
          </cell>
          <cell r="GM12">
            <v>199.51906</v>
          </cell>
          <cell r="GN12">
            <v>215.17974999999998</v>
          </cell>
          <cell r="GO12">
            <v>224.63574999999997</v>
          </cell>
          <cell r="GP12">
            <v>224.63574999999997</v>
          </cell>
          <cell r="GQ12">
            <v>224.63574999999997</v>
          </cell>
        </row>
        <row r="13">
          <cell r="BK13">
            <v>11330.57467</v>
          </cell>
          <cell r="BL13">
            <v>22379.649959999999</v>
          </cell>
          <cell r="BM13">
            <v>33898.124040000002</v>
          </cell>
          <cell r="BN13">
            <v>33898.124040000002</v>
          </cell>
          <cell r="BO13">
            <v>44953.430340000006</v>
          </cell>
          <cell r="BP13">
            <v>55903.350030000001</v>
          </cell>
          <cell r="BQ13">
            <v>67528.872799999997</v>
          </cell>
          <cell r="BR13">
            <v>67528.872799999997</v>
          </cell>
          <cell r="BS13">
            <v>78103.472549999991</v>
          </cell>
          <cell r="BT13">
            <v>87689.738589999994</v>
          </cell>
          <cell r="BU13">
            <v>98652.75800999999</v>
          </cell>
          <cell r="BV13">
            <v>98652.75800999999</v>
          </cell>
          <cell r="BW13">
            <v>111137.99453</v>
          </cell>
          <cell r="BX13">
            <v>126181.12126</v>
          </cell>
          <cell r="BY13">
            <v>142384.57986</v>
          </cell>
          <cell r="BZ13">
            <v>142384.57986</v>
          </cell>
          <cell r="CA13">
            <v>142384.57986</v>
          </cell>
          <cell r="GA13">
            <v>984.68090000000007</v>
          </cell>
          <cell r="GB13">
            <v>1783.65022</v>
          </cell>
          <cell r="GC13">
            <v>3057.8339900000001</v>
          </cell>
          <cell r="GD13">
            <v>3057.8339900000001</v>
          </cell>
          <cell r="GE13">
            <v>4316.69193</v>
          </cell>
          <cell r="GF13">
            <v>5389.4570400000002</v>
          </cell>
          <cell r="GG13">
            <v>6655.4693900000002</v>
          </cell>
          <cell r="GH13">
            <v>6655.4693900000002</v>
          </cell>
          <cell r="GI13">
            <v>7666.1967199999999</v>
          </cell>
          <cell r="GJ13">
            <v>8532.79954</v>
          </cell>
          <cell r="GK13">
            <v>9607.3285500000002</v>
          </cell>
          <cell r="GL13">
            <v>9607.3285500000002</v>
          </cell>
          <cell r="GM13">
            <v>10497.664940000001</v>
          </cell>
          <cell r="GN13">
            <v>11165.98904</v>
          </cell>
          <cell r="GO13">
            <v>11690.9046</v>
          </cell>
          <cell r="GP13">
            <v>11690.9046</v>
          </cell>
          <cell r="GQ13">
            <v>11690.9046</v>
          </cell>
        </row>
        <row r="14">
          <cell r="BK14">
            <v>168.61841000000001</v>
          </cell>
          <cell r="BL14">
            <v>725.79660000000001</v>
          </cell>
          <cell r="BM14">
            <v>888.11644999999999</v>
          </cell>
          <cell r="BN14">
            <v>888.11644999999999</v>
          </cell>
          <cell r="BO14">
            <v>1191.4175799999998</v>
          </cell>
          <cell r="BP14">
            <v>1499.3668399999997</v>
          </cell>
          <cell r="BQ14">
            <v>1819.3924799999995</v>
          </cell>
          <cell r="BR14">
            <v>1819.3924799999995</v>
          </cell>
          <cell r="BS14">
            <v>2324.4813899999995</v>
          </cell>
          <cell r="BT14">
            <v>2554.9949499999993</v>
          </cell>
          <cell r="BU14">
            <v>2727.8302899999994</v>
          </cell>
          <cell r="BV14">
            <v>2727.8302899999994</v>
          </cell>
          <cell r="BW14">
            <v>2844.9172899999994</v>
          </cell>
          <cell r="BX14">
            <v>2930.6588199999992</v>
          </cell>
          <cell r="BY14">
            <v>3050.4926199999991</v>
          </cell>
          <cell r="BZ14">
            <v>3050.4926199999991</v>
          </cell>
          <cell r="CA14">
            <v>3050.4926199999991</v>
          </cell>
          <cell r="GA14">
            <v>26.630959999999998</v>
          </cell>
          <cell r="GB14">
            <v>51.519980000000004</v>
          </cell>
          <cell r="GC14">
            <v>92.7864</v>
          </cell>
          <cell r="GD14">
            <v>92.7864</v>
          </cell>
          <cell r="GE14">
            <v>126.25958</v>
          </cell>
          <cell r="GF14">
            <v>152.43107000000001</v>
          </cell>
          <cell r="GG14">
            <v>184.39657</v>
          </cell>
          <cell r="GH14">
            <v>184.39657</v>
          </cell>
          <cell r="GI14">
            <v>220.50557000000001</v>
          </cell>
          <cell r="GJ14">
            <v>250.2715</v>
          </cell>
          <cell r="GK14">
            <v>285.63904000000002</v>
          </cell>
          <cell r="GL14">
            <v>285.63904000000002</v>
          </cell>
          <cell r="GM14">
            <v>323.41698000000002</v>
          </cell>
          <cell r="GN14">
            <v>352.12179000000003</v>
          </cell>
          <cell r="GO14">
            <v>366.57235000000003</v>
          </cell>
          <cell r="GP14">
            <v>366.57235000000003</v>
          </cell>
          <cell r="GQ14">
            <v>366.57235000000003</v>
          </cell>
        </row>
        <row r="15">
          <cell r="BK15">
            <v>818.91131000000007</v>
          </cell>
          <cell r="BL15">
            <v>1570.9082100000001</v>
          </cell>
          <cell r="BM15">
            <v>2961.7704199999998</v>
          </cell>
          <cell r="BN15">
            <v>2961.7704199999998</v>
          </cell>
          <cell r="BO15">
            <v>3507.3781199999999</v>
          </cell>
          <cell r="BP15">
            <v>4255.05134</v>
          </cell>
          <cell r="BQ15">
            <v>5161.5495000000001</v>
          </cell>
          <cell r="BR15">
            <v>5161.5495000000001</v>
          </cell>
          <cell r="BS15">
            <v>5846.7416499999999</v>
          </cell>
          <cell r="BT15">
            <v>6507.4226399999998</v>
          </cell>
          <cell r="BU15">
            <v>7246.3705099999997</v>
          </cell>
          <cell r="BV15">
            <v>7246.3705099999997</v>
          </cell>
          <cell r="BW15">
            <v>7801.90236</v>
          </cell>
          <cell r="BX15">
            <v>8546.8980300000003</v>
          </cell>
          <cell r="BY15">
            <v>9260.6289699999998</v>
          </cell>
          <cell r="BZ15">
            <v>9260.6289699999998</v>
          </cell>
          <cell r="CA15">
            <v>9260.6289699999998</v>
          </cell>
          <cell r="GA15">
            <v>49.544719999999998</v>
          </cell>
          <cell r="GB15">
            <v>70.522570000000002</v>
          </cell>
          <cell r="GC15">
            <v>91.756069999999994</v>
          </cell>
          <cell r="GD15">
            <v>91.756069999999994</v>
          </cell>
          <cell r="GE15">
            <v>98.348699999999994</v>
          </cell>
          <cell r="GF15">
            <v>107.2509</v>
          </cell>
          <cell r="GG15">
            <v>127.49630999999999</v>
          </cell>
          <cell r="GH15">
            <v>127.49630999999999</v>
          </cell>
          <cell r="GI15">
            <v>133.87144000000001</v>
          </cell>
          <cell r="GJ15">
            <v>158.07830000000001</v>
          </cell>
          <cell r="GK15">
            <v>176.17269000000002</v>
          </cell>
          <cell r="GL15">
            <v>176.17269000000002</v>
          </cell>
          <cell r="GM15">
            <v>177.72899000000001</v>
          </cell>
          <cell r="GN15">
            <v>185.75216</v>
          </cell>
          <cell r="GO15">
            <v>255.77733000000001</v>
          </cell>
          <cell r="GP15">
            <v>255.77733000000001</v>
          </cell>
          <cell r="GQ15">
            <v>255.77733000000001</v>
          </cell>
        </row>
        <row r="17">
          <cell r="BK17">
            <v>10343.044950000001</v>
          </cell>
          <cell r="BL17">
            <v>20082.94515</v>
          </cell>
          <cell r="BM17">
            <v>30048.23717</v>
          </cell>
          <cell r="BN17">
            <v>30048.23717</v>
          </cell>
          <cell r="BO17">
            <v>40254.634640000004</v>
          </cell>
          <cell r="BP17">
            <v>50148.931850000001</v>
          </cell>
          <cell r="BQ17">
            <v>60547.930820000001</v>
          </cell>
          <cell r="BR17">
            <v>60547.930820000001</v>
          </cell>
          <cell r="BS17">
            <v>69932.249509999994</v>
          </cell>
          <cell r="BT17">
            <v>78627.320999999996</v>
          </cell>
          <cell r="BU17">
            <v>88678.557209999999</v>
          </cell>
          <cell r="BV17">
            <v>88678.557209999999</v>
          </cell>
          <cell r="BW17">
            <v>100491.17488000001</v>
          </cell>
          <cell r="BX17">
            <v>114703.56441000001</v>
          </cell>
          <cell r="BY17">
            <v>130073.45827</v>
          </cell>
          <cell r="BZ17">
            <v>130073.45827</v>
          </cell>
          <cell r="CA17">
            <v>130073.45827</v>
          </cell>
          <cell r="GA17">
            <v>908.50522000000012</v>
          </cell>
          <cell r="GB17">
            <v>1661.6076700000001</v>
          </cell>
          <cell r="GC17">
            <v>2873.2915200000007</v>
          </cell>
          <cell r="GD17">
            <v>2873.2915200000007</v>
          </cell>
          <cell r="GE17">
            <v>4092.0836500000005</v>
          </cell>
          <cell r="GF17">
            <v>5129.7750700000006</v>
          </cell>
          <cell r="GG17">
            <v>6343.5765100000008</v>
          </cell>
          <cell r="GH17">
            <v>6343.5765100000008</v>
          </cell>
          <cell r="GI17">
            <v>7311.8197100000007</v>
          </cell>
          <cell r="GJ17">
            <v>8124.4497400000009</v>
          </cell>
          <cell r="GK17">
            <v>9145.5168200000007</v>
          </cell>
          <cell r="GL17">
            <v>9145.5168200000007</v>
          </cell>
          <cell r="GM17">
            <v>9996.518970000001</v>
          </cell>
          <cell r="GN17">
            <v>10628.115090000001</v>
          </cell>
          <cell r="GO17">
            <v>11068.55492</v>
          </cell>
          <cell r="GP17">
            <v>11068.55492</v>
          </cell>
          <cell r="GQ17">
            <v>11068.55492</v>
          </cell>
        </row>
        <row r="18">
          <cell r="BN18">
            <v>0</v>
          </cell>
          <cell r="BR18">
            <v>0</v>
          </cell>
          <cell r="BV18">
            <v>0</v>
          </cell>
          <cell r="BZ18">
            <v>0</v>
          </cell>
          <cell r="CA18">
            <v>0</v>
          </cell>
          <cell r="GD18">
            <v>0</v>
          </cell>
          <cell r="GH18">
            <v>0</v>
          </cell>
          <cell r="GL18">
            <v>0</v>
          </cell>
          <cell r="GP18">
            <v>0</v>
          </cell>
          <cell r="GQ18">
            <v>0</v>
          </cell>
        </row>
        <row r="19">
          <cell r="BK19">
            <v>3221.5364299999997</v>
          </cell>
          <cell r="BL19">
            <v>6121.4328499999992</v>
          </cell>
          <cell r="BM19">
            <v>9314.2629799999995</v>
          </cell>
          <cell r="BN19">
            <v>9314.2629799999995</v>
          </cell>
          <cell r="BO19">
            <v>12831.25569</v>
          </cell>
          <cell r="BP19">
            <v>16170.754989999999</v>
          </cell>
          <cell r="BQ19">
            <v>19487.807850000001</v>
          </cell>
          <cell r="BR19">
            <v>19487.807850000001</v>
          </cell>
          <cell r="BS19">
            <v>22524.605670000001</v>
          </cell>
          <cell r="BT19">
            <v>25115.478039999998</v>
          </cell>
          <cell r="BU19">
            <v>28286.816719999999</v>
          </cell>
          <cell r="BV19">
            <v>28286.816719999999</v>
          </cell>
          <cell r="BW19">
            <v>32169.19801</v>
          </cell>
          <cell r="BX19">
            <v>36777.576359999999</v>
          </cell>
          <cell r="BY19">
            <v>41529.282939999997</v>
          </cell>
          <cell r="BZ19">
            <v>41529.282939999997</v>
          </cell>
          <cell r="CA19">
            <v>41529.282939999997</v>
          </cell>
          <cell r="GA19">
            <v>402.45853000000011</v>
          </cell>
          <cell r="GB19">
            <v>684.18389000000002</v>
          </cell>
          <cell r="GC19">
            <v>1154.0182500000003</v>
          </cell>
          <cell r="GD19">
            <v>1154.0182500000003</v>
          </cell>
          <cell r="GE19">
            <v>1476.8713300000002</v>
          </cell>
          <cell r="GF19">
            <v>1840.6755100000003</v>
          </cell>
          <cell r="GG19">
            <v>2183.2571300000004</v>
          </cell>
          <cell r="GH19">
            <v>2183.2571300000004</v>
          </cell>
          <cell r="GI19">
            <v>2551.0245200000004</v>
          </cell>
          <cell r="GJ19">
            <v>2850.3077000000003</v>
          </cell>
          <cell r="GK19">
            <v>3250.5613600000001</v>
          </cell>
          <cell r="GL19">
            <v>3250.5613600000001</v>
          </cell>
          <cell r="GM19">
            <v>3590.4625500000002</v>
          </cell>
          <cell r="GN19">
            <v>3807.7635399999999</v>
          </cell>
          <cell r="GO19">
            <v>3818.8171400000001</v>
          </cell>
          <cell r="GP19">
            <v>3818.8171400000001</v>
          </cell>
          <cell r="GQ19">
            <v>3818.8171400000001</v>
          </cell>
        </row>
        <row r="20">
          <cell r="BK20">
            <v>0.31146886101466659</v>
          </cell>
          <cell r="BL20">
            <v>0.30480752719677667</v>
          </cell>
          <cell r="BM20">
            <v>0.30997701886150281</v>
          </cell>
          <cell r="BN20">
            <v>0.30997701886150281</v>
          </cell>
          <cell r="BO20">
            <v>0.31875225808781554</v>
          </cell>
          <cell r="BP20">
            <v>0.32245462452456997</v>
          </cell>
          <cell r="BQ20">
            <v>0.32185753643562748</v>
          </cell>
          <cell r="BR20">
            <v>0.32185753643562748</v>
          </cell>
          <cell r="BS20">
            <v>0.32209182212534265</v>
          </cell>
          <cell r="BT20">
            <v>0.31942431359196377</v>
          </cell>
          <cell r="BU20">
            <v>0.31898147207124594</v>
          </cell>
          <cell r="BV20">
            <v>0.31898147207124594</v>
          </cell>
          <cell r="BW20">
            <v>0.32011963287735817</v>
          </cell>
          <cell r="BX20">
            <v>0.32063150390463091</v>
          </cell>
          <cell r="BY20">
            <v>0.31927561158399881</v>
          </cell>
          <cell r="BZ20">
            <v>0.31927561158399881</v>
          </cell>
          <cell r="CA20">
            <v>0.31927561158399881</v>
          </cell>
          <cell r="GA20">
            <v>0.44298978271143014</v>
          </cell>
          <cell r="GB20">
            <v>0.41176019005737979</v>
          </cell>
          <cell r="GC20">
            <v>0.40163632613233763</v>
          </cell>
          <cell r="GD20">
            <v>0.40163632613233763</v>
          </cell>
          <cell r="GE20">
            <v>0.3609093694846634</v>
          </cell>
          <cell r="GF20">
            <v>0.3588218752055341</v>
          </cell>
          <cell r="GG20">
            <v>0.34416817178106363</v>
          </cell>
          <cell r="GH20">
            <v>0.34416817178106363</v>
          </cell>
          <cell r="GI20">
            <v>0.34889051168905261</v>
          </cell>
          <cell r="GJ20">
            <v>0.35083086131566121</v>
          </cell>
          <cell r="GK20">
            <v>0.35542675432966947</v>
          </cell>
          <cell r="GL20">
            <v>0.35542675432966947</v>
          </cell>
          <cell r="GM20">
            <v>0.35917128360133543</v>
          </cell>
          <cell r="GN20">
            <v>0.35827270477930057</v>
          </cell>
          <cell r="GO20">
            <v>0.34501496966868733</v>
          </cell>
          <cell r="GP20">
            <v>0.34501496966868733</v>
          </cell>
          <cell r="GQ20">
            <v>0.34501496966868733</v>
          </cell>
        </row>
        <row r="21">
          <cell r="BK21">
            <v>3040.8237599999998</v>
          </cell>
          <cell r="BL21">
            <v>5778.4306399999996</v>
          </cell>
          <cell r="BM21">
            <v>8795.8878600000007</v>
          </cell>
          <cell r="BN21">
            <v>8795.8878600000007</v>
          </cell>
          <cell r="BO21">
            <v>12175.434940000001</v>
          </cell>
          <cell r="BP21">
            <v>15383.10108</v>
          </cell>
          <cell r="BQ21">
            <v>18545.803310000003</v>
          </cell>
          <cell r="BR21">
            <v>18545.803310000003</v>
          </cell>
          <cell r="BS21">
            <v>21478.643850000004</v>
          </cell>
          <cell r="BT21">
            <v>23947.230440000003</v>
          </cell>
          <cell r="BU21">
            <v>26964.671510000004</v>
          </cell>
          <cell r="BV21">
            <v>26964.671510000004</v>
          </cell>
          <cell r="BW21">
            <v>30695.737910000007</v>
          </cell>
          <cell r="BX21">
            <v>35126.324030000011</v>
          </cell>
          <cell r="BY21">
            <v>39697.745750000009</v>
          </cell>
          <cell r="BZ21">
            <v>39697.745750000009</v>
          </cell>
          <cell r="CA21">
            <v>39697.745750000009</v>
          </cell>
          <cell r="GA21">
            <v>385.7943800000001</v>
          </cell>
          <cell r="GB21">
            <v>652.97374000000002</v>
          </cell>
          <cell r="GC21">
            <v>1099.4437500000004</v>
          </cell>
          <cell r="GD21">
            <v>1099.4437500000004</v>
          </cell>
          <cell r="GE21">
            <v>1400.2053300000002</v>
          </cell>
          <cell r="GF21">
            <v>1743.7430100000001</v>
          </cell>
          <cell r="GG21">
            <v>2062.6320300000002</v>
          </cell>
          <cell r="GH21">
            <v>2062.6320300000002</v>
          </cell>
          <cell r="GI21">
            <v>2409.5354700000003</v>
          </cell>
          <cell r="GJ21">
            <v>2692.7093500000001</v>
          </cell>
          <cell r="GK21">
            <v>3071.1676900000002</v>
          </cell>
          <cell r="GL21">
            <v>3071.1676900000002</v>
          </cell>
          <cell r="GM21">
            <v>3390.9434900000001</v>
          </cell>
          <cell r="GN21">
            <v>3592.5837900000001</v>
          </cell>
          <cell r="GO21">
            <v>3594.1813900000002</v>
          </cell>
          <cell r="GP21">
            <v>3594.1813900000002</v>
          </cell>
          <cell r="GQ21">
            <v>3594.1813900000002</v>
          </cell>
        </row>
        <row r="22">
          <cell r="BK22">
            <v>0.29922498853776897</v>
          </cell>
          <cell r="BL22">
            <v>0.2927278289285673</v>
          </cell>
          <cell r="BM22">
            <v>0.29786417034752116</v>
          </cell>
          <cell r="BN22">
            <v>0.29786417034752116</v>
          </cell>
          <cell r="BO22">
            <v>0.30746968769876959</v>
          </cell>
          <cell r="BP22">
            <v>0.31164308790178785</v>
          </cell>
          <cell r="BQ22">
            <v>0.31114025848504945</v>
          </cell>
          <cell r="BR22">
            <v>0.31114025848504945</v>
          </cell>
          <cell r="BS22">
            <v>0.31179853887115461</v>
          </cell>
          <cell r="BT22">
            <v>0.30915978450111442</v>
          </cell>
          <cell r="BU22">
            <v>0.30867421054335431</v>
          </cell>
          <cell r="BV22">
            <v>0.30867421054335431</v>
          </cell>
          <cell r="BW22">
            <v>0.31000248771849109</v>
          </cell>
          <cell r="BX22">
            <v>0.31070858599639539</v>
          </cell>
          <cell r="BY22">
            <v>0.30955357979420567</v>
          </cell>
          <cell r="BZ22">
            <v>0.30955357979420567</v>
          </cell>
          <cell r="CA22">
            <v>0.30955357979420567</v>
          </cell>
          <cell r="GA22">
            <v>0.43258198459059533</v>
          </cell>
          <cell r="GB22">
            <v>0.40049971371399046</v>
          </cell>
          <cell r="GC22">
            <v>0.39005112687757504</v>
          </cell>
          <cell r="GD22">
            <v>0.39005112687757504</v>
          </cell>
          <cell r="GE22">
            <v>0.34870727083644715</v>
          </cell>
          <cell r="GF22">
            <v>0.34647279062416608</v>
          </cell>
          <cell r="GG22">
            <v>0.3314555898163441</v>
          </cell>
          <cell r="GH22">
            <v>0.3314555898163441</v>
          </cell>
          <cell r="GI22">
            <v>0.33604244828508373</v>
          </cell>
          <cell r="GJ22">
            <v>0.33798915257536888</v>
          </cell>
          <cell r="GK22">
            <v>0.34253017035573508</v>
          </cell>
          <cell r="GL22">
            <v>0.34253017035573508</v>
          </cell>
          <cell r="GM22">
            <v>0.34612060030119973</v>
          </cell>
          <cell r="GN22">
            <v>0.34501162954498854</v>
          </cell>
          <cell r="GO22">
            <v>0.33144671531150854</v>
          </cell>
          <cell r="GP22">
            <v>0.33144671531150854</v>
          </cell>
          <cell r="GQ22">
            <v>0.33144671531150854</v>
          </cell>
        </row>
        <row r="23">
          <cell r="BN23">
            <v>0</v>
          </cell>
          <cell r="BR23">
            <v>0</v>
          </cell>
          <cell r="BV23">
            <v>0</v>
          </cell>
          <cell r="BZ23">
            <v>0</v>
          </cell>
          <cell r="CA23">
            <v>0</v>
          </cell>
          <cell r="GD23">
            <v>0</v>
          </cell>
          <cell r="GH23">
            <v>0</v>
          </cell>
          <cell r="GL23">
            <v>0</v>
          </cell>
          <cell r="GP23">
            <v>0</v>
          </cell>
          <cell r="GQ23">
            <v>0</v>
          </cell>
        </row>
        <row r="24">
          <cell r="BK24">
            <v>-44.786589999999997</v>
          </cell>
          <cell r="BL24">
            <v>-65.44068</v>
          </cell>
          <cell r="BM24">
            <v>-21.256219999999999</v>
          </cell>
          <cell r="BN24">
            <v>-21.256219999999999</v>
          </cell>
          <cell r="BO24">
            <v>-77.847049999999996</v>
          </cell>
          <cell r="BP24">
            <v>-144.87153000000001</v>
          </cell>
          <cell r="BQ24">
            <v>-110.92105000000001</v>
          </cell>
          <cell r="BR24">
            <v>-110.92105000000001</v>
          </cell>
          <cell r="BS24">
            <v>-93.315250000000006</v>
          </cell>
          <cell r="BT24">
            <v>-85.598040000000012</v>
          </cell>
          <cell r="BU24">
            <v>-103.74918000000001</v>
          </cell>
          <cell r="BV24">
            <v>-103.74918000000001</v>
          </cell>
          <cell r="BW24">
            <v>-163.74324000000001</v>
          </cell>
          <cell r="BX24">
            <v>-299.20060999999998</v>
          </cell>
          <cell r="BY24">
            <v>-431.14098000000001</v>
          </cell>
          <cell r="BZ24">
            <v>-431.14098000000001</v>
          </cell>
          <cell r="CA24">
            <v>-431.14098000000001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</row>
        <row r="25"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-1</v>
          </cell>
          <cell r="BX25">
            <v>-1</v>
          </cell>
          <cell r="BY25">
            <v>-1</v>
          </cell>
          <cell r="BZ25">
            <v>-1</v>
          </cell>
          <cell r="CA25">
            <v>-1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</row>
        <row r="26">
          <cell r="BK26">
            <v>114.04965</v>
          </cell>
          <cell r="BL26">
            <v>122.64964999999999</v>
          </cell>
          <cell r="BM26">
            <v>316.89094</v>
          </cell>
          <cell r="BN26">
            <v>316.89094</v>
          </cell>
          <cell r="BO26">
            <v>263.91201999999998</v>
          </cell>
          <cell r="BP26">
            <v>275.77499999999998</v>
          </cell>
          <cell r="BQ26">
            <v>337.06126999999998</v>
          </cell>
          <cell r="BR26">
            <v>337.06126999999998</v>
          </cell>
          <cell r="BS26">
            <v>398.62327999999997</v>
          </cell>
          <cell r="BT26">
            <v>520.88153999999997</v>
          </cell>
          <cell r="BU26">
            <v>678.97442000000001</v>
          </cell>
          <cell r="BV26">
            <v>678.97442000000001</v>
          </cell>
          <cell r="BW26">
            <v>838.76981000000001</v>
          </cell>
          <cell r="BX26">
            <v>947.44506000000001</v>
          </cell>
          <cell r="BY26">
            <v>1171.7449899999999</v>
          </cell>
          <cell r="BZ26">
            <v>1171.7449899999999</v>
          </cell>
          <cell r="CA26">
            <v>1171.7449899999999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</row>
        <row r="27">
          <cell r="BK27">
            <v>0</v>
          </cell>
          <cell r="BL27">
            <v>27.60493</v>
          </cell>
          <cell r="BM27">
            <v>85.506929999999997</v>
          </cell>
          <cell r="BN27">
            <v>85.506929999999997</v>
          </cell>
          <cell r="BO27">
            <v>146.29492999999999</v>
          </cell>
          <cell r="BP27">
            <v>224.00592999999998</v>
          </cell>
          <cell r="BQ27">
            <v>226.09097999999997</v>
          </cell>
          <cell r="BR27">
            <v>226.09097999999997</v>
          </cell>
          <cell r="BS27">
            <v>281.77064999999999</v>
          </cell>
          <cell r="BT27">
            <v>343.58166</v>
          </cell>
          <cell r="BU27">
            <v>505.47366</v>
          </cell>
          <cell r="BV27">
            <v>505.47366</v>
          </cell>
          <cell r="BW27">
            <v>742.62507000000005</v>
          </cell>
          <cell r="BX27">
            <v>1217.7780700000001</v>
          </cell>
          <cell r="BY27">
            <v>2163.9920700000002</v>
          </cell>
          <cell r="BZ27">
            <v>2163.9920700000002</v>
          </cell>
          <cell r="CA27">
            <v>2163.9920700000002</v>
          </cell>
          <cell r="GA27">
            <v>-61.674219999999998</v>
          </cell>
          <cell r="GB27">
            <v>-43.065809999999999</v>
          </cell>
          <cell r="GC27">
            <v>-57.17398</v>
          </cell>
          <cell r="GD27">
            <v>-57.17398</v>
          </cell>
          <cell r="GE27">
            <v>69.514989999999997</v>
          </cell>
          <cell r="GF27">
            <v>75.764709999999994</v>
          </cell>
          <cell r="GG27">
            <v>96.71338999999999</v>
          </cell>
          <cell r="GH27">
            <v>96.71338999999999</v>
          </cell>
          <cell r="GI27">
            <v>77.014059999999986</v>
          </cell>
          <cell r="GJ27">
            <v>57.147919999999985</v>
          </cell>
          <cell r="GK27">
            <v>44.392879999999984</v>
          </cell>
          <cell r="GL27">
            <v>44.392879999999984</v>
          </cell>
          <cell r="GM27">
            <v>64.42125999999999</v>
          </cell>
          <cell r="GN27">
            <v>92.426429999999982</v>
          </cell>
          <cell r="GO27">
            <v>593.56921999999997</v>
          </cell>
          <cell r="GP27">
            <v>593.56921999999997</v>
          </cell>
          <cell r="GQ27">
            <v>593.56921999999997</v>
          </cell>
        </row>
        <row r="28">
          <cell r="BK28">
            <v>-112.44488</v>
          </cell>
          <cell r="BL28">
            <v>-237.17928000000001</v>
          </cell>
          <cell r="BM28">
            <v>-412.68865</v>
          </cell>
          <cell r="BN28">
            <v>-412.68865</v>
          </cell>
          <cell r="BO28">
            <v>-520.71205999999995</v>
          </cell>
          <cell r="BP28">
            <v>-587.56209999999999</v>
          </cell>
          <cell r="BQ28">
            <v>-553.25650999999993</v>
          </cell>
          <cell r="BR28">
            <v>-553.25650999999993</v>
          </cell>
          <cell r="BS28">
            <v>-540.77561999999989</v>
          </cell>
          <cell r="BT28">
            <v>-529.92388999999991</v>
          </cell>
          <cell r="BU28">
            <v>-602.65684999999996</v>
          </cell>
          <cell r="BV28">
            <v>-602.65684999999996</v>
          </cell>
          <cell r="BW28">
            <v>-706.5729</v>
          </cell>
          <cell r="BX28">
            <v>-687.63867000000005</v>
          </cell>
          <cell r="BY28">
            <v>-766.50664000000006</v>
          </cell>
          <cell r="BZ28">
            <v>-766.50664000000006</v>
          </cell>
          <cell r="CA28">
            <v>-766.50664000000006</v>
          </cell>
          <cell r="GA28">
            <v>-0.89561999999999997</v>
          </cell>
          <cell r="GB28">
            <v>-3.1963599999999999</v>
          </cell>
          <cell r="GC28">
            <v>-3.6470499999999997</v>
          </cell>
          <cell r="GD28">
            <v>-3.6470499999999997</v>
          </cell>
          <cell r="GE28">
            <v>-4.0977399999999999</v>
          </cell>
          <cell r="GF28">
            <v>-5.15374</v>
          </cell>
          <cell r="GG28">
            <v>-5.2748400000000002</v>
          </cell>
          <cell r="GH28">
            <v>-5.2748400000000002</v>
          </cell>
          <cell r="GI28">
            <v>-5.2748400000000002</v>
          </cell>
          <cell r="GJ28">
            <v>-5.2748400000000002</v>
          </cell>
          <cell r="GK28">
            <v>-5.2748400000000002</v>
          </cell>
          <cell r="GL28">
            <v>-5.2748400000000002</v>
          </cell>
          <cell r="GM28">
            <v>-5.2748400000000002</v>
          </cell>
          <cell r="GN28">
            <v>-5.2748400000000002</v>
          </cell>
          <cell r="GO28">
            <v>-5.2748400000000002</v>
          </cell>
          <cell r="GP28">
            <v>-5.2748400000000002</v>
          </cell>
          <cell r="GQ28">
            <v>-5.2748400000000002</v>
          </cell>
        </row>
        <row r="29">
          <cell r="BK29">
            <v>-43.181820000000002</v>
          </cell>
          <cell r="BL29">
            <v>-152.36538000000002</v>
          </cell>
          <cell r="BM29">
            <v>-31.546999999999969</v>
          </cell>
          <cell r="BN29">
            <v>-31.546999999999969</v>
          </cell>
          <cell r="BO29">
            <v>-188.35215999999997</v>
          </cell>
          <cell r="BP29">
            <v>-232.65269999999995</v>
          </cell>
          <cell r="BQ29">
            <v>-101.02530999999996</v>
          </cell>
          <cell r="BR29">
            <v>-101.02530999999996</v>
          </cell>
          <cell r="BS29">
            <v>46.303060000000045</v>
          </cell>
          <cell r="BT29">
            <v>248.94127000000006</v>
          </cell>
          <cell r="BU29">
            <v>478.04205000000013</v>
          </cell>
          <cell r="BV29">
            <v>478.04205000000013</v>
          </cell>
          <cell r="BW29">
            <v>710.07874000000015</v>
          </cell>
          <cell r="BX29">
            <v>1177.3838500000002</v>
          </cell>
          <cell r="BY29">
            <v>2137.0894400000002</v>
          </cell>
          <cell r="BZ29">
            <v>2137.0894400000002</v>
          </cell>
          <cell r="CA29">
            <v>2137.0894400000002</v>
          </cell>
          <cell r="GA29">
            <v>-62.569839999999999</v>
          </cell>
          <cell r="GB29">
            <v>-46.262169999999998</v>
          </cell>
          <cell r="GC29">
            <v>-60.821029999999993</v>
          </cell>
          <cell r="GD29">
            <v>-60.821029999999993</v>
          </cell>
          <cell r="GE29">
            <v>65.41725000000001</v>
          </cell>
          <cell r="GF29">
            <v>70.610970000000009</v>
          </cell>
          <cell r="GG29">
            <v>91.438550000000006</v>
          </cell>
          <cell r="GH29">
            <v>91.438550000000006</v>
          </cell>
          <cell r="GI29">
            <v>71.739220000000003</v>
          </cell>
          <cell r="GJ29">
            <v>51.873080000000002</v>
          </cell>
          <cell r="GK29">
            <v>39.118040000000001</v>
          </cell>
          <cell r="GL29">
            <v>39.118040000000001</v>
          </cell>
          <cell r="GM29">
            <v>59.146420000000006</v>
          </cell>
          <cell r="GN29">
            <v>87.151589999999999</v>
          </cell>
          <cell r="GO29">
            <v>588.29438000000005</v>
          </cell>
          <cell r="GP29">
            <v>588.29438000000005</v>
          </cell>
          <cell r="GQ29">
            <v>588.29438000000005</v>
          </cell>
        </row>
        <row r="30">
          <cell r="BN30">
            <v>0</v>
          </cell>
          <cell r="BR30">
            <v>0</v>
          </cell>
          <cell r="BV30">
            <v>0</v>
          </cell>
          <cell r="BZ30">
            <v>0</v>
          </cell>
          <cell r="CA30">
            <v>0</v>
          </cell>
          <cell r="GD30">
            <v>0</v>
          </cell>
          <cell r="GH30">
            <v>0</v>
          </cell>
          <cell r="GL30">
            <v>0</v>
          </cell>
          <cell r="GP30">
            <v>0</v>
          </cell>
          <cell r="GQ30">
            <v>0</v>
          </cell>
        </row>
        <row r="31">
          <cell r="BK31">
            <v>3178.3546099999999</v>
          </cell>
          <cell r="BL31">
            <v>5969.06747</v>
          </cell>
          <cell r="BM31">
            <v>9282.7159800000009</v>
          </cell>
          <cell r="BN31">
            <v>9282.7159800000009</v>
          </cell>
          <cell r="BO31">
            <v>12642.903530000001</v>
          </cell>
          <cell r="BP31">
            <v>15938.102290000001</v>
          </cell>
          <cell r="BQ31">
            <v>19386.78254</v>
          </cell>
          <cell r="BR31">
            <v>19386.78254</v>
          </cell>
          <cell r="BS31">
            <v>22570.908729999999</v>
          </cell>
          <cell r="BT31">
            <v>25364.419309999997</v>
          </cell>
          <cell r="BU31">
            <v>28764.858769999999</v>
          </cell>
          <cell r="BV31">
            <v>28764.858769999999</v>
          </cell>
          <cell r="BW31">
            <v>32879.276750000005</v>
          </cell>
          <cell r="BX31">
            <v>37954.960210000005</v>
          </cell>
          <cell r="BY31">
            <v>43666.372380000001</v>
          </cell>
          <cell r="BZ31">
            <v>43666.372380000001</v>
          </cell>
          <cell r="CA31">
            <v>43666.372380000001</v>
          </cell>
          <cell r="GA31">
            <v>339.88869000000011</v>
          </cell>
          <cell r="GB31">
            <v>637.92172000000005</v>
          </cell>
          <cell r="GC31">
            <v>1093.1972200000002</v>
          </cell>
          <cell r="GD31">
            <v>1093.1972200000002</v>
          </cell>
          <cell r="GE31">
            <v>1542.2885800000001</v>
          </cell>
          <cell r="GF31">
            <v>1911.2864800000002</v>
          </cell>
          <cell r="GG31">
            <v>2274.6956800000003</v>
          </cell>
          <cell r="GH31">
            <v>2274.6956800000003</v>
          </cell>
          <cell r="GI31">
            <v>2622.7637400000003</v>
          </cell>
          <cell r="GJ31">
            <v>2902.1807800000001</v>
          </cell>
          <cell r="GK31">
            <v>3289.6794</v>
          </cell>
          <cell r="GL31">
            <v>3289.6794</v>
          </cell>
          <cell r="GM31">
            <v>3649.6089700000002</v>
          </cell>
          <cell r="GN31">
            <v>3894.9151299999999</v>
          </cell>
          <cell r="GO31">
            <v>4407.1115200000004</v>
          </cell>
          <cell r="GP31">
            <v>4407.1115200000004</v>
          </cell>
          <cell r="GQ31">
            <v>4407.1115200000004</v>
          </cell>
        </row>
        <row r="32">
          <cell r="BK32">
            <v>0.30729389897894616</v>
          </cell>
          <cell r="BL32">
            <v>0.2972207226289218</v>
          </cell>
          <cell r="BM32">
            <v>0.30892714030052371</v>
          </cell>
          <cell r="BN32">
            <v>0.30892714030052371</v>
          </cell>
          <cell r="BO32">
            <v>0.31407324008940501</v>
          </cell>
          <cell r="BP32">
            <v>0.31781538912278945</v>
          </cell>
          <cell r="BQ32">
            <v>0.32018901847585879</v>
          </cell>
          <cell r="BR32">
            <v>0.32018901847585879</v>
          </cell>
          <cell r="BS32">
            <v>0.32275393524660551</v>
          </cell>
          <cell r="BT32">
            <v>0.32259040480343976</v>
          </cell>
          <cell r="BU32">
            <v>0.32437220084537277</v>
          </cell>
          <cell r="BV32">
            <v>0.32437220084537277</v>
          </cell>
          <cell r="BW32">
            <v>0.32718571346451358</v>
          </cell>
          <cell r="BX32">
            <v>0.33089608335389309</v>
          </cell>
          <cell r="BY32">
            <v>0.33570547720319333</v>
          </cell>
          <cell r="BZ32">
            <v>0.33570547720319333</v>
          </cell>
          <cell r="CA32">
            <v>0.33570547720319333</v>
          </cell>
          <cell r="GA32">
            <v>0.37411858789319896</v>
          </cell>
          <cell r="GB32">
            <v>0.38391837707393345</v>
          </cell>
          <cell r="GC32">
            <v>0.38046860626240947</v>
          </cell>
          <cell r="GD32">
            <v>0.38046860626240947</v>
          </cell>
          <cell r="GE32">
            <v>0.37689566292223764</v>
          </cell>
          <cell r="GF32">
            <v>0.37258680037992387</v>
          </cell>
          <cell r="GG32">
            <v>0.35858252460803064</v>
          </cell>
          <cell r="GH32">
            <v>0.35858252460803064</v>
          </cell>
          <cell r="GI32">
            <v>0.35870191607883617</v>
          </cell>
          <cell r="GJ32">
            <v>0.35721567279952177</v>
          </cell>
          <cell r="GK32">
            <v>0.35970404568125869</v>
          </cell>
          <cell r="GL32">
            <v>0.35970404568125869</v>
          </cell>
          <cell r="GM32">
            <v>0.36508798522292002</v>
          </cell>
          <cell r="GN32">
            <v>0.36647280322215625</v>
          </cell>
          <cell r="GO32">
            <v>0.39816503164624495</v>
          </cell>
          <cell r="GP32">
            <v>0.39816503164624495</v>
          </cell>
          <cell r="GQ32">
            <v>0.39816503164624495</v>
          </cell>
        </row>
        <row r="33">
          <cell r="BN33">
            <v>0</v>
          </cell>
          <cell r="BR33">
            <v>0</v>
          </cell>
          <cell r="BV33">
            <v>0</v>
          </cell>
          <cell r="BZ33">
            <v>0</v>
          </cell>
          <cell r="CA33">
            <v>0</v>
          </cell>
          <cell r="GD33">
            <v>0</v>
          </cell>
          <cell r="GH33">
            <v>0</v>
          </cell>
          <cell r="GL33">
            <v>0</v>
          </cell>
          <cell r="GP33">
            <v>0</v>
          </cell>
          <cell r="GQ33">
            <v>0</v>
          </cell>
        </row>
        <row r="34">
          <cell r="BK34">
            <v>1914.1492599999999</v>
          </cell>
          <cell r="BL34">
            <v>3806.3146200000001</v>
          </cell>
          <cell r="BM34">
            <v>5613.0504600000004</v>
          </cell>
          <cell r="BN34">
            <v>5613.0504600000004</v>
          </cell>
          <cell r="BO34">
            <v>7156.8306499999999</v>
          </cell>
          <cell r="BP34">
            <v>9059.7316499999997</v>
          </cell>
          <cell r="BQ34">
            <v>10930.532649999999</v>
          </cell>
          <cell r="BR34">
            <v>10930.532649999999</v>
          </cell>
          <cell r="BS34">
            <v>12612.970079999999</v>
          </cell>
          <cell r="BT34">
            <v>14204.897229999999</v>
          </cell>
          <cell r="BU34">
            <v>16010.098669999999</v>
          </cell>
          <cell r="BV34">
            <v>16010.098669999999</v>
          </cell>
          <cell r="BW34">
            <v>17703.33611</v>
          </cell>
          <cell r="BX34">
            <v>19522.669139999998</v>
          </cell>
          <cell r="BY34">
            <v>21863.441789999997</v>
          </cell>
          <cell r="BZ34">
            <v>21863.441789999997</v>
          </cell>
          <cell r="CA34">
            <v>21863.441789999997</v>
          </cell>
          <cell r="GA34">
            <v>238.43745000000004</v>
          </cell>
          <cell r="GB34">
            <v>464.29715999999996</v>
          </cell>
          <cell r="GC34">
            <v>750.61158</v>
          </cell>
          <cell r="GD34">
            <v>750.61158</v>
          </cell>
          <cell r="GE34">
            <v>1028.9181100000001</v>
          </cell>
          <cell r="GF34">
            <v>1293.5027500000001</v>
          </cell>
          <cell r="GG34">
            <v>1671.35275</v>
          </cell>
          <cell r="GH34">
            <v>1671.35275</v>
          </cell>
          <cell r="GI34">
            <v>1929.5626499999998</v>
          </cell>
          <cell r="GJ34">
            <v>2124.7728399999996</v>
          </cell>
          <cell r="GK34">
            <v>2373.0782099999997</v>
          </cell>
          <cell r="GL34">
            <v>2373.0782099999997</v>
          </cell>
          <cell r="GM34">
            <v>2555.5843399999999</v>
          </cell>
          <cell r="GN34">
            <v>2715.2279699999999</v>
          </cell>
          <cell r="GO34">
            <v>2996.2138100000002</v>
          </cell>
          <cell r="GP34">
            <v>2996.2138100000002</v>
          </cell>
          <cell r="GQ34">
            <v>2996.2138100000002</v>
          </cell>
        </row>
        <row r="35">
          <cell r="BK35">
            <v>506.01641999999998</v>
          </cell>
          <cell r="BL35">
            <v>998.55277000000001</v>
          </cell>
          <cell r="BM35">
            <v>1533.42525</v>
          </cell>
          <cell r="BN35">
            <v>1533.42525</v>
          </cell>
          <cell r="BO35">
            <v>2033.0827999999999</v>
          </cell>
          <cell r="BP35">
            <v>2634.3747800000001</v>
          </cell>
          <cell r="BQ35">
            <v>3274.2577799999999</v>
          </cell>
          <cell r="BR35">
            <v>3274.2577799999999</v>
          </cell>
          <cell r="BS35">
            <v>3824.4860600000002</v>
          </cell>
          <cell r="BT35">
            <v>4387.6939300000004</v>
          </cell>
          <cell r="BU35">
            <v>4849.7063900000003</v>
          </cell>
          <cell r="BV35">
            <v>4849.7063900000003</v>
          </cell>
          <cell r="BW35">
            <v>5332.7599800000007</v>
          </cell>
          <cell r="BX35">
            <v>5804.7311900000004</v>
          </cell>
          <cell r="BY35">
            <v>5905.4646700000003</v>
          </cell>
          <cell r="BZ35">
            <v>5905.4646700000003</v>
          </cell>
          <cell r="CA35">
            <v>5905.4646700000003</v>
          </cell>
          <cell r="GA35">
            <v>78.305970000000002</v>
          </cell>
          <cell r="GB35">
            <v>151.91147000000001</v>
          </cell>
          <cell r="GC35">
            <v>256.40785</v>
          </cell>
          <cell r="GD35">
            <v>256.40785</v>
          </cell>
          <cell r="GE35">
            <v>355.03255999999999</v>
          </cell>
          <cell r="GF35">
            <v>430.53044999999997</v>
          </cell>
          <cell r="GG35">
            <v>535.06844999999998</v>
          </cell>
          <cell r="GH35">
            <v>535.06844999999998</v>
          </cell>
          <cell r="GI35">
            <v>663.85348999999997</v>
          </cell>
          <cell r="GJ35">
            <v>746.07997</v>
          </cell>
          <cell r="GK35">
            <v>828.14205000000004</v>
          </cell>
          <cell r="GL35">
            <v>828.14205000000004</v>
          </cell>
          <cell r="GM35">
            <v>896.21283000000005</v>
          </cell>
          <cell r="GN35">
            <v>936.86944000000005</v>
          </cell>
          <cell r="GO35">
            <v>971.1219000000001</v>
          </cell>
          <cell r="GP35">
            <v>971.1219000000001</v>
          </cell>
          <cell r="GQ35">
            <v>971.1219000000001</v>
          </cell>
        </row>
        <row r="36">
          <cell r="BN36">
            <v>0</v>
          </cell>
          <cell r="BR36">
            <v>0</v>
          </cell>
          <cell r="BV36">
            <v>0</v>
          </cell>
          <cell r="BZ36">
            <v>0</v>
          </cell>
          <cell r="CA36">
            <v>0</v>
          </cell>
          <cell r="GD36">
            <v>0</v>
          </cell>
          <cell r="GH36">
            <v>0</v>
          </cell>
          <cell r="GL36">
            <v>0</v>
          </cell>
          <cell r="GP36">
            <v>0</v>
          </cell>
          <cell r="GQ36">
            <v>0</v>
          </cell>
        </row>
        <row r="37">
          <cell r="BK37">
            <v>2420.1656800000001</v>
          </cell>
          <cell r="BL37">
            <v>4804.8673899999994</v>
          </cell>
          <cell r="BM37">
            <v>7146.4757099999988</v>
          </cell>
          <cell r="BN37">
            <v>7146.4757099999988</v>
          </cell>
          <cell r="BO37">
            <v>9189.9134499999982</v>
          </cell>
          <cell r="BP37">
            <v>11694.106429999998</v>
          </cell>
          <cell r="BQ37">
            <v>14204.790429999997</v>
          </cell>
          <cell r="BR37">
            <v>14204.790429999997</v>
          </cell>
          <cell r="BS37">
            <v>16437.456139999998</v>
          </cell>
          <cell r="BT37">
            <v>18592.59116</v>
          </cell>
          <cell r="BU37">
            <v>20859.805059999999</v>
          </cell>
          <cell r="BV37">
            <v>20859.805059999999</v>
          </cell>
          <cell r="BW37">
            <v>23036.096089999999</v>
          </cell>
          <cell r="BX37">
            <v>25327.40033</v>
          </cell>
          <cell r="BY37">
            <v>27768.906459999998</v>
          </cell>
          <cell r="BZ37">
            <v>27768.906459999998</v>
          </cell>
          <cell r="CA37">
            <v>27768.906459999998</v>
          </cell>
          <cell r="GA37">
            <v>316.74342000000001</v>
          </cell>
          <cell r="GB37">
            <v>616.20862999999997</v>
          </cell>
          <cell r="GC37">
            <v>1007.0194300000001</v>
          </cell>
          <cell r="GD37">
            <v>1007.0194300000001</v>
          </cell>
          <cell r="GE37">
            <v>1383.9506700000002</v>
          </cell>
          <cell r="GF37">
            <v>1724.0332000000003</v>
          </cell>
          <cell r="GG37">
            <v>2206.4212000000002</v>
          </cell>
          <cell r="GH37">
            <v>2206.4212000000002</v>
          </cell>
          <cell r="GI37">
            <v>2593.4161400000003</v>
          </cell>
          <cell r="GJ37">
            <v>2870.8528100000003</v>
          </cell>
          <cell r="GK37">
            <v>3201.2202600000001</v>
          </cell>
          <cell r="GL37">
            <v>3201.2202600000001</v>
          </cell>
          <cell r="GM37">
            <v>3451.7971699999998</v>
          </cell>
          <cell r="GN37">
            <v>3652.0974099999999</v>
          </cell>
          <cell r="GO37">
            <v>3967.3357099999998</v>
          </cell>
          <cell r="GP37">
            <v>3967.3357099999998</v>
          </cell>
          <cell r="GQ37">
            <v>3967.3357099999998</v>
          </cell>
        </row>
        <row r="38">
          <cell r="BK38">
            <v>0.23398967051767475</v>
          </cell>
          <cell r="BL38">
            <v>0.23925113344244728</v>
          </cell>
          <cell r="BM38">
            <v>0.23783344325886119</v>
          </cell>
          <cell r="BN38">
            <v>0.23783344325886119</v>
          </cell>
          <cell r="BO38">
            <v>0.22829454377579211</v>
          </cell>
          <cell r="BP38">
            <v>0.23318754754294926</v>
          </cell>
          <cell r="BQ38">
            <v>0.2346040605785312</v>
          </cell>
          <cell r="BR38">
            <v>0.2346040605785312</v>
          </cell>
          <cell r="BS38">
            <v>0.23504829681833009</v>
          </cell>
          <cell r="BT38">
            <v>0.23646476725310278</v>
          </cell>
          <cell r="BU38">
            <v>0.23522941414802026</v>
          </cell>
          <cell r="BV38">
            <v>0.23522941414802026</v>
          </cell>
          <cell r="BW38">
            <v>0.22923501608482735</v>
          </cell>
          <cell r="BX38">
            <v>0.22080743924808605</v>
          </cell>
          <cell r="BY38">
            <v>0.21348633940645051</v>
          </cell>
          <cell r="BZ38">
            <v>0.21348633940645051</v>
          </cell>
          <cell r="CA38">
            <v>0.21348633940645051</v>
          </cell>
          <cell r="GA38">
            <v>0.34864237764093414</v>
          </cell>
          <cell r="GB38">
            <v>0.37085085795252737</v>
          </cell>
          <cell r="GC38">
            <v>0.35047589950079266</v>
          </cell>
          <cell r="GD38">
            <v>0.35047589950079266</v>
          </cell>
          <cell r="GE38">
            <v>0.33820195000168191</v>
          </cell>
          <cell r="GF38">
            <v>0.33608358582474845</v>
          </cell>
          <cell r="GG38">
            <v>0.3478197506598687</v>
          </cell>
          <cell r="GH38">
            <v>0.3478197506598687</v>
          </cell>
          <cell r="GI38">
            <v>0.35468819566941978</v>
          </cell>
          <cell r="GJ38">
            <v>0.35335966149997994</v>
          </cell>
          <cell r="GK38">
            <v>0.35003164096744832</v>
          </cell>
          <cell r="GL38">
            <v>0.35003164096744832</v>
          </cell>
          <cell r="GM38">
            <v>0.34529991693698547</v>
          </cell>
          <cell r="GN38">
            <v>0.3436260690699765</v>
          </cell>
          <cell r="GO38">
            <v>0.35843303291844708</v>
          </cell>
          <cell r="GP38">
            <v>0.35843303291844708</v>
          </cell>
          <cell r="GQ38">
            <v>0.35843303291844708</v>
          </cell>
        </row>
        <row r="39">
          <cell r="BK39">
            <v>758.1889299999998</v>
          </cell>
          <cell r="BL39">
            <v>1164.2000800000001</v>
          </cell>
          <cell r="BM39">
            <v>2136.2402700000011</v>
          </cell>
          <cell r="BN39">
            <v>2136.2402700000011</v>
          </cell>
          <cell r="BO39">
            <v>3452.9900800000023</v>
          </cell>
          <cell r="BP39">
            <v>4243.9958600000009</v>
          </cell>
          <cell r="BQ39">
            <v>5181.992110000002</v>
          </cell>
          <cell r="BR39">
            <v>5181.992110000002</v>
          </cell>
          <cell r="BS39">
            <v>6133.4525900000026</v>
          </cell>
          <cell r="BT39">
            <v>6771.8281500000012</v>
          </cell>
          <cell r="BU39">
            <v>7905.053710000002</v>
          </cell>
          <cell r="BV39">
            <v>7905.053710000002</v>
          </cell>
          <cell r="BW39">
            <v>9843.1806600000036</v>
          </cell>
          <cell r="BX39">
            <v>12627.559880000006</v>
          </cell>
          <cell r="BY39">
            <v>15897.465920000004</v>
          </cell>
          <cell r="BZ39">
            <v>15897.465920000004</v>
          </cell>
          <cell r="CA39">
            <v>15897.465920000004</v>
          </cell>
          <cell r="GA39">
            <v>23.145270000000096</v>
          </cell>
          <cell r="GB39">
            <v>21.713090000000022</v>
          </cell>
          <cell r="GC39">
            <v>86.177790000000357</v>
          </cell>
          <cell r="GD39">
            <v>86.177790000000357</v>
          </cell>
          <cell r="GE39">
            <v>158.33791000000025</v>
          </cell>
          <cell r="GF39">
            <v>187.25328000000025</v>
          </cell>
          <cell r="GG39">
            <v>68.274480000000324</v>
          </cell>
          <cell r="GH39">
            <v>68.274480000000324</v>
          </cell>
          <cell r="GI39">
            <v>29.347600000000341</v>
          </cell>
          <cell r="GJ39">
            <v>31.327970000000448</v>
          </cell>
          <cell r="GK39">
            <v>88.459140000000502</v>
          </cell>
          <cell r="GL39">
            <v>88.459140000000502</v>
          </cell>
          <cell r="GM39">
            <v>197.81180000000046</v>
          </cell>
          <cell r="GN39">
            <v>242.81772000000035</v>
          </cell>
          <cell r="GO39">
            <v>439.77581000000038</v>
          </cell>
          <cell r="GP39">
            <v>439.77581000000038</v>
          </cell>
          <cell r="GQ39">
            <v>439.77581000000038</v>
          </cell>
        </row>
        <row r="40">
          <cell r="BK40">
            <v>7.3304228461271423E-2</v>
          </cell>
          <cell r="BL40">
            <v>5.7969589186474477E-2</v>
          </cell>
          <cell r="BM40">
            <v>7.1093697041662463E-2</v>
          </cell>
          <cell r="BN40">
            <v>7.1093697041662463E-2</v>
          </cell>
          <cell r="BO40">
            <v>8.5778696313612901E-2</v>
          </cell>
          <cell r="BP40">
            <v>8.4627841579840171E-2</v>
          </cell>
          <cell r="BQ40">
            <v>8.5584957897327563E-2</v>
          </cell>
          <cell r="BR40">
            <v>8.5584957897327563E-2</v>
          </cell>
          <cell r="BS40">
            <v>8.7705638428275445E-2</v>
          </cell>
          <cell r="BT40">
            <v>8.6125637550337003E-2</v>
          </cell>
          <cell r="BU40">
            <v>8.9142786697352511E-2</v>
          </cell>
          <cell r="BV40">
            <v>8.9142786697352511E-2</v>
          </cell>
          <cell r="BW40">
            <v>9.7950697379686189E-2</v>
          </cell>
          <cell r="BX40">
            <v>0.11008864410580704</v>
          </cell>
          <cell r="BY40">
            <v>0.1222191377967428</v>
          </cell>
          <cell r="BZ40">
            <v>0.1222191377967428</v>
          </cell>
          <cell r="CA40">
            <v>0.1222191377967428</v>
          </cell>
          <cell r="GA40">
            <v>2.5476210252264805E-2</v>
          </cell>
          <cell r="GB40">
            <v>1.306751912140609E-2</v>
          </cell>
          <cell r="GC40">
            <v>2.9992706761616843E-2</v>
          </cell>
          <cell r="GD40">
            <v>2.9992706761616843E-2</v>
          </cell>
          <cell r="GE40">
            <v>3.8693712920555824E-2</v>
          </cell>
          <cell r="GF40">
            <v>3.650321455517546E-2</v>
          </cell>
          <cell r="GG40">
            <v>1.0762773948161983E-2</v>
          </cell>
          <cell r="GH40">
            <v>1.0762773948161983E-2</v>
          </cell>
          <cell r="GI40">
            <v>4.0137204094164323E-3</v>
          </cell>
          <cell r="GJ40">
            <v>3.8560112995419237E-3</v>
          </cell>
          <cell r="GK40">
            <v>9.6724047138104213E-3</v>
          </cell>
          <cell r="GL40">
            <v>9.6724047138104213E-3</v>
          </cell>
          <cell r="GM40">
            <v>1.9788068285934584E-2</v>
          </cell>
          <cell r="GN40">
            <v>2.2846734152179783E-2</v>
          </cell>
          <cell r="GO40">
            <v>3.9731998727797826E-2</v>
          </cell>
          <cell r="GP40">
            <v>3.9731998727797826E-2</v>
          </cell>
          <cell r="GQ40">
            <v>3.9731998727797826E-2</v>
          </cell>
        </row>
        <row r="41">
          <cell r="BN41">
            <v>0</v>
          </cell>
          <cell r="BR41">
            <v>0</v>
          </cell>
          <cell r="BV41">
            <v>0</v>
          </cell>
          <cell r="BZ41">
            <v>0</v>
          </cell>
          <cell r="CA41">
            <v>0</v>
          </cell>
          <cell r="GD41">
            <v>0</v>
          </cell>
          <cell r="GH41">
            <v>0</v>
          </cell>
          <cell r="GL41">
            <v>0</v>
          </cell>
          <cell r="GP41">
            <v>0</v>
          </cell>
          <cell r="GQ41">
            <v>0</v>
          </cell>
        </row>
        <row r="42">
          <cell r="BK42">
            <v>546.30000000000007</v>
          </cell>
          <cell r="BL42">
            <v>1068.5375000000001</v>
          </cell>
          <cell r="BM42">
            <v>1576.1250000000002</v>
          </cell>
          <cell r="BN42">
            <v>1576.1250000000002</v>
          </cell>
          <cell r="BO42">
            <v>2066.2625000000003</v>
          </cell>
          <cell r="BP42">
            <v>2563.2000000000003</v>
          </cell>
          <cell r="BQ42">
            <v>3061.1500000000005</v>
          </cell>
          <cell r="BR42">
            <v>3061.1500000000005</v>
          </cell>
          <cell r="BS42">
            <v>3566.2250000000004</v>
          </cell>
          <cell r="BT42">
            <v>4056.6875000000005</v>
          </cell>
          <cell r="BU42">
            <v>4514.4375</v>
          </cell>
          <cell r="BV42">
            <v>4514.4375</v>
          </cell>
          <cell r="BW42">
            <v>4955.6875</v>
          </cell>
          <cell r="BX42">
            <v>5425.8125</v>
          </cell>
          <cell r="BY42">
            <v>5898.3249999999998</v>
          </cell>
          <cell r="BZ42">
            <v>5898.3249999999998</v>
          </cell>
          <cell r="CA42">
            <v>5898.3249999999998</v>
          </cell>
          <cell r="GA42">
            <v>45.525000000000006</v>
          </cell>
          <cell r="GB42">
            <v>87.962500000000006</v>
          </cell>
          <cell r="GC42">
            <v>129.95000000000002</v>
          </cell>
          <cell r="GD42">
            <v>129.95000000000002</v>
          </cell>
          <cell r="GE42">
            <v>177.63750000000002</v>
          </cell>
          <cell r="GF42">
            <v>230.15000000000003</v>
          </cell>
          <cell r="GG42">
            <v>282.50000000000006</v>
          </cell>
          <cell r="GH42">
            <v>282.50000000000006</v>
          </cell>
          <cell r="GI42">
            <v>331.25000000000006</v>
          </cell>
          <cell r="GJ42">
            <v>373.85000000000008</v>
          </cell>
          <cell r="GK42">
            <v>412.62500000000011</v>
          </cell>
          <cell r="GL42">
            <v>412.62500000000011</v>
          </cell>
          <cell r="GM42">
            <v>440.97500000000014</v>
          </cell>
          <cell r="GN42">
            <v>466.00000000000011</v>
          </cell>
          <cell r="GO42">
            <v>485.05000000000013</v>
          </cell>
          <cell r="GP42">
            <v>485.05000000000013</v>
          </cell>
          <cell r="GQ42">
            <v>485.05000000000013</v>
          </cell>
        </row>
        <row r="43">
          <cell r="BK43">
            <v>5.2818101694511149E-2</v>
          </cell>
          <cell r="BL43">
            <v>5.3206215125275097E-2</v>
          </cell>
          <cell r="BM43">
            <v>5.2453160266373131E-2</v>
          </cell>
          <cell r="BN43">
            <v>5.2453160266373131E-2</v>
          </cell>
          <cell r="BO43">
            <v>5.1329803846904325E-2</v>
          </cell>
          <cell r="BP43">
            <v>5.1111756630565205E-2</v>
          </cell>
          <cell r="BQ43">
            <v>5.0557466762990541E-2</v>
          </cell>
          <cell r="BR43">
            <v>5.0557466762990541E-2</v>
          </cell>
          <cell r="BS43">
            <v>5.0995428074854743E-2</v>
          </cell>
          <cell r="BT43">
            <v>5.1593866462778255E-2</v>
          </cell>
          <cell r="BU43">
            <v>5.0907881702555724E-2</v>
          </cell>
          <cell r="BV43">
            <v>5.0907881702555724E-2</v>
          </cell>
          <cell r="BW43">
            <v>4.9314653808334497E-2</v>
          </cell>
          <cell r="BX43">
            <v>4.7302911011603846E-2</v>
          </cell>
          <cell r="BY43">
            <v>4.5346107333877068E-2</v>
          </cell>
          <cell r="BZ43">
            <v>4.5346107333877068E-2</v>
          </cell>
          <cell r="CA43">
            <v>4.5346107333877068E-2</v>
          </cell>
          <cell r="GA43">
            <v>5.010978362898124E-2</v>
          </cell>
          <cell r="GB43">
            <v>5.2938188471409742E-2</v>
          </cell>
          <cell r="GC43">
            <v>4.5226876248185215E-2</v>
          </cell>
          <cell r="GD43">
            <v>4.5226876248185215E-2</v>
          </cell>
          <cell r="GE43">
            <v>4.3410036351529617E-2</v>
          </cell>
          <cell r="GF43">
            <v>4.4865514931827215E-2</v>
          </cell>
          <cell r="GG43">
            <v>4.4533237607313106E-2</v>
          </cell>
          <cell r="GH43">
            <v>4.4533237607313106E-2</v>
          </cell>
          <cell r="GI43">
            <v>4.5303359921055823E-2</v>
          </cell>
          <cell r="GJ43">
            <v>4.6015424055044996E-2</v>
          </cell>
          <cell r="GK43">
            <v>4.5117734527330963E-2</v>
          </cell>
          <cell r="GL43">
            <v>4.5117734527330963E-2</v>
          </cell>
          <cell r="GM43">
            <v>4.4112855817448629E-2</v>
          </cell>
          <cell r="GN43">
            <v>4.3845968551701114E-2</v>
          </cell>
          <cell r="GO43">
            <v>4.3822342076792087E-2</v>
          </cell>
          <cell r="GP43">
            <v>4.3822342076792087E-2</v>
          </cell>
          <cell r="GQ43">
            <v>4.3822342076792087E-2</v>
          </cell>
        </row>
        <row r="45">
          <cell r="BK45">
            <v>0.44400000000000001</v>
          </cell>
          <cell r="BL45">
            <v>0.44400000000000001</v>
          </cell>
          <cell r="BM45">
            <v>0.44400000000000001</v>
          </cell>
          <cell r="BN45">
            <v>0.44400000000000001</v>
          </cell>
          <cell r="BO45">
            <v>0.44400000000000001</v>
          </cell>
          <cell r="BP45">
            <v>0.44400000000000001</v>
          </cell>
          <cell r="BQ45">
            <v>0.44400000000000001</v>
          </cell>
          <cell r="BR45">
            <v>0.44400000000000001</v>
          </cell>
          <cell r="BS45">
            <v>0.44400000000000001</v>
          </cell>
          <cell r="BT45">
            <v>0.44400000000000001</v>
          </cell>
          <cell r="BU45">
            <v>0.44400000000000001</v>
          </cell>
          <cell r="BV45">
            <v>0.44400000000000001</v>
          </cell>
          <cell r="BW45">
            <v>-24.748000000000001</v>
          </cell>
          <cell r="BX45">
            <v>-25.024000000000001</v>
          </cell>
          <cell r="BY45">
            <v>-305.13799999999998</v>
          </cell>
          <cell r="BZ45">
            <v>-305.13799999999998</v>
          </cell>
          <cell r="CA45">
            <v>-305.13799999999998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-10</v>
          </cell>
          <cell r="GH45">
            <v>-10</v>
          </cell>
          <cell r="GI45">
            <v>-10</v>
          </cell>
          <cell r="GJ45">
            <v>-9.2509999999999994</v>
          </cell>
          <cell r="GK45">
            <v>-9.2509999999999994</v>
          </cell>
          <cell r="GL45">
            <v>-9.2509999999999994</v>
          </cell>
          <cell r="GM45">
            <v>-9.2509999999999994</v>
          </cell>
          <cell r="GN45">
            <v>-9.2509999999999994</v>
          </cell>
          <cell r="GO45">
            <v>-9.2509999999999994</v>
          </cell>
          <cell r="GP45">
            <v>-9.2509999999999994</v>
          </cell>
          <cell r="GQ45">
            <v>-9.2509999999999994</v>
          </cell>
        </row>
        <row r="46">
          <cell r="BK46">
            <v>211.44492999999974</v>
          </cell>
          <cell r="BL46">
            <v>95.218579999999946</v>
          </cell>
          <cell r="BM46">
            <v>559.67127000000096</v>
          </cell>
          <cell r="BN46">
            <v>559.67127000000096</v>
          </cell>
          <cell r="BO46">
            <v>1386.2835800000021</v>
          </cell>
          <cell r="BP46">
            <v>1680.3518600000007</v>
          </cell>
          <cell r="BQ46">
            <v>2120.3981100000019</v>
          </cell>
          <cell r="BR46">
            <v>2120.3981100000019</v>
          </cell>
          <cell r="BS46">
            <v>2566.7835900000018</v>
          </cell>
          <cell r="BT46">
            <v>2714.6966499999999</v>
          </cell>
          <cell r="BU46">
            <v>3390.1722100000006</v>
          </cell>
          <cell r="BV46">
            <v>3390.1722100000006</v>
          </cell>
          <cell r="BW46">
            <v>4912.2411600000032</v>
          </cell>
          <cell r="BX46">
            <v>7226.7713800000056</v>
          </cell>
          <cell r="BY46">
            <v>10304.278920000004</v>
          </cell>
          <cell r="BZ46">
            <v>10304.278920000004</v>
          </cell>
          <cell r="CA46">
            <v>10304.278920000004</v>
          </cell>
          <cell r="GA46">
            <v>-22.37972999999991</v>
          </cell>
          <cell r="GB46">
            <v>-66.249409999999983</v>
          </cell>
          <cell r="GC46">
            <v>-43.772209999999653</v>
          </cell>
          <cell r="GD46">
            <v>-43.772209999999653</v>
          </cell>
          <cell r="GE46">
            <v>-19.29958999999976</v>
          </cell>
          <cell r="GF46">
            <v>-42.896719999999767</v>
          </cell>
          <cell r="GG46">
            <v>-204.22551999999968</v>
          </cell>
          <cell r="GH46">
            <v>-204.22551999999968</v>
          </cell>
          <cell r="GI46">
            <v>-291.90239999999966</v>
          </cell>
          <cell r="GJ46">
            <v>-333.27102999999954</v>
          </cell>
          <cell r="GK46">
            <v>-314.91485999999952</v>
          </cell>
          <cell r="GL46">
            <v>-314.91485999999952</v>
          </cell>
          <cell r="GM46">
            <v>-233.91219999999956</v>
          </cell>
          <cell r="GN46">
            <v>-213.93127999999967</v>
          </cell>
          <cell r="GO46">
            <v>-36.023189999999659</v>
          </cell>
          <cell r="GP46">
            <v>-36.023189999999659</v>
          </cell>
          <cell r="GQ46">
            <v>-36.023189999999659</v>
          </cell>
        </row>
        <row r="47">
          <cell r="BK47">
            <v>2.0443199369446781E-2</v>
          </cell>
          <cell r="BL47">
            <v>4.741265750058574E-3</v>
          </cell>
          <cell r="BM47">
            <v>1.862576053409129E-2</v>
          </cell>
          <cell r="BN47">
            <v>1.862576053409129E-2</v>
          </cell>
          <cell r="BO47">
            <v>3.4437862680847371E-2</v>
          </cell>
          <cell r="BP47">
            <v>3.3507231321019668E-2</v>
          </cell>
          <cell r="BQ47">
            <v>3.502015810092058E-2</v>
          </cell>
          <cell r="BR47">
            <v>3.502015810092058E-2</v>
          </cell>
          <cell r="BS47">
            <v>3.6703861351306356E-2</v>
          </cell>
          <cell r="BT47">
            <v>3.4526124195430746E-2</v>
          </cell>
          <cell r="BU47">
            <v>3.8229898147437401E-2</v>
          </cell>
          <cell r="BV47">
            <v>3.8229898147437401E-2</v>
          </cell>
          <cell r="BW47">
            <v>4.8882313953099665E-2</v>
          </cell>
          <cell r="BX47">
            <v>6.3003895451482286E-2</v>
          </cell>
          <cell r="BY47">
            <v>7.9218920270505117E-2</v>
          </cell>
          <cell r="BZ47">
            <v>7.9218920270505117E-2</v>
          </cell>
          <cell r="CA47">
            <v>7.9218920270505117E-2</v>
          </cell>
          <cell r="GA47">
            <v>-2.4633573376716435E-2</v>
          </cell>
          <cell r="GB47">
            <v>-3.9870669350003649E-2</v>
          </cell>
          <cell r="GC47">
            <v>-1.5234169486568368E-2</v>
          </cell>
          <cell r="GD47">
            <v>-1.5234169486568368E-2</v>
          </cell>
          <cell r="GE47">
            <v>-4.7163234309737919E-3</v>
          </cell>
          <cell r="GF47">
            <v>-8.362300376651751E-3</v>
          </cell>
          <cell r="GG47">
            <v>-3.2194065867741803E-2</v>
          </cell>
          <cell r="GH47">
            <v>-3.2194065867741803E-2</v>
          </cell>
          <cell r="GI47">
            <v>-3.9921990910249019E-2</v>
          </cell>
          <cell r="GJ47">
            <v>-4.1020751025041054E-2</v>
          </cell>
          <cell r="GK47">
            <v>-3.4433795945935347E-2</v>
          </cell>
          <cell r="GL47">
            <v>-3.4433795945935347E-2</v>
          </cell>
          <cell r="GM47">
            <v>-2.339936538929006E-2</v>
          </cell>
          <cell r="GN47">
            <v>-2.0128807242714913E-2</v>
          </cell>
          <cell r="GO47">
            <v>-3.2545522211674272E-3</v>
          </cell>
          <cell r="GP47">
            <v>-3.2545522211674272E-3</v>
          </cell>
          <cell r="GQ47">
            <v>-3.2545522211674272E-3</v>
          </cell>
        </row>
        <row r="49"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</row>
        <row r="50"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</row>
        <row r="51"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</row>
        <row r="53">
          <cell r="BK53">
            <v>211.44492999999974</v>
          </cell>
          <cell r="BL53">
            <v>95.218579999999946</v>
          </cell>
          <cell r="BM53">
            <v>559.67127000000096</v>
          </cell>
          <cell r="BN53">
            <v>559.67127000000096</v>
          </cell>
          <cell r="BO53">
            <v>1386.2835800000021</v>
          </cell>
          <cell r="BP53">
            <v>1680.3518600000007</v>
          </cell>
          <cell r="BQ53">
            <v>2120.3981100000019</v>
          </cell>
          <cell r="BR53">
            <v>2120.3981100000019</v>
          </cell>
          <cell r="BS53">
            <v>2566.7835900000018</v>
          </cell>
          <cell r="BT53">
            <v>2714.6966499999999</v>
          </cell>
          <cell r="BU53">
            <v>3390.1722100000006</v>
          </cell>
          <cell r="BV53">
            <v>3390.1722100000006</v>
          </cell>
          <cell r="BW53">
            <v>4912.2411600000032</v>
          </cell>
          <cell r="BX53">
            <v>7226.7713800000056</v>
          </cell>
          <cell r="BY53">
            <v>10304.278920000004</v>
          </cell>
          <cell r="BZ53">
            <v>10304.278920000004</v>
          </cell>
          <cell r="CA53">
            <v>10304.278920000004</v>
          </cell>
          <cell r="GA53">
            <v>-22.37972999999991</v>
          </cell>
          <cell r="GB53">
            <v>-66.249409999999983</v>
          </cell>
          <cell r="GC53">
            <v>-43.772209999999653</v>
          </cell>
          <cell r="GD53">
            <v>-43.772209999999653</v>
          </cell>
          <cell r="GE53">
            <v>-19.29958999999976</v>
          </cell>
          <cell r="GF53">
            <v>-42.896719999999767</v>
          </cell>
          <cell r="GG53">
            <v>-204.22551999999968</v>
          </cell>
          <cell r="GH53">
            <v>-204.22551999999968</v>
          </cell>
          <cell r="GI53">
            <v>-291.90239999999966</v>
          </cell>
          <cell r="GJ53">
            <v>-333.27102999999954</v>
          </cell>
          <cell r="GK53">
            <v>-314.91485999999952</v>
          </cell>
          <cell r="GL53">
            <v>-314.91485999999952</v>
          </cell>
          <cell r="GM53">
            <v>-233.91219999999956</v>
          </cell>
          <cell r="GN53">
            <v>-213.93127999999967</v>
          </cell>
          <cell r="GO53">
            <v>-36.023189999999659</v>
          </cell>
          <cell r="GP53">
            <v>-36.023189999999659</v>
          </cell>
          <cell r="GQ53">
            <v>-36.023189999999659</v>
          </cell>
        </row>
        <row r="54">
          <cell r="BK54">
            <v>2.0443199369446781E-2</v>
          </cell>
          <cell r="BL54">
            <v>4.741265750058574E-3</v>
          </cell>
          <cell r="BM54">
            <v>1.862576053409129E-2</v>
          </cell>
          <cell r="BN54">
            <v>1.862576053409129E-2</v>
          </cell>
          <cell r="BO54">
            <v>3.4437862680847371E-2</v>
          </cell>
          <cell r="BP54">
            <v>3.3507231321019668E-2</v>
          </cell>
          <cell r="BQ54">
            <v>3.502015810092058E-2</v>
          </cell>
          <cell r="BR54">
            <v>3.502015810092058E-2</v>
          </cell>
          <cell r="BS54">
            <v>3.6703861351306356E-2</v>
          </cell>
          <cell r="BT54">
            <v>3.4526124195430746E-2</v>
          </cell>
          <cell r="BU54">
            <v>3.8229898147437401E-2</v>
          </cell>
          <cell r="BV54">
            <v>3.8229898147437401E-2</v>
          </cell>
          <cell r="BW54">
            <v>4.8882313953099665E-2</v>
          </cell>
          <cell r="BX54">
            <v>6.3003895451482286E-2</v>
          </cell>
          <cell r="BY54">
            <v>7.9218920270505117E-2</v>
          </cell>
          <cell r="BZ54">
            <v>7.9218920270505117E-2</v>
          </cell>
          <cell r="CA54">
            <v>7.9218920270505117E-2</v>
          </cell>
          <cell r="GA54">
            <v>-2.4633573376716435E-2</v>
          </cell>
          <cell r="GB54">
            <v>-3.9870669350003649E-2</v>
          </cell>
          <cell r="GC54">
            <v>-1.5234169486568368E-2</v>
          </cell>
          <cell r="GD54">
            <v>-1.5234169486568368E-2</v>
          </cell>
          <cell r="GE54">
            <v>-4.7163234309737919E-3</v>
          </cell>
          <cell r="GF54">
            <v>-8.362300376651751E-3</v>
          </cell>
          <cell r="GG54">
            <v>-3.2194065867741803E-2</v>
          </cell>
          <cell r="GH54">
            <v>-3.2194065867741803E-2</v>
          </cell>
          <cell r="GI54">
            <v>-3.9921990910249019E-2</v>
          </cell>
          <cell r="GJ54">
            <v>-4.1020751025041054E-2</v>
          </cell>
          <cell r="GK54">
            <v>-3.4433795945935347E-2</v>
          </cell>
          <cell r="GL54">
            <v>-3.4433795945935347E-2</v>
          </cell>
          <cell r="GM54">
            <v>-2.339936538929006E-2</v>
          </cell>
          <cell r="GN54">
            <v>-2.0128807242714913E-2</v>
          </cell>
          <cell r="GO54">
            <v>-3.2545522211674272E-3</v>
          </cell>
          <cell r="GP54">
            <v>-3.2545522211674272E-3</v>
          </cell>
          <cell r="GQ54">
            <v>-3.2545522211674272E-3</v>
          </cell>
        </row>
        <row r="55">
          <cell r="BN55">
            <v>0</v>
          </cell>
          <cell r="BR55">
            <v>0</v>
          </cell>
          <cell r="BV55">
            <v>0</v>
          </cell>
          <cell r="BZ55">
            <v>0</v>
          </cell>
          <cell r="CA55">
            <v>0</v>
          </cell>
          <cell r="GD55">
            <v>0</v>
          </cell>
          <cell r="GH55">
            <v>0</v>
          </cell>
          <cell r="GL55">
            <v>0</v>
          </cell>
          <cell r="GP55">
            <v>0</v>
          </cell>
          <cell r="GQ55">
            <v>0</v>
          </cell>
        </row>
        <row r="56">
          <cell r="BK56">
            <v>21.706921078607508</v>
          </cell>
          <cell r="BL56">
            <v>21.6078654374741</v>
          </cell>
          <cell r="BM56">
            <v>20.171611676136404</v>
          </cell>
          <cell r="BN56">
            <v>20.171611676136404</v>
          </cell>
          <cell r="BO56">
            <v>21.364825467029572</v>
          </cell>
          <cell r="BP56">
            <v>21.40208304861893</v>
          </cell>
          <cell r="BQ56">
            <v>21.127235079287271</v>
          </cell>
          <cell r="BR56">
            <v>21.127235079287271</v>
          </cell>
          <cell r="BS56">
            <v>20.762569278742486</v>
          </cell>
          <cell r="BT56">
            <v>20.407637324046334</v>
          </cell>
          <cell r="BU56">
            <v>20.035919108766393</v>
          </cell>
          <cell r="BV56">
            <v>20.035919108766393</v>
          </cell>
          <cell r="BW56">
            <v>19.686533754994926</v>
          </cell>
          <cell r="BX56">
            <v>19.115974896781829</v>
          </cell>
          <cell r="BY56">
            <v>19.013491707267189</v>
          </cell>
          <cell r="BZ56">
            <v>19.013491707267189</v>
          </cell>
          <cell r="CA56">
            <v>19.013491707267189</v>
          </cell>
          <cell r="GA56">
            <v>31.293249673727541</v>
          </cell>
          <cell r="GB56">
            <v>32.490520037172601</v>
          </cell>
          <cell r="GC56">
            <v>31.239959134235608</v>
          </cell>
          <cell r="GD56">
            <v>31.239959134235608</v>
          </cell>
          <cell r="GE56">
            <v>28.632131012903095</v>
          </cell>
          <cell r="GF56">
            <v>27.735104593283349</v>
          </cell>
          <cell r="GG56">
            <v>27.344471727592982</v>
          </cell>
          <cell r="GH56">
            <v>27.344471727592982</v>
          </cell>
          <cell r="GI56">
            <v>28.091750288103295</v>
          </cell>
          <cell r="GJ56">
            <v>28.374746278972854</v>
          </cell>
          <cell r="GK56">
            <v>28.664733204464227</v>
          </cell>
          <cell r="GL56">
            <v>28.664733204464227</v>
          </cell>
          <cell r="GM56">
            <v>29.121512380952389</v>
          </cell>
          <cell r="GN56">
            <v>29.356802797659</v>
          </cell>
          <cell r="GO56">
            <v>28.542435702233451</v>
          </cell>
          <cell r="GP56">
            <v>28.542435702233451</v>
          </cell>
          <cell r="GQ56">
            <v>28.542435702233451</v>
          </cell>
        </row>
        <row r="57">
          <cell r="BK57">
            <v>21.358718668302174</v>
          </cell>
          <cell r="BL57">
            <v>20.85419587608526</v>
          </cell>
          <cell r="BM57">
            <v>19.592527910394626</v>
          </cell>
          <cell r="BN57">
            <v>19.592527910394626</v>
          </cell>
          <cell r="BO57">
            <v>20.750667367726507</v>
          </cell>
          <cell r="BP57">
            <v>20.78077364552259</v>
          </cell>
          <cell r="BQ57">
            <v>20.510906999251691</v>
          </cell>
          <cell r="BR57">
            <v>20.510906999251691</v>
          </cell>
          <cell r="BS57">
            <v>20.094642494678379</v>
          </cell>
          <cell r="BT57">
            <v>19.76536185192894</v>
          </cell>
          <cell r="BU57">
            <v>19.437989483411901</v>
          </cell>
          <cell r="BV57">
            <v>19.437989483411901</v>
          </cell>
          <cell r="BW57">
            <v>19.144549254868718</v>
          </cell>
          <cell r="BX57">
            <v>18.639732533837702</v>
          </cell>
          <cell r="BY57">
            <v>18.577803645534591</v>
          </cell>
          <cell r="BZ57">
            <v>18.577803645534591</v>
          </cell>
          <cell r="CA57">
            <v>18.577803645534591</v>
          </cell>
          <cell r="GA57">
            <v>30.402075427500591</v>
          </cell>
          <cell r="GB57">
            <v>31.513411914199555</v>
          </cell>
          <cell r="GC57">
            <v>30.262694402022227</v>
          </cell>
          <cell r="GD57">
            <v>30.262694402022227</v>
          </cell>
          <cell r="GE57">
            <v>27.775140332181717</v>
          </cell>
          <cell r="GF57">
            <v>26.934739829458344</v>
          </cell>
          <cell r="GG57">
            <v>26.5720686044125</v>
          </cell>
          <cell r="GH57">
            <v>26.5720686044125</v>
          </cell>
          <cell r="GI57">
            <v>27.269376428861801</v>
          </cell>
          <cell r="GJ57">
            <v>27.526790853371374</v>
          </cell>
          <cell r="GK57">
            <v>27.796571656089679</v>
          </cell>
          <cell r="GL57">
            <v>27.796571656089679</v>
          </cell>
          <cell r="GM57">
            <v>28.20887187301588</v>
          </cell>
          <cell r="GN57">
            <v>28.415368649856838</v>
          </cell>
          <cell r="GO57">
            <v>27.627459639173722</v>
          </cell>
          <cell r="GP57">
            <v>27.627459639173722</v>
          </cell>
          <cell r="GQ57">
            <v>27.627459639173722</v>
          </cell>
        </row>
        <row r="58">
          <cell r="BK58">
            <v>32.251364259823475</v>
          </cell>
          <cell r="BL58">
            <v>32.905542931253876</v>
          </cell>
          <cell r="BM58">
            <v>32.978610069301368</v>
          </cell>
          <cell r="BN58">
            <v>32.978610069301368</v>
          </cell>
          <cell r="BO58">
            <v>33.833555957431543</v>
          </cell>
          <cell r="BP58">
            <v>34.212398623347568</v>
          </cell>
          <cell r="BQ58">
            <v>34.164044891758252</v>
          </cell>
          <cell r="BR58">
            <v>34.164044891758252</v>
          </cell>
          <cell r="BS58">
            <v>34.389996268153894</v>
          </cell>
          <cell r="BT58">
            <v>34.084360203572146</v>
          </cell>
          <cell r="BU58">
            <v>33.930502953089572</v>
          </cell>
          <cell r="BV58">
            <v>33.930502953089572</v>
          </cell>
          <cell r="BW58">
            <v>33.883723067829649</v>
          </cell>
          <cell r="BX58">
            <v>33.755682733894474</v>
          </cell>
          <cell r="BY58">
            <v>33.48741925248008</v>
          </cell>
          <cell r="BZ58">
            <v>33.48741925248008</v>
          </cell>
          <cell r="CA58">
            <v>33.48741925248008</v>
          </cell>
          <cell r="GA58">
            <v>45.88524101377407</v>
          </cell>
          <cell r="GB58">
            <v>42.94507008861833</v>
          </cell>
          <cell r="GC58">
            <v>42.035465137072329</v>
          </cell>
          <cell r="GD58">
            <v>42.035465137072329</v>
          </cell>
          <cell r="GE58">
            <v>38.003804398818438</v>
          </cell>
          <cell r="GF58">
            <v>37.732464943142112</v>
          </cell>
          <cell r="GG58">
            <v>36.269354529874995</v>
          </cell>
          <cell r="GH58">
            <v>36.269354529874995</v>
          </cell>
          <cell r="GI58">
            <v>36.795146080042898</v>
          </cell>
          <cell r="GJ58">
            <v>37.023073498742512</v>
          </cell>
          <cell r="GK58">
            <v>37.494878172864802</v>
          </cell>
          <cell r="GL58">
            <v>37.494878172864802</v>
          </cell>
          <cell r="GM58">
            <v>37.925424624365036</v>
          </cell>
          <cell r="GN58">
            <v>37.88520571516122</v>
          </cell>
          <cell r="GO58">
            <v>36.601162288594281</v>
          </cell>
          <cell r="GP58">
            <v>36.601162288594281</v>
          </cell>
          <cell r="GQ58">
            <v>36.601162288594281</v>
          </cell>
        </row>
        <row r="59">
          <cell r="BK59">
            <v>1.6041077822340002</v>
          </cell>
          <cell r="BL59">
            <v>3.4879408314056279</v>
          </cell>
          <cell r="BM59">
            <v>2.8707858104707036</v>
          </cell>
          <cell r="BN59">
            <v>2.8707858104707036</v>
          </cell>
          <cell r="BO59">
            <v>2.8746225905324589</v>
          </cell>
          <cell r="BP59">
            <v>2.9030323902814303</v>
          </cell>
          <cell r="BQ59">
            <v>2.9172207235002494</v>
          </cell>
          <cell r="BR59">
            <v>2.9172207235002494</v>
          </cell>
          <cell r="BS59">
            <v>3.2169755828242148</v>
          </cell>
          <cell r="BT59">
            <v>3.14723092104642</v>
          </cell>
          <cell r="BU59">
            <v>2.9842884776515204</v>
          </cell>
          <cell r="BV59">
            <v>2.9842884776515204</v>
          </cell>
          <cell r="BW59">
            <v>2.7530722618383683</v>
          </cell>
          <cell r="BX59">
            <v>2.4913318076406523</v>
          </cell>
          <cell r="BY59">
            <v>2.2914679136293166</v>
          </cell>
          <cell r="BZ59">
            <v>2.2914679136293166</v>
          </cell>
          <cell r="CA59">
            <v>2.2914679136293166</v>
          </cell>
          <cell r="GA59">
            <v>2.8478162399833566</v>
          </cell>
          <cell r="GB59">
            <v>3.0073637536584039</v>
          </cell>
          <cell r="GC59">
            <v>3.1282522746401753</v>
          </cell>
          <cell r="GD59">
            <v>3.1282522746401753</v>
          </cell>
          <cell r="GE59">
            <v>2.9931082682430272</v>
          </cell>
          <cell r="GF59">
            <v>2.8857463332546121</v>
          </cell>
          <cell r="GG59">
            <v>2.8247140075522497</v>
          </cell>
          <cell r="GH59">
            <v>2.8247140075522497</v>
          </cell>
          <cell r="GI59">
            <v>2.9274568184872654</v>
          </cell>
          <cell r="GJ59">
            <v>2.9884158866641868</v>
          </cell>
          <cell r="GK59">
            <v>3.0286747906634637</v>
          </cell>
          <cell r="GL59">
            <v>3.0286747906634637</v>
          </cell>
          <cell r="GM59">
            <v>3.1339049153691692</v>
          </cell>
          <cell r="GN59">
            <v>3.2068687938907199</v>
          </cell>
          <cell r="GO59">
            <v>3.2056691748565043</v>
          </cell>
          <cell r="GP59">
            <v>3.2056691748565043</v>
          </cell>
          <cell r="GQ59">
            <v>3.2056691748565043</v>
          </cell>
        </row>
        <row r="60">
          <cell r="BK60">
            <v>7.2274472729810801</v>
          </cell>
          <cell r="BL60">
            <v>7.0193600561570184</v>
          </cell>
          <cell r="BM60">
            <v>8.7372694031831735</v>
          </cell>
          <cell r="BN60">
            <v>8.7372694031831735</v>
          </cell>
          <cell r="BO60">
            <v>7.8022480008140782</v>
          </cell>
          <cell r="BP60">
            <v>7.6114424944418673</v>
          </cell>
          <cell r="BQ60">
            <v>7.6434705422774361</v>
          </cell>
          <cell r="BR60">
            <v>7.6434705422774361</v>
          </cell>
          <cell r="BS60">
            <v>7.4858920597378749</v>
          </cell>
          <cell r="BT60">
            <v>7.4209625261011976</v>
          </cell>
          <cell r="BU60">
            <v>7.345329878426174</v>
          </cell>
          <cell r="BV60">
            <v>7.345329878426174</v>
          </cell>
          <cell r="BW60">
            <v>7.0200136262977066</v>
          </cell>
          <cell r="BX60">
            <v>6.7735156770313205</v>
          </cell>
          <cell r="BY60">
            <v>6.5039549782044777</v>
          </cell>
          <cell r="BZ60">
            <v>6.5039549782044777</v>
          </cell>
          <cell r="CA60">
            <v>6.5039549782044777</v>
          </cell>
          <cell r="GA60">
            <v>5.0315508303248286</v>
          </cell>
          <cell r="GB60">
            <v>3.9538340650668609</v>
          </cell>
          <cell r="GC60">
            <v>3.0006884055860725</v>
          </cell>
          <cell r="GD60">
            <v>3.0006884055860725</v>
          </cell>
          <cell r="GE60">
            <v>2.278334928571101</v>
          </cell>
          <cell r="GF60">
            <v>1.99001307931383</v>
          </cell>
          <cell r="GG60">
            <v>1.9156621799142552</v>
          </cell>
          <cell r="GH60">
            <v>1.9156621799142552</v>
          </cell>
          <cell r="GI60">
            <v>1.7462562583444898</v>
          </cell>
          <cell r="GJ60">
            <v>1.8525959652393291</v>
          </cell>
          <cell r="GK60">
            <v>1.8337323334279021</v>
          </cell>
          <cell r="GL60">
            <v>1.8337323334279021</v>
          </cell>
          <cell r="GM60">
            <v>1.6930335557080562</v>
          </cell>
          <cell r="GN60">
            <v>1.6635531284741438</v>
          </cell>
          <cell r="GO60">
            <v>2.18783181243306</v>
          </cell>
          <cell r="GP60">
            <v>2.18783181243306</v>
          </cell>
          <cell r="GQ60">
            <v>2.18783181243306</v>
          </cell>
        </row>
        <row r="72">
          <cell r="C72" t="str">
            <v>JAN</v>
          </cell>
          <cell r="D72" t="str">
            <v>FEB</v>
          </cell>
          <cell r="E72" t="str">
            <v>MAR</v>
          </cell>
          <cell r="F72" t="str">
            <v>QUARTER</v>
          </cell>
          <cell r="G72" t="str">
            <v>APR</v>
          </cell>
          <cell r="H72" t="str">
            <v>MAY</v>
          </cell>
          <cell r="I72" t="str">
            <v>JUN</v>
          </cell>
          <cell r="J72" t="str">
            <v>QUARTER</v>
          </cell>
          <cell r="K72" t="str">
            <v>JUL</v>
          </cell>
          <cell r="L72" t="str">
            <v>AUG</v>
          </cell>
          <cell r="M72" t="str">
            <v>SEP</v>
          </cell>
          <cell r="N72" t="str">
            <v>QUARTER</v>
          </cell>
          <cell r="O72" t="str">
            <v>OCT</v>
          </cell>
          <cell r="P72" t="str">
            <v>NOV</v>
          </cell>
          <cell r="Q72" t="str">
            <v>DEC</v>
          </cell>
          <cell r="R72" t="str">
            <v>QUARTER</v>
          </cell>
          <cell r="S72" t="str">
            <v>Full Year</v>
          </cell>
          <cell r="BK72" t="str">
            <v>JAN</v>
          </cell>
          <cell r="BL72" t="str">
            <v>FEB</v>
          </cell>
          <cell r="BM72" t="str">
            <v>MAR</v>
          </cell>
          <cell r="BN72" t="str">
            <v>QUARTER</v>
          </cell>
          <cell r="BO72" t="str">
            <v>APR</v>
          </cell>
          <cell r="BP72" t="str">
            <v>MAY</v>
          </cell>
          <cell r="BQ72" t="str">
            <v>JUN</v>
          </cell>
          <cell r="BR72" t="str">
            <v>QUARTER</v>
          </cell>
          <cell r="BS72" t="str">
            <v>JUL</v>
          </cell>
          <cell r="BT72" t="str">
            <v>AUG</v>
          </cell>
          <cell r="BU72" t="str">
            <v>SEP</v>
          </cell>
          <cell r="BV72" t="str">
            <v>QUARTER</v>
          </cell>
          <cell r="BW72" t="str">
            <v>OCT</v>
          </cell>
          <cell r="BX72" t="str">
            <v>NOV</v>
          </cell>
          <cell r="BY72" t="str">
            <v>DEC</v>
          </cell>
          <cell r="BZ72" t="str">
            <v>QUARTER</v>
          </cell>
          <cell r="CA72" t="str">
            <v>Full Year</v>
          </cell>
          <cell r="GA72" t="str">
            <v>JAN</v>
          </cell>
          <cell r="GB72" t="str">
            <v>FEB</v>
          </cell>
          <cell r="GC72" t="str">
            <v>MAR</v>
          </cell>
          <cell r="GD72" t="str">
            <v>QUARTER</v>
          </cell>
          <cell r="GE72" t="str">
            <v>APR</v>
          </cell>
          <cell r="GF72" t="str">
            <v>MAY</v>
          </cell>
          <cell r="GG72" t="str">
            <v>JUN</v>
          </cell>
          <cell r="GH72" t="str">
            <v>QUARTER</v>
          </cell>
          <cell r="GI72" t="str">
            <v>JUL</v>
          </cell>
          <cell r="GJ72" t="str">
            <v>AUG</v>
          </cell>
          <cell r="GK72" t="str">
            <v>SEP</v>
          </cell>
          <cell r="GL72" t="str">
            <v>QUARTER</v>
          </cell>
          <cell r="GM72" t="str">
            <v>OCT</v>
          </cell>
          <cell r="GN72" t="str">
            <v>NOV</v>
          </cell>
          <cell r="GO72" t="str">
            <v>DEC</v>
          </cell>
          <cell r="GP72" t="str">
            <v>QUARTER</v>
          </cell>
          <cell r="GQ72" t="str">
            <v>Full Year</v>
          </cell>
        </row>
        <row r="74">
          <cell r="C74">
            <v>1520.854</v>
          </cell>
          <cell r="D74">
            <v>3151.9210000000003</v>
          </cell>
          <cell r="E74">
            <v>5276.9269999999997</v>
          </cell>
          <cell r="F74">
            <v>5276.9269999999997</v>
          </cell>
          <cell r="G74">
            <v>6953.1309999999994</v>
          </cell>
          <cell r="H74">
            <v>8585.8369999999995</v>
          </cell>
          <cell r="I74">
            <v>10504.653</v>
          </cell>
          <cell r="J74">
            <v>10504.653</v>
          </cell>
          <cell r="K74">
            <v>11993.105</v>
          </cell>
          <cell r="L74">
            <v>13548.746999999999</v>
          </cell>
          <cell r="M74">
            <v>15557.641</v>
          </cell>
          <cell r="N74">
            <v>15557.641</v>
          </cell>
          <cell r="O74">
            <v>17371.488000000001</v>
          </cell>
          <cell r="P74">
            <v>19016.105</v>
          </cell>
          <cell r="Q74">
            <v>20667.227999999999</v>
          </cell>
          <cell r="R74">
            <v>20667.227999999999</v>
          </cell>
          <cell r="S74">
            <v>20667.227999999999</v>
          </cell>
          <cell r="BK74">
            <v>513.84753977465164</v>
          </cell>
          <cell r="BL74">
            <v>994.91007954930319</v>
          </cell>
          <cell r="BM74">
            <v>1551.9375207257738</v>
          </cell>
          <cell r="BN74">
            <v>1551.9375207257738</v>
          </cell>
          <cell r="BO74">
            <v>2012.1518736669502</v>
          </cell>
          <cell r="BP74">
            <v>2504.4943736669502</v>
          </cell>
          <cell r="BQ74">
            <v>3058.17437366695</v>
          </cell>
          <cell r="BR74">
            <v>3058.17437366695</v>
          </cell>
          <cell r="BS74">
            <v>3611.2326236669501</v>
          </cell>
          <cell r="BT74">
            <v>4113.3806236669498</v>
          </cell>
          <cell r="BU74">
            <v>4629.79712366695</v>
          </cell>
          <cell r="BV74">
            <v>4629.79712366695</v>
          </cell>
          <cell r="BW74">
            <v>5186.1719986669505</v>
          </cell>
          <cell r="BX74">
            <v>5780.9221236669509</v>
          </cell>
          <cell r="BY74">
            <v>6336.4868736669505</v>
          </cell>
          <cell r="BZ74">
            <v>6336.4868736669505</v>
          </cell>
          <cell r="CA74">
            <v>6336.4868736669505</v>
          </cell>
          <cell r="GA74">
            <v>29.79964384195122</v>
          </cell>
          <cell r="GB74">
            <v>68.738778920975605</v>
          </cell>
          <cell r="GC74">
            <v>111.07458315707316</v>
          </cell>
          <cell r="GD74">
            <v>111.07458315707316</v>
          </cell>
          <cell r="GE74">
            <v>148.61302992390245</v>
          </cell>
          <cell r="GF74">
            <v>199.49303286439024</v>
          </cell>
          <cell r="GG74">
            <v>247.32653872585365</v>
          </cell>
          <cell r="GH74">
            <v>247.32653872585365</v>
          </cell>
          <cell r="GI74">
            <v>284.19965854439022</v>
          </cell>
          <cell r="GJ74">
            <v>311.61813225560974</v>
          </cell>
          <cell r="GK74">
            <v>346.1801163590244</v>
          </cell>
          <cell r="GL74">
            <v>346.1801163590244</v>
          </cell>
          <cell r="GM74">
            <v>378.53601637073172</v>
          </cell>
          <cell r="GN74">
            <v>405.04404267902441</v>
          </cell>
          <cell r="GO74">
            <v>437.71509756097566</v>
          </cell>
          <cell r="GP74">
            <v>437.71509756097566</v>
          </cell>
          <cell r="GQ74">
            <v>437.71509756097566</v>
          </cell>
        </row>
        <row r="76">
          <cell r="C76">
            <v>18090.352218530934</v>
          </cell>
          <cell r="D76">
            <v>37346.559423796316</v>
          </cell>
          <cell r="E76">
            <v>61802.162728679046</v>
          </cell>
          <cell r="F76">
            <v>61802.162728679046</v>
          </cell>
          <cell r="G76">
            <v>80888.962515652587</v>
          </cell>
          <cell r="H76">
            <v>99200.353393687459</v>
          </cell>
          <cell r="I76">
            <v>120624.8905988042</v>
          </cell>
          <cell r="J76">
            <v>120624.8905988042</v>
          </cell>
          <cell r="K76">
            <v>137318.03387704134</v>
          </cell>
          <cell r="L76">
            <v>154899.60854431361</v>
          </cell>
          <cell r="M76">
            <v>177940.91191514677</v>
          </cell>
          <cell r="N76">
            <v>177940.91191514677</v>
          </cell>
          <cell r="O76">
            <v>199399.73621518828</v>
          </cell>
          <cell r="P76">
            <v>219330.81479397189</v>
          </cell>
          <cell r="Q76">
            <v>239264.24285679031</v>
          </cell>
          <cell r="R76">
            <v>239264.24285679031</v>
          </cell>
          <cell r="S76">
            <v>239264.24285679031</v>
          </cell>
          <cell r="BK76">
            <v>11834.441957897436</v>
          </cell>
          <cell r="BL76">
            <v>23635.82311456772</v>
          </cell>
          <cell r="BM76">
            <v>35805.696253016686</v>
          </cell>
          <cell r="BN76">
            <v>35805.696253016686</v>
          </cell>
          <cell r="BO76">
            <v>46302.947557373707</v>
          </cell>
          <cell r="BP76">
            <v>55835.558486769602</v>
          </cell>
          <cell r="BQ76">
            <v>66617.537390741767</v>
          </cell>
          <cell r="BR76">
            <v>66617.537390741767</v>
          </cell>
          <cell r="BS76">
            <v>76809.783874625748</v>
          </cell>
          <cell r="BT76">
            <v>86159.510316054409</v>
          </cell>
          <cell r="BU76">
            <v>96565.482574652662</v>
          </cell>
          <cell r="BV76">
            <v>96565.482574652662</v>
          </cell>
          <cell r="BW76">
            <v>107848.01614233971</v>
          </cell>
          <cell r="BX76">
            <v>120463.01457961678</v>
          </cell>
          <cell r="BY76">
            <v>133384.64220359814</v>
          </cell>
          <cell r="BZ76">
            <v>133384.64220359814</v>
          </cell>
          <cell r="CA76">
            <v>133384.64220359814</v>
          </cell>
          <cell r="GA76">
            <v>906.31500000000005</v>
          </cell>
          <cell r="GB76">
            <v>2090.5950000000003</v>
          </cell>
          <cell r="GC76">
            <v>3378.1800000000003</v>
          </cell>
          <cell r="GD76">
            <v>3378.1800000000003</v>
          </cell>
          <cell r="GE76">
            <v>4519.8600000000006</v>
          </cell>
          <cell r="GF76">
            <v>6067.3050000000003</v>
          </cell>
          <cell r="GG76">
            <v>7522.0950000000003</v>
          </cell>
          <cell r="GH76">
            <v>7522.0950000000003</v>
          </cell>
          <cell r="GI76">
            <v>8643.5400000000009</v>
          </cell>
          <cell r="GJ76">
            <v>9477.4350000000013</v>
          </cell>
          <cell r="GK76">
            <v>10528.590000000002</v>
          </cell>
          <cell r="GL76">
            <v>10528.590000000002</v>
          </cell>
          <cell r="GM76">
            <v>11512.650000000001</v>
          </cell>
          <cell r="GN76">
            <v>12318.855000000001</v>
          </cell>
          <cell r="GO76">
            <v>13312.500000000002</v>
          </cell>
          <cell r="GP76">
            <v>13312.500000000002</v>
          </cell>
          <cell r="GQ76">
            <v>13312.500000000002</v>
          </cell>
        </row>
        <row r="77">
          <cell r="C77">
            <v>329.0154875518358</v>
          </cell>
          <cell r="D77">
            <v>678.91923852055925</v>
          </cell>
          <cell r="E77">
            <v>1122.699402768269</v>
          </cell>
          <cell r="F77">
            <v>1122.699402768269</v>
          </cell>
          <cell r="G77">
            <v>1469.2436737441224</v>
          </cell>
          <cell r="H77">
            <v>1801.7595658531848</v>
          </cell>
          <cell r="I77">
            <v>2190.4498366258731</v>
          </cell>
          <cell r="J77">
            <v>2190.4498366258731</v>
          </cell>
          <cell r="K77">
            <v>2493.6269208601507</v>
          </cell>
          <cell r="L77">
            <v>2813.0178865843905</v>
          </cell>
          <cell r="M77">
            <v>3231.3541145027334</v>
          </cell>
          <cell r="N77">
            <v>3231.3541145027334</v>
          </cell>
          <cell r="O77">
            <v>3619.8698660391738</v>
          </cell>
          <cell r="P77">
            <v>3979.7090805669686</v>
          </cell>
          <cell r="Q77">
            <v>4338.2175341114726</v>
          </cell>
          <cell r="R77">
            <v>4338.2175341114726</v>
          </cell>
          <cell r="S77">
            <v>4338.2175341114726</v>
          </cell>
          <cell r="BK77">
            <v>252.29549264796168</v>
          </cell>
          <cell r="BL77">
            <v>443.29826998695683</v>
          </cell>
          <cell r="BM77">
            <v>673.40790991884251</v>
          </cell>
          <cell r="BN77">
            <v>673.40790991884251</v>
          </cell>
          <cell r="BO77">
            <v>859.94684740330877</v>
          </cell>
          <cell r="BP77">
            <v>1085.8160041446063</v>
          </cell>
          <cell r="BQ77">
            <v>1307.2311018119462</v>
          </cell>
          <cell r="BR77">
            <v>1307.2311018119462</v>
          </cell>
          <cell r="BS77">
            <v>1549.0118234293159</v>
          </cell>
          <cell r="BT77">
            <v>1754.6320218976002</v>
          </cell>
          <cell r="BU77">
            <v>1957.8432204444075</v>
          </cell>
          <cell r="BV77">
            <v>1957.8432204444075</v>
          </cell>
          <cell r="BW77">
            <v>2139.5876186256569</v>
          </cell>
          <cell r="BX77">
            <v>2326.4009350226252</v>
          </cell>
          <cell r="BY77">
            <v>2516.6132384575444</v>
          </cell>
          <cell r="BZ77">
            <v>2516.6132384575444</v>
          </cell>
          <cell r="CA77">
            <v>2516.6132384575444</v>
          </cell>
          <cell r="GA77">
            <v>15.6584</v>
          </cell>
          <cell r="GB77">
            <v>36.119199999999999</v>
          </cell>
          <cell r="GC77">
            <v>58.364800000000002</v>
          </cell>
          <cell r="GD77">
            <v>58.364800000000002</v>
          </cell>
          <cell r="GE77">
            <v>78.089600000000004</v>
          </cell>
          <cell r="GF77">
            <v>104.82480000000001</v>
          </cell>
          <cell r="GG77">
            <v>129.95920000000001</v>
          </cell>
          <cell r="GH77">
            <v>129.95920000000001</v>
          </cell>
          <cell r="GI77">
            <v>149.33440000000002</v>
          </cell>
          <cell r="GJ77">
            <v>163.74160000000001</v>
          </cell>
          <cell r="GK77">
            <v>181.9024</v>
          </cell>
          <cell r="GL77">
            <v>181.9024</v>
          </cell>
          <cell r="GM77">
            <v>198.904</v>
          </cell>
          <cell r="GN77">
            <v>212.83279999999999</v>
          </cell>
          <cell r="GO77">
            <v>230</v>
          </cell>
          <cell r="GP77">
            <v>230</v>
          </cell>
          <cell r="GQ77">
            <v>230</v>
          </cell>
        </row>
        <row r="78">
          <cell r="C78">
            <v>18419.367706082769</v>
          </cell>
          <cell r="D78">
            <v>38025.478662316877</v>
          </cell>
          <cell r="E78">
            <v>62924.862131447313</v>
          </cell>
          <cell r="F78">
            <v>62924.862131447313</v>
          </cell>
          <cell r="G78">
            <v>82358.206189396718</v>
          </cell>
          <cell r="H78">
            <v>101002.11295954065</v>
          </cell>
          <cell r="I78">
            <v>122815.34043543007</v>
          </cell>
          <cell r="J78">
            <v>122815.34043543007</v>
          </cell>
          <cell r="K78">
            <v>139811.66079790148</v>
          </cell>
          <cell r="L78">
            <v>157712.626430898</v>
          </cell>
          <cell r="M78">
            <v>181172.2660296495</v>
          </cell>
          <cell r="N78">
            <v>181172.2660296495</v>
          </cell>
          <cell r="O78">
            <v>203019.60608122745</v>
          </cell>
          <cell r="P78">
            <v>223310.52387453886</v>
          </cell>
          <cell r="Q78">
            <v>243602.46039090178</v>
          </cell>
          <cell r="R78">
            <v>243602.46039090178</v>
          </cell>
          <cell r="S78">
            <v>243602.46039090178</v>
          </cell>
          <cell r="BK78">
            <v>12086.737450545397</v>
          </cell>
          <cell r="BL78">
            <v>24079.121384554681</v>
          </cell>
          <cell r="BM78">
            <v>36479.104162935531</v>
          </cell>
          <cell r="BN78">
            <v>36479.104162935531</v>
          </cell>
          <cell r="BO78">
            <v>47162.89440477702</v>
          </cell>
          <cell r="BP78">
            <v>56921.374490914211</v>
          </cell>
          <cell r="BQ78">
            <v>67924.768492553718</v>
          </cell>
          <cell r="BR78">
            <v>67924.768492553718</v>
          </cell>
          <cell r="BS78">
            <v>78358.795698055066</v>
          </cell>
          <cell r="BT78">
            <v>87914.142337952013</v>
          </cell>
          <cell r="BU78">
            <v>98523.325795097073</v>
          </cell>
          <cell r="BV78">
            <v>98523.325795097073</v>
          </cell>
          <cell r="BW78">
            <v>109987.60376096536</v>
          </cell>
          <cell r="BX78">
            <v>122789.4155146394</v>
          </cell>
          <cell r="BY78">
            <v>135901.2554420557</v>
          </cell>
          <cell r="BZ78">
            <v>135901.2554420557</v>
          </cell>
          <cell r="CA78">
            <v>135901.2554420557</v>
          </cell>
          <cell r="GA78">
            <v>921.97339999999997</v>
          </cell>
          <cell r="GB78">
            <v>2126.7141999999999</v>
          </cell>
          <cell r="GC78">
            <v>3436.5447999999997</v>
          </cell>
          <cell r="GD78">
            <v>3436.5447999999997</v>
          </cell>
          <cell r="GE78">
            <v>4597.9495999999999</v>
          </cell>
          <cell r="GF78">
            <v>6172.1297999999997</v>
          </cell>
          <cell r="GG78">
            <v>7652.0541999999996</v>
          </cell>
          <cell r="GH78">
            <v>7652.0541999999996</v>
          </cell>
          <cell r="GI78">
            <v>8792.8743999999988</v>
          </cell>
          <cell r="GJ78">
            <v>9641.1765999999989</v>
          </cell>
          <cell r="GK78">
            <v>10710.492399999999</v>
          </cell>
          <cell r="GL78">
            <v>10710.492399999999</v>
          </cell>
          <cell r="GM78">
            <v>11711.554</v>
          </cell>
          <cell r="GN78">
            <v>12531.6878</v>
          </cell>
          <cell r="GO78">
            <v>13542.5</v>
          </cell>
          <cell r="GP78">
            <v>13542.5</v>
          </cell>
          <cell r="GQ78">
            <v>13542.5</v>
          </cell>
        </row>
        <row r="79">
          <cell r="C79">
            <v>2271.6550471929686</v>
          </cell>
          <cell r="D79">
            <v>4666.5185732115851</v>
          </cell>
          <cell r="E79">
            <v>7721.0127456407872</v>
          </cell>
          <cell r="F79">
            <v>7721.0127456407872</v>
          </cell>
          <cell r="G79">
            <v>10126.930547640082</v>
          </cell>
          <cell r="H79">
            <v>12425.399019463111</v>
          </cell>
          <cell r="I79">
            <v>15115.061931474223</v>
          </cell>
          <cell r="J79">
            <v>15115.061931474223</v>
          </cell>
          <cell r="K79">
            <v>17219.580384335197</v>
          </cell>
          <cell r="L79">
            <v>19432.939823341858</v>
          </cell>
          <cell r="M79">
            <v>22355.178336252677</v>
          </cell>
          <cell r="N79">
            <v>22355.178336252677</v>
          </cell>
          <cell r="O79">
            <v>25086.114386148005</v>
          </cell>
          <cell r="P79">
            <v>27612.624546785952</v>
          </cell>
          <cell r="Q79">
            <v>30103.995726188987</v>
          </cell>
          <cell r="R79">
            <v>30103.995726188987</v>
          </cell>
          <cell r="S79">
            <v>30103.995726188987</v>
          </cell>
          <cell r="BK79">
            <v>76.097782413236473</v>
          </cell>
          <cell r="BL79">
            <v>151.67504968523002</v>
          </cell>
          <cell r="BM79">
            <v>246.88500707021791</v>
          </cell>
          <cell r="BN79">
            <v>246.88500707021791</v>
          </cell>
          <cell r="BO79">
            <v>323.17747669087976</v>
          </cell>
          <cell r="BP79">
            <v>405.69021936238903</v>
          </cell>
          <cell r="BQ79">
            <v>503.30939338983052</v>
          </cell>
          <cell r="BR79">
            <v>503.30939338983052</v>
          </cell>
          <cell r="BS79">
            <v>585.14682173527035</v>
          </cell>
          <cell r="BT79">
            <v>652.60071059725578</v>
          </cell>
          <cell r="BU79">
            <v>742.21500942695718</v>
          </cell>
          <cell r="BV79">
            <v>742.21500942695718</v>
          </cell>
          <cell r="BW79">
            <v>823.40811945924133</v>
          </cell>
          <cell r="BX79">
            <v>948.17673071025024</v>
          </cell>
          <cell r="BY79">
            <v>1045.3110293462471</v>
          </cell>
          <cell r="BZ79">
            <v>1045.3110293462471</v>
          </cell>
          <cell r="CA79">
            <v>1045.3110293462471</v>
          </cell>
          <cell r="GA79">
            <v>25.53</v>
          </cell>
          <cell r="GB79">
            <v>58.89</v>
          </cell>
          <cell r="GC79">
            <v>95.16</v>
          </cell>
          <cell r="GD79">
            <v>95.16</v>
          </cell>
          <cell r="GE79">
            <v>127.32</v>
          </cell>
          <cell r="GF79">
            <v>170.91</v>
          </cell>
          <cell r="GG79">
            <v>211.89</v>
          </cell>
          <cell r="GH79">
            <v>211.89</v>
          </cell>
          <cell r="GI79">
            <v>243.48</v>
          </cell>
          <cell r="GJ79">
            <v>266.96999999999997</v>
          </cell>
          <cell r="GK79">
            <v>296.58</v>
          </cell>
          <cell r="GL79">
            <v>296.58</v>
          </cell>
          <cell r="GM79">
            <v>324.29999999999995</v>
          </cell>
          <cell r="GN79">
            <v>347.00999999999993</v>
          </cell>
          <cell r="GO79">
            <v>374.99999999999994</v>
          </cell>
          <cell r="GP79">
            <v>374.99999999999994</v>
          </cell>
          <cell r="GQ79">
            <v>374.99999999999994</v>
          </cell>
        </row>
        <row r="80">
          <cell r="C80">
            <v>363.90390961261841</v>
          </cell>
          <cell r="D80">
            <v>751.26005401806901</v>
          </cell>
          <cell r="E80">
            <v>1243.2067860151305</v>
          </cell>
          <cell r="F80">
            <v>1243.2067860151305</v>
          </cell>
          <cell r="G80">
            <v>1627.1551459236816</v>
          </cell>
          <cell r="H80">
            <v>1995.5054494703338</v>
          </cell>
          <cell r="I80">
            <v>2426.4795265033172</v>
          </cell>
          <cell r="J80">
            <v>2426.4795265033172</v>
          </cell>
          <cell r="K80">
            <v>2762.2773058550879</v>
          </cell>
          <cell r="L80">
            <v>3115.9466916845513</v>
          </cell>
          <cell r="M80">
            <v>3579.4434925167407</v>
          </cell>
          <cell r="N80">
            <v>3579.4434925167407</v>
          </cell>
          <cell r="O80">
            <v>4011.1072856891151</v>
          </cell>
          <cell r="P80">
            <v>4412.0390823727657</v>
          </cell>
          <cell r="Q80">
            <v>4813.0181410674304</v>
          </cell>
          <cell r="R80">
            <v>4813.0181410674304</v>
          </cell>
          <cell r="S80">
            <v>4813.0181410674304</v>
          </cell>
          <cell r="BK80">
            <v>827.81593705282171</v>
          </cell>
          <cell r="BL80">
            <v>1652.7926180197428</v>
          </cell>
          <cell r="BM80">
            <v>2501.8137377111707</v>
          </cell>
          <cell r="BN80">
            <v>2501.8137377111707</v>
          </cell>
          <cell r="BO80">
            <v>3236.0613290161618</v>
          </cell>
          <cell r="BP80">
            <v>3902.7140940738745</v>
          </cell>
          <cell r="BQ80">
            <v>4655.7726173519268</v>
          </cell>
          <cell r="BR80">
            <v>4655.7726173519268</v>
          </cell>
          <cell r="BS80">
            <v>5366.9198712238058</v>
          </cell>
          <cell r="BT80">
            <v>6019.1607221238137</v>
          </cell>
          <cell r="BU80">
            <v>6745.8287802256909</v>
          </cell>
          <cell r="BV80">
            <v>6745.8287802256909</v>
          </cell>
          <cell r="BW80">
            <v>7533.9261299637838</v>
          </cell>
          <cell r="BX80">
            <v>8415.22602057318</v>
          </cell>
          <cell r="BY80">
            <v>9316.9399542518768</v>
          </cell>
          <cell r="BZ80">
            <v>9316.9399542518768</v>
          </cell>
          <cell r="CA80">
            <v>9316.9399542518768</v>
          </cell>
          <cell r="GA80">
            <v>29.785</v>
          </cell>
          <cell r="GB80">
            <v>68.704999999999998</v>
          </cell>
          <cell r="GC80">
            <v>111.02</v>
          </cell>
          <cell r="GD80">
            <v>111.02</v>
          </cell>
          <cell r="GE80">
            <v>148.54</v>
          </cell>
          <cell r="GF80">
            <v>199.39499999999998</v>
          </cell>
          <cell r="GG80">
            <v>247.20499999999998</v>
          </cell>
          <cell r="GH80">
            <v>247.20499999999998</v>
          </cell>
          <cell r="GI80">
            <v>284.06</v>
          </cell>
          <cell r="GJ80">
            <v>311.46500000000003</v>
          </cell>
          <cell r="GK80">
            <v>346.01000000000005</v>
          </cell>
          <cell r="GL80">
            <v>346.01000000000005</v>
          </cell>
          <cell r="GM80">
            <v>378.35</v>
          </cell>
          <cell r="GN80">
            <v>404.84500000000003</v>
          </cell>
          <cell r="GO80">
            <v>437.5</v>
          </cell>
          <cell r="GP80">
            <v>437.5</v>
          </cell>
          <cell r="GQ80">
            <v>437.5</v>
          </cell>
        </row>
        <row r="82">
          <cell r="C82">
            <v>15783.808749277181</v>
          </cell>
          <cell r="D82">
            <v>32607.700035087219</v>
          </cell>
          <cell r="E82">
            <v>53960.64259979139</v>
          </cell>
          <cell r="F82">
            <v>53960.64259979139</v>
          </cell>
          <cell r="G82">
            <v>70604.120495832947</v>
          </cell>
          <cell r="H82">
            <v>86581.208490607198</v>
          </cell>
          <cell r="I82">
            <v>105273.79897745253</v>
          </cell>
          <cell r="J82">
            <v>105273.79897745253</v>
          </cell>
          <cell r="K82">
            <v>119829.8031077112</v>
          </cell>
          <cell r="L82">
            <v>135163.73991587159</v>
          </cell>
          <cell r="M82">
            <v>155237.64420088008</v>
          </cell>
          <cell r="N82">
            <v>155237.64420088008</v>
          </cell>
          <cell r="O82">
            <v>173922.38440939033</v>
          </cell>
          <cell r="P82">
            <v>191285.86024538014</v>
          </cell>
          <cell r="Q82">
            <v>208685.44652364537</v>
          </cell>
          <cell r="R82">
            <v>208685.44652364537</v>
          </cell>
          <cell r="S82">
            <v>208685.44652364537</v>
          </cell>
          <cell r="BK82">
            <v>11182.823731079339</v>
          </cell>
          <cell r="BL82">
            <v>22274.653716849705</v>
          </cell>
          <cell r="BM82">
            <v>33730.405418154143</v>
          </cell>
          <cell r="BN82">
            <v>33730.405418154143</v>
          </cell>
          <cell r="BO82">
            <v>43603.655599069978</v>
          </cell>
          <cell r="BP82">
            <v>52612.970177477939</v>
          </cell>
          <cell r="BQ82">
            <v>62765.68648181195</v>
          </cell>
          <cell r="BR82">
            <v>62765.68648181195</v>
          </cell>
          <cell r="BS82">
            <v>72406.729005095985</v>
          </cell>
          <cell r="BT82">
            <v>81242.380905230937</v>
          </cell>
          <cell r="BU82">
            <v>91035.282005444416</v>
          </cell>
          <cell r="BV82">
            <v>91035.282005444416</v>
          </cell>
          <cell r="BW82">
            <v>101630.26951154233</v>
          </cell>
          <cell r="BX82">
            <v>113426.01276335596</v>
          </cell>
          <cell r="BY82">
            <v>125539.00445845755</v>
          </cell>
          <cell r="BZ82">
            <v>125539.00445845755</v>
          </cell>
          <cell r="CA82">
            <v>125539.00445845755</v>
          </cell>
          <cell r="GA82">
            <v>866.65840000000003</v>
          </cell>
          <cell r="GB82">
            <v>1999.1192000000001</v>
          </cell>
          <cell r="GC82">
            <v>3230.3648000000003</v>
          </cell>
          <cell r="GD82">
            <v>3230.3648000000003</v>
          </cell>
          <cell r="GE82">
            <v>4322.0896000000002</v>
          </cell>
          <cell r="GF82">
            <v>5801.8248000000003</v>
          </cell>
          <cell r="GG82">
            <v>7192.9592000000002</v>
          </cell>
          <cell r="GH82">
            <v>7192.9592000000002</v>
          </cell>
          <cell r="GI82">
            <v>8265.3343999999997</v>
          </cell>
          <cell r="GJ82">
            <v>9062.7415999999994</v>
          </cell>
          <cell r="GK82">
            <v>10067.902399999999</v>
          </cell>
          <cell r="GL82">
            <v>10067.902399999999</v>
          </cell>
          <cell r="GM82">
            <v>11008.903999999999</v>
          </cell>
          <cell r="GN82">
            <v>11779.832799999998</v>
          </cell>
          <cell r="GO82">
            <v>12729.999999999998</v>
          </cell>
          <cell r="GP82">
            <v>12729.999999999998</v>
          </cell>
          <cell r="GQ82">
            <v>12729.999999999998</v>
          </cell>
        </row>
        <row r="84">
          <cell r="C84">
            <v>5058.1529352310372</v>
          </cell>
          <cell r="D84">
            <v>10466.774891546473</v>
          </cell>
          <cell r="E84">
            <v>17322.295265586323</v>
          </cell>
          <cell r="F84">
            <v>17322.295265586323</v>
          </cell>
          <cell r="G84">
            <v>22485.376171841417</v>
          </cell>
          <cell r="H84">
            <v>27430.446870396936</v>
          </cell>
          <cell r="I84">
            <v>33202.154347943906</v>
          </cell>
          <cell r="J84">
            <v>33202.154347943906</v>
          </cell>
          <cell r="K84">
            <v>37670.203941496293</v>
          </cell>
          <cell r="L84">
            <v>42414.573365999677</v>
          </cell>
          <cell r="M84">
            <v>48685.606010934513</v>
          </cell>
          <cell r="N84">
            <v>48685.606010934513</v>
          </cell>
          <cell r="O84">
            <v>54559.172551434414</v>
          </cell>
          <cell r="P84">
            <v>60010.724293545209</v>
          </cell>
          <cell r="Q84">
            <v>65385.765599021222</v>
          </cell>
          <cell r="R84">
            <v>65385.765599021222</v>
          </cell>
          <cell r="S84">
            <v>65385.765599021222</v>
          </cell>
          <cell r="BK84">
            <v>3576.7763601459087</v>
          </cell>
          <cell r="BL84">
            <v>7221.5765550553269</v>
          </cell>
          <cell r="BM84">
            <v>11046.988103294982</v>
          </cell>
          <cell r="BN84">
            <v>11046.988103294982</v>
          </cell>
          <cell r="BO84">
            <v>14358.192847366909</v>
          </cell>
          <cell r="BP84">
            <v>17336.099970706957</v>
          </cell>
          <cell r="BQ84">
            <v>20664.961032725019</v>
          </cell>
          <cell r="BR84">
            <v>20664.961032725019</v>
          </cell>
          <cell r="BS84">
            <v>23821.86740845297</v>
          </cell>
          <cell r="BT84">
            <v>26658.616657069222</v>
          </cell>
          <cell r="BU84">
            <v>29761.002011412431</v>
          </cell>
          <cell r="BV84">
            <v>29761.002011412431</v>
          </cell>
          <cell r="BW84">
            <v>33204.281982329951</v>
          </cell>
          <cell r="BX84">
            <v>36885.192899117406</v>
          </cell>
          <cell r="BY84">
            <v>40586.717040658747</v>
          </cell>
          <cell r="BZ84">
            <v>40586.717040658747</v>
          </cell>
          <cell r="CA84">
            <v>40586.717040658747</v>
          </cell>
          <cell r="GA84">
            <v>353.76070000000334</v>
          </cell>
          <cell r="GB84">
            <v>816.01910000000771</v>
          </cell>
          <cell r="GC84">
            <v>1318.6004000000125</v>
          </cell>
          <cell r="GD84">
            <v>1318.6004000000125</v>
          </cell>
          <cell r="GE84">
            <v>1764.2308000000166</v>
          </cell>
          <cell r="GF84">
            <v>2368.2429000000225</v>
          </cell>
          <cell r="GG84">
            <v>2936.0891000000279</v>
          </cell>
          <cell r="GH84">
            <v>2936.0891000000279</v>
          </cell>
          <cell r="GI84">
            <v>3373.8212000000321</v>
          </cell>
          <cell r="GJ84">
            <v>3699.314300000035</v>
          </cell>
          <cell r="GK84">
            <v>4109.6102000000392</v>
          </cell>
          <cell r="GL84">
            <v>4109.6102000000392</v>
          </cell>
          <cell r="GM84">
            <v>4493.7170000000424</v>
          </cell>
          <cell r="GN84">
            <v>4808.4019000000453</v>
          </cell>
          <cell r="GO84">
            <v>5196.2500000000491</v>
          </cell>
          <cell r="GP84">
            <v>5196.2500000000491</v>
          </cell>
          <cell r="GQ84">
            <v>5196.2500000000491</v>
          </cell>
        </row>
        <row r="85">
          <cell r="C85">
            <v>0.32046466195699913</v>
          </cell>
          <cell r="D85">
            <v>0.32099089725076574</v>
          </cell>
          <cell r="E85">
            <v>0.32101721608580863</v>
          </cell>
          <cell r="F85">
            <v>0.32101721608580863</v>
          </cell>
          <cell r="G85">
            <v>0.318471160237291</v>
          </cell>
          <cell r="H85">
            <v>0.31681755601012129</v>
          </cell>
          <cell r="I85">
            <v>0.31538858358341487</v>
          </cell>
          <cell r="J85">
            <v>0.31538858358341487</v>
          </cell>
          <cell r="K85">
            <v>0.31436423130592767</v>
          </cell>
          <cell r="L85">
            <v>0.31380141887461305</v>
          </cell>
          <cell r="M85">
            <v>0.31361984563444245</v>
          </cell>
          <cell r="N85">
            <v>0.31361984563444245</v>
          </cell>
          <cell r="O85">
            <v>0.31369839331899524</v>
          </cell>
          <cell r="P85">
            <v>0.31372274049197302</v>
          </cell>
          <cell r="Q85">
            <v>0.31332211559665518</v>
          </cell>
          <cell r="R85">
            <v>0.31332211559665518</v>
          </cell>
          <cell r="S85">
            <v>0.31332211559665518</v>
          </cell>
          <cell r="BK85">
            <v>0.31984554582625857</v>
          </cell>
          <cell r="BL85">
            <v>0.32420600772763308</v>
          </cell>
          <cell r="BM85">
            <v>0.3275083108651089</v>
          </cell>
          <cell r="BN85">
            <v>0.3275083108651089</v>
          </cell>
          <cell r="BO85">
            <v>0.32928874082000487</v>
          </cell>
          <cell r="BP85">
            <v>0.32950240049606683</v>
          </cell>
          <cell r="BQ85">
            <v>0.32923978356730393</v>
          </cell>
          <cell r="BR85">
            <v>0.32923978356730393</v>
          </cell>
          <cell r="BS85">
            <v>0.3290007397900323</v>
          </cell>
          <cell r="BT85">
            <v>0.32813682169367292</v>
          </cell>
          <cell r="BU85">
            <v>0.3269172276484249</v>
          </cell>
          <cell r="BV85">
            <v>0.3269172276484249</v>
          </cell>
          <cell r="BW85">
            <v>0.32671646097090085</v>
          </cell>
          <cell r="BX85">
            <v>0.32519165578069004</v>
          </cell>
          <cell r="BY85">
            <v>0.32329965667434785</v>
          </cell>
          <cell r="BZ85">
            <v>0.32329965667434785</v>
          </cell>
          <cell r="CA85">
            <v>0.32329965667434785</v>
          </cell>
          <cell r="GA85">
            <v>0.4081893165750235</v>
          </cell>
          <cell r="GB85">
            <v>0.4081893165750235</v>
          </cell>
          <cell r="GC85">
            <v>0.4081893165750235</v>
          </cell>
          <cell r="GD85">
            <v>0.4081893165750235</v>
          </cell>
          <cell r="GE85">
            <v>0.40818931657502344</v>
          </cell>
          <cell r="GF85">
            <v>0.4081893165750235</v>
          </cell>
          <cell r="GG85">
            <v>0.4081893165750235</v>
          </cell>
          <cell r="GH85">
            <v>0.4081893165750235</v>
          </cell>
          <cell r="GI85">
            <v>0.40818931657502355</v>
          </cell>
          <cell r="GJ85">
            <v>0.40818931657502355</v>
          </cell>
          <cell r="GK85">
            <v>0.40818931657502355</v>
          </cell>
          <cell r="GL85">
            <v>0.40818931657502355</v>
          </cell>
          <cell r="GM85">
            <v>0.40818931657502355</v>
          </cell>
          <cell r="GN85">
            <v>0.40818931657502355</v>
          </cell>
          <cell r="GO85">
            <v>0.40818931657502355</v>
          </cell>
          <cell r="GP85">
            <v>0.40818931657502355</v>
          </cell>
          <cell r="GQ85">
            <v>0.40818931657502355</v>
          </cell>
        </row>
        <row r="86">
          <cell r="C86">
            <v>4729.1374476792016</v>
          </cell>
          <cell r="D86">
            <v>9787.8556530259139</v>
          </cell>
          <cell r="E86">
            <v>16199.595862818056</v>
          </cell>
          <cell r="F86">
            <v>16199.595862818056</v>
          </cell>
          <cell r="G86">
            <v>21016.132498097293</v>
          </cell>
          <cell r="H86">
            <v>25628.68730454375</v>
          </cell>
          <cell r="I86">
            <v>31011.704511318028</v>
          </cell>
          <cell r="J86">
            <v>31011.704511318028</v>
          </cell>
          <cell r="K86">
            <v>35176.577020636134</v>
          </cell>
          <cell r="L86">
            <v>39601.55547941527</v>
          </cell>
          <cell r="M86">
            <v>45454.251896431764</v>
          </cell>
          <cell r="N86">
            <v>45454.251896431764</v>
          </cell>
          <cell r="O86">
            <v>50939.302685395225</v>
          </cell>
          <cell r="P86">
            <v>56031.015212978222</v>
          </cell>
          <cell r="Q86">
            <v>61047.54806490973</v>
          </cell>
          <cell r="R86">
            <v>61047.54806490973</v>
          </cell>
          <cell r="S86">
            <v>61047.54806490973</v>
          </cell>
          <cell r="BK86">
            <v>3324.4808674979472</v>
          </cell>
          <cell r="BL86">
            <v>6778.2782850683707</v>
          </cell>
          <cell r="BM86">
            <v>10373.58019337614</v>
          </cell>
          <cell r="BN86">
            <v>10373.58019337614</v>
          </cell>
          <cell r="BO86">
            <v>13498.245999963601</v>
          </cell>
          <cell r="BP86">
            <v>16250.283966562351</v>
          </cell>
          <cell r="BQ86">
            <v>19357.729930913072</v>
          </cell>
          <cell r="BR86">
            <v>19357.729930913072</v>
          </cell>
          <cell r="BS86">
            <v>22272.855585023655</v>
          </cell>
          <cell r="BT86">
            <v>24903.984635171626</v>
          </cell>
          <cell r="BU86">
            <v>27803.158790968027</v>
          </cell>
          <cell r="BV86">
            <v>27803.158790968027</v>
          </cell>
          <cell r="BW86">
            <v>31064.694363704293</v>
          </cell>
          <cell r="BX86">
            <v>34558.79196409478</v>
          </cell>
          <cell r="BY86">
            <v>38070.103802201207</v>
          </cell>
          <cell r="BZ86">
            <v>38070.103802201207</v>
          </cell>
          <cell r="CA86">
            <v>38070.103802201207</v>
          </cell>
          <cell r="GA86">
            <v>338.10230000000331</v>
          </cell>
          <cell r="GB86">
            <v>779.89990000000773</v>
          </cell>
          <cell r="GC86">
            <v>1260.2356000000125</v>
          </cell>
          <cell r="GD86">
            <v>1260.2356000000125</v>
          </cell>
          <cell r="GE86">
            <v>1686.1412000000166</v>
          </cell>
          <cell r="GF86">
            <v>2263.4181000000226</v>
          </cell>
          <cell r="GG86">
            <v>2806.1299000000281</v>
          </cell>
          <cell r="GH86">
            <v>2806.1299000000281</v>
          </cell>
          <cell r="GI86">
            <v>3224.486800000032</v>
          </cell>
          <cell r="GJ86">
            <v>3535.5727000000352</v>
          </cell>
          <cell r="GK86">
            <v>3927.7078000000392</v>
          </cell>
          <cell r="GL86">
            <v>3927.7078000000392</v>
          </cell>
          <cell r="GM86">
            <v>4294.8130000000428</v>
          </cell>
          <cell r="GN86">
            <v>4595.5691000000461</v>
          </cell>
          <cell r="GO86">
            <v>4966.25000000005</v>
          </cell>
          <cell r="GP86">
            <v>4966.25000000005</v>
          </cell>
          <cell r="GQ86">
            <v>4966.25000000005</v>
          </cell>
        </row>
        <row r="87">
          <cell r="C87">
            <v>0.30599810476864636</v>
          </cell>
          <cell r="D87">
            <v>0.30655275299702062</v>
          </cell>
          <cell r="E87">
            <v>0.30659020549707428</v>
          </cell>
          <cell r="F87">
            <v>0.30659020549707428</v>
          </cell>
          <cell r="G87">
            <v>0.3039874150955682</v>
          </cell>
          <cell r="H87">
            <v>0.30229834741306805</v>
          </cell>
          <cell r="I87">
            <v>0.30084106472861671</v>
          </cell>
          <cell r="J87">
            <v>0.30084106472861671</v>
          </cell>
          <cell r="K87">
            <v>0.2997931086881464</v>
          </cell>
          <cell r="L87">
            <v>0.29921676944574621</v>
          </cell>
          <cell r="M87">
            <v>0.29902875644555532</v>
          </cell>
          <cell r="N87">
            <v>0.29902875644555532</v>
          </cell>
          <cell r="O87">
            <v>0.29911069030298099</v>
          </cell>
          <cell r="P87">
            <v>0.29914135154950566</v>
          </cell>
          <cell r="Q87">
            <v>0.29874419323805174</v>
          </cell>
          <cell r="R87">
            <v>0.29874419323805174</v>
          </cell>
          <cell r="S87">
            <v>0.29874419323805174</v>
          </cell>
          <cell r="BK87">
            <v>0.3041464049110803</v>
          </cell>
          <cell r="BL87">
            <v>0.31048362075211577</v>
          </cell>
          <cell r="BM87">
            <v>0.31380890508255715</v>
          </cell>
          <cell r="BN87">
            <v>0.31380890508255715</v>
          </cell>
          <cell r="BO87">
            <v>0.3157949179933357</v>
          </cell>
          <cell r="BP87">
            <v>0.31537320908307226</v>
          </cell>
          <cell r="BQ87">
            <v>0.31497260728769505</v>
          </cell>
          <cell r="BR87">
            <v>0.31497260728769505</v>
          </cell>
          <cell r="BS87">
            <v>0.31433210765060338</v>
          </cell>
          <cell r="BT87">
            <v>0.31330594947057799</v>
          </cell>
          <cell r="BU87">
            <v>0.31212346437210181</v>
          </cell>
          <cell r="BV87">
            <v>0.31212346437210181</v>
          </cell>
          <cell r="BW87">
            <v>0.31223722435775136</v>
          </cell>
          <cell r="BX87">
            <v>0.31106132051562557</v>
          </cell>
          <cell r="BY87">
            <v>0.30945670478897397</v>
          </cell>
          <cell r="BZ87">
            <v>0.30945670478897397</v>
          </cell>
          <cell r="CA87">
            <v>0.30945670478897397</v>
          </cell>
          <cell r="GA87">
            <v>0.39730000000000387</v>
          </cell>
          <cell r="GB87">
            <v>0.79460000000000786</v>
          </cell>
          <cell r="GC87">
            <v>1.1919000000000119</v>
          </cell>
          <cell r="GD87">
            <v>1.1919000000000119</v>
          </cell>
          <cell r="GE87">
            <v>1.5892000000000159</v>
          </cell>
          <cell r="GF87">
            <v>1.9865000000000199</v>
          </cell>
          <cell r="GG87">
            <v>2.3838000000000239</v>
          </cell>
          <cell r="GH87">
            <v>2.3838000000000239</v>
          </cell>
          <cell r="GI87">
            <v>2.7811000000000279</v>
          </cell>
          <cell r="GJ87">
            <v>3.1784000000000319</v>
          </cell>
          <cell r="GK87">
            <v>3.5757000000000358</v>
          </cell>
          <cell r="GL87">
            <v>3.5757000000000358</v>
          </cell>
          <cell r="GM87">
            <v>3.9730000000000398</v>
          </cell>
          <cell r="GN87">
            <v>4.3703000000000438</v>
          </cell>
          <cell r="GO87">
            <v>4.7676000000000478</v>
          </cell>
          <cell r="GP87">
            <v>4.7676000000000478</v>
          </cell>
          <cell r="GQ87">
            <v>4.7676000000000478</v>
          </cell>
        </row>
        <row r="89">
          <cell r="C89">
            <v>109.636</v>
          </cell>
          <cell r="D89">
            <v>205.59199999999998</v>
          </cell>
          <cell r="E89">
            <v>331.154</v>
          </cell>
          <cell r="F89">
            <v>331.154</v>
          </cell>
          <cell r="G89">
            <v>397.00599999999997</v>
          </cell>
          <cell r="H89">
            <v>498.42999999999995</v>
          </cell>
          <cell r="I89">
            <v>603.3119999999999</v>
          </cell>
          <cell r="J89">
            <v>603.3119999999999</v>
          </cell>
          <cell r="K89">
            <v>583.96599999999989</v>
          </cell>
          <cell r="L89">
            <v>677.92199999999991</v>
          </cell>
          <cell r="M89">
            <v>795.07999999999993</v>
          </cell>
          <cell r="N89">
            <v>795.07999999999993</v>
          </cell>
          <cell r="O89">
            <v>832.10399999999993</v>
          </cell>
          <cell r="P89">
            <v>940.60199999999986</v>
          </cell>
          <cell r="Q89">
            <v>1049.8339999999998</v>
          </cell>
          <cell r="R89">
            <v>1049.8339999999998</v>
          </cell>
          <cell r="S89">
            <v>1049.8339999999998</v>
          </cell>
          <cell r="BK89">
            <v>3.1320000000000001</v>
          </cell>
          <cell r="BL89">
            <v>5.1040000000000001</v>
          </cell>
          <cell r="BM89">
            <v>7.1040000000000001</v>
          </cell>
          <cell r="BN89">
            <v>7.1040000000000001</v>
          </cell>
          <cell r="BO89">
            <v>5.8280000000000003</v>
          </cell>
          <cell r="BP89">
            <v>7.9160000000000004</v>
          </cell>
          <cell r="BQ89">
            <v>9.25</v>
          </cell>
          <cell r="BR89">
            <v>9.25</v>
          </cell>
          <cell r="BS89">
            <v>2.3479999999999999</v>
          </cell>
          <cell r="BT89">
            <v>4.32</v>
          </cell>
          <cell r="BU89">
            <v>6.4660000000000002</v>
          </cell>
          <cell r="BV89">
            <v>6.4660000000000002</v>
          </cell>
          <cell r="BW89">
            <v>2.754</v>
          </cell>
          <cell r="BX89">
            <v>5.48</v>
          </cell>
          <cell r="BY89">
            <v>8.2640000000000011</v>
          </cell>
          <cell r="BZ89">
            <v>8.2640000000000011</v>
          </cell>
          <cell r="CA89">
            <v>8.2640000000000011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</row>
        <row r="91">
          <cell r="C91">
            <v>207.23</v>
          </cell>
          <cell r="D91">
            <v>264.39999999999998</v>
          </cell>
          <cell r="E91">
            <v>690.23</v>
          </cell>
          <cell r="F91">
            <v>690.23</v>
          </cell>
          <cell r="G91">
            <v>203.28000000000003</v>
          </cell>
          <cell r="H91">
            <v>159.19000000000003</v>
          </cell>
          <cell r="I91">
            <v>-54.259999999999962</v>
          </cell>
          <cell r="J91">
            <v>-54.259999999999962</v>
          </cell>
          <cell r="K91">
            <v>-120.83999999999996</v>
          </cell>
          <cell r="L91">
            <v>-42.849999999999966</v>
          </cell>
          <cell r="M91">
            <v>398.55</v>
          </cell>
          <cell r="N91">
            <v>398.55</v>
          </cell>
          <cell r="O91">
            <v>489.96000000000004</v>
          </cell>
          <cell r="P91">
            <v>608.21</v>
          </cell>
          <cell r="Q91">
            <v>252.00000000000006</v>
          </cell>
          <cell r="R91">
            <v>252.00000000000006</v>
          </cell>
          <cell r="S91">
            <v>252.00000000000006</v>
          </cell>
          <cell r="BK91">
            <v>31.189</v>
          </cell>
          <cell r="BL91">
            <v>32.119999999999997</v>
          </cell>
          <cell r="BM91">
            <v>104.589</v>
          </cell>
          <cell r="BN91">
            <v>104.589</v>
          </cell>
          <cell r="BO91">
            <v>-4.195999999999998</v>
          </cell>
          <cell r="BP91">
            <v>-23.683</v>
          </cell>
          <cell r="BQ91">
            <v>-80.117999999999995</v>
          </cell>
          <cell r="BR91">
            <v>-80.117999999999995</v>
          </cell>
          <cell r="BS91">
            <v>-91.012</v>
          </cell>
          <cell r="BT91">
            <v>-72.754999999999995</v>
          </cell>
          <cell r="BU91">
            <v>18.965000000000003</v>
          </cell>
          <cell r="BV91">
            <v>18.965000000000003</v>
          </cell>
          <cell r="BW91">
            <v>39.928000000000004</v>
          </cell>
          <cell r="BX91">
            <v>66.302999999999997</v>
          </cell>
          <cell r="BY91">
            <v>-5</v>
          </cell>
          <cell r="BZ91">
            <v>-5</v>
          </cell>
          <cell r="CA91">
            <v>-5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</row>
        <row r="92">
          <cell r="C92">
            <v>65</v>
          </cell>
          <cell r="D92">
            <v>150</v>
          </cell>
          <cell r="E92">
            <v>250</v>
          </cell>
          <cell r="F92">
            <v>250</v>
          </cell>
          <cell r="G92">
            <v>347</v>
          </cell>
          <cell r="H92">
            <v>438</v>
          </cell>
          <cell r="I92">
            <v>539</v>
          </cell>
          <cell r="J92">
            <v>539</v>
          </cell>
          <cell r="K92">
            <v>632</v>
          </cell>
          <cell r="L92">
            <v>729</v>
          </cell>
          <cell r="M92">
            <v>822</v>
          </cell>
          <cell r="N92">
            <v>822</v>
          </cell>
          <cell r="O92">
            <v>929</v>
          </cell>
          <cell r="P92">
            <v>1092</v>
          </cell>
          <cell r="Q92">
            <v>1275</v>
          </cell>
          <cell r="R92">
            <v>1275</v>
          </cell>
          <cell r="BK92">
            <v>9</v>
          </cell>
          <cell r="BL92">
            <v>17</v>
          </cell>
          <cell r="BM92">
            <v>46</v>
          </cell>
          <cell r="BN92">
            <v>46</v>
          </cell>
          <cell r="BO92">
            <v>50</v>
          </cell>
          <cell r="BP92">
            <v>63</v>
          </cell>
          <cell r="BQ92">
            <v>75</v>
          </cell>
          <cell r="BR92">
            <v>75</v>
          </cell>
          <cell r="BS92">
            <v>100</v>
          </cell>
          <cell r="BT92">
            <v>116</v>
          </cell>
          <cell r="BU92">
            <v>137</v>
          </cell>
          <cell r="BV92">
            <v>137</v>
          </cell>
          <cell r="BW92">
            <v>149</v>
          </cell>
          <cell r="BX92">
            <v>170</v>
          </cell>
          <cell r="BY92">
            <v>190</v>
          </cell>
          <cell r="BZ92">
            <v>190</v>
          </cell>
          <cell r="CA92">
            <v>190</v>
          </cell>
          <cell r="GA92">
            <v>-47</v>
          </cell>
          <cell r="GB92">
            <v>-98</v>
          </cell>
          <cell r="GC92">
            <v>-149</v>
          </cell>
          <cell r="GD92">
            <v>-149</v>
          </cell>
          <cell r="GE92">
            <v>-199</v>
          </cell>
          <cell r="GF92">
            <v>-254</v>
          </cell>
          <cell r="GG92">
            <v>-307</v>
          </cell>
          <cell r="GH92">
            <v>-307</v>
          </cell>
          <cell r="GI92">
            <v>-357</v>
          </cell>
          <cell r="GJ92">
            <v>-404</v>
          </cell>
          <cell r="GK92">
            <v>-453</v>
          </cell>
          <cell r="GL92">
            <v>-453</v>
          </cell>
          <cell r="GM92">
            <v>-501</v>
          </cell>
          <cell r="GN92">
            <v>-547</v>
          </cell>
          <cell r="GO92">
            <v>-595</v>
          </cell>
          <cell r="GP92">
            <v>-595</v>
          </cell>
          <cell r="GQ92">
            <v>-595</v>
          </cell>
        </row>
        <row r="93">
          <cell r="C93">
            <v>269</v>
          </cell>
          <cell r="D93">
            <v>577</v>
          </cell>
          <cell r="E93">
            <v>994</v>
          </cell>
          <cell r="F93">
            <v>994</v>
          </cell>
          <cell r="G93">
            <v>1220</v>
          </cell>
          <cell r="H93">
            <v>1240.01</v>
          </cell>
          <cell r="I93">
            <v>1327.95</v>
          </cell>
          <cell r="J93">
            <v>1327.95</v>
          </cell>
          <cell r="K93">
            <v>1428.7</v>
          </cell>
          <cell r="L93">
            <v>1518.5700000000002</v>
          </cell>
          <cell r="M93">
            <v>1587.3400000000001</v>
          </cell>
          <cell r="N93">
            <v>1587.3400000000001</v>
          </cell>
          <cell r="O93">
            <v>1580.7400000000002</v>
          </cell>
          <cell r="P93">
            <v>1544.7900000000002</v>
          </cell>
          <cell r="Q93">
            <v>1322.7900000000002</v>
          </cell>
          <cell r="R93">
            <v>1322.7900000000002</v>
          </cell>
          <cell r="S93">
            <v>1322.7900000000002</v>
          </cell>
          <cell r="BK93">
            <v>-115</v>
          </cell>
          <cell r="BL93">
            <v>-222</v>
          </cell>
          <cell r="BM93">
            <v>-347</v>
          </cell>
          <cell r="BN93">
            <v>-347</v>
          </cell>
          <cell r="BO93">
            <v>-422</v>
          </cell>
          <cell r="BP93">
            <v>-494</v>
          </cell>
          <cell r="BQ93">
            <v>-475.05799999999999</v>
          </cell>
          <cell r="BR93">
            <v>-475.05799999999999</v>
          </cell>
          <cell r="BS93">
            <v>-453.53300000000002</v>
          </cell>
          <cell r="BT93">
            <v>-432.99200000000002</v>
          </cell>
          <cell r="BU93">
            <v>-413.68100000000004</v>
          </cell>
          <cell r="BV93">
            <v>-413.68100000000004</v>
          </cell>
          <cell r="BW93">
            <v>-408.76100000000002</v>
          </cell>
          <cell r="BX93">
            <v>-408.14600000000002</v>
          </cell>
          <cell r="BY93">
            <v>-490.14600000000002</v>
          </cell>
          <cell r="BZ93">
            <v>-490.14600000000002</v>
          </cell>
          <cell r="CA93">
            <v>-490.14600000000002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</row>
        <row r="94">
          <cell r="C94">
            <v>650.86599999999999</v>
          </cell>
          <cell r="D94">
            <v>1197.1220000000001</v>
          </cell>
          <cell r="E94">
            <v>2265.5140000000001</v>
          </cell>
          <cell r="F94">
            <v>2265.5140000000001</v>
          </cell>
          <cell r="G94">
            <v>2167.4160000000002</v>
          </cell>
          <cell r="H94">
            <v>2335.7600000000002</v>
          </cell>
          <cell r="I94">
            <v>2416.1320000000001</v>
          </cell>
          <cell r="J94">
            <v>2416.1320000000001</v>
          </cell>
          <cell r="K94">
            <v>2523.9560000000001</v>
          </cell>
          <cell r="L94">
            <v>2882.7719999999999</v>
          </cell>
          <cell r="M94">
            <v>3603.1</v>
          </cell>
          <cell r="N94">
            <v>3603.1</v>
          </cell>
          <cell r="O94">
            <v>3831.9339999999997</v>
          </cell>
          <cell r="P94">
            <v>4185.732</v>
          </cell>
          <cell r="Q94">
            <v>3899.7539999999999</v>
          </cell>
          <cell r="R94">
            <v>3899.7539999999999</v>
          </cell>
          <cell r="S94">
            <v>3899.7539999999999</v>
          </cell>
          <cell r="BK94">
            <v>-71.679000000000002</v>
          </cell>
          <cell r="BL94">
            <v>-167.77600000000001</v>
          </cell>
          <cell r="BM94">
            <v>-189.30700000000002</v>
          </cell>
          <cell r="BN94">
            <v>-189.30700000000002</v>
          </cell>
          <cell r="BO94">
            <v>-370.36799999999999</v>
          </cell>
          <cell r="BP94">
            <v>-446.767</v>
          </cell>
          <cell r="BQ94">
            <v>-470.92599999999999</v>
          </cell>
          <cell r="BR94">
            <v>-470.92599999999999</v>
          </cell>
          <cell r="BS94">
            <v>-442.197</v>
          </cell>
          <cell r="BT94">
            <v>-385.42700000000002</v>
          </cell>
          <cell r="BU94">
            <v>-251.25000000000003</v>
          </cell>
          <cell r="BV94">
            <v>-251.25000000000003</v>
          </cell>
          <cell r="BW94">
            <v>-217.07900000000004</v>
          </cell>
          <cell r="BX94">
            <v>-166.36300000000003</v>
          </cell>
          <cell r="BY94">
            <v>-296.88200000000006</v>
          </cell>
          <cell r="BZ94">
            <v>-296.88200000000006</v>
          </cell>
          <cell r="CA94">
            <v>-296.88200000000006</v>
          </cell>
          <cell r="GA94">
            <v>-47</v>
          </cell>
          <cell r="GB94">
            <v>-98</v>
          </cell>
          <cell r="GC94">
            <v>-149</v>
          </cell>
          <cell r="GD94">
            <v>-149</v>
          </cell>
          <cell r="GE94">
            <v>-199</v>
          </cell>
          <cell r="GF94">
            <v>-254</v>
          </cell>
          <cell r="GG94">
            <v>-307</v>
          </cell>
          <cell r="GH94">
            <v>-307</v>
          </cell>
          <cell r="GI94">
            <v>-357</v>
          </cell>
          <cell r="GJ94">
            <v>-404</v>
          </cell>
          <cell r="GK94">
            <v>-453</v>
          </cell>
          <cell r="GL94">
            <v>-453</v>
          </cell>
          <cell r="GM94">
            <v>-501</v>
          </cell>
          <cell r="GN94">
            <v>-547</v>
          </cell>
          <cell r="GO94">
            <v>-595</v>
          </cell>
          <cell r="GP94">
            <v>-595</v>
          </cell>
          <cell r="GQ94">
            <v>-595</v>
          </cell>
        </row>
        <row r="96">
          <cell r="C96">
            <v>5708.9389352310372</v>
          </cell>
          <cell r="D96">
            <v>11663.816891546474</v>
          </cell>
          <cell r="E96">
            <v>19587.119265586327</v>
          </cell>
          <cell r="F96">
            <v>19587.119265586327</v>
          </cell>
          <cell r="G96">
            <v>24652.292171841418</v>
          </cell>
          <cell r="H96">
            <v>29765.706870396938</v>
          </cell>
          <cell r="I96">
            <v>35617.786347943911</v>
          </cell>
          <cell r="J96">
            <v>35617.786347943911</v>
          </cell>
          <cell r="K96">
            <v>40193.659941496298</v>
          </cell>
          <cell r="L96">
            <v>45296.845365999681</v>
          </cell>
          <cell r="M96">
            <v>52288.206010934518</v>
          </cell>
          <cell r="N96">
            <v>52288.206010934518</v>
          </cell>
          <cell r="O96">
            <v>58390.606551434423</v>
          </cell>
          <cell r="P96">
            <v>64195.95629354522</v>
          </cell>
          <cell r="Q96">
            <v>69284.599599021225</v>
          </cell>
          <cell r="R96">
            <v>69284.599599021225</v>
          </cell>
          <cell r="S96">
            <v>69284.599599021225</v>
          </cell>
          <cell r="BK96">
            <v>3506.0103601459086</v>
          </cell>
          <cell r="BL96">
            <v>7055.1295550553268</v>
          </cell>
          <cell r="BM96">
            <v>10859.604103294982</v>
          </cell>
          <cell r="BN96">
            <v>10859.604103294982</v>
          </cell>
          <cell r="BO96">
            <v>13990.667847366909</v>
          </cell>
          <cell r="BP96">
            <v>16892.678970706955</v>
          </cell>
          <cell r="BQ96">
            <v>20197.381032725018</v>
          </cell>
          <cell r="BR96">
            <v>20197.381032725018</v>
          </cell>
          <cell r="BS96">
            <v>23383.016408452968</v>
          </cell>
          <cell r="BT96">
            <v>26276.53565706922</v>
          </cell>
          <cell r="BU96">
            <v>29513.098011412429</v>
          </cell>
          <cell r="BV96">
            <v>29513.098011412429</v>
          </cell>
          <cell r="BW96">
            <v>32990.548982329943</v>
          </cell>
          <cell r="BX96">
            <v>36722.175899117392</v>
          </cell>
          <cell r="BY96">
            <v>40293.475040658734</v>
          </cell>
          <cell r="BZ96">
            <v>40293.475040658734</v>
          </cell>
          <cell r="CA96">
            <v>40293.475040658734</v>
          </cell>
          <cell r="GA96">
            <v>306.76070000000334</v>
          </cell>
          <cell r="GB96">
            <v>718.01910000000771</v>
          </cell>
          <cell r="GC96">
            <v>1169.6004000000125</v>
          </cell>
          <cell r="GD96">
            <v>1169.6004000000125</v>
          </cell>
          <cell r="GE96">
            <v>1565.2308000000166</v>
          </cell>
          <cell r="GF96">
            <v>2114.2429000000225</v>
          </cell>
          <cell r="GG96">
            <v>2629.0891000000279</v>
          </cell>
          <cell r="GH96">
            <v>2629.0891000000279</v>
          </cell>
          <cell r="GI96">
            <v>3016.8212000000321</v>
          </cell>
          <cell r="GJ96">
            <v>3295.314300000035</v>
          </cell>
          <cell r="GK96">
            <v>3656.6102000000392</v>
          </cell>
          <cell r="GL96">
            <v>3656.6102000000392</v>
          </cell>
          <cell r="GM96">
            <v>3992.7170000000428</v>
          </cell>
          <cell r="GN96">
            <v>4261.4019000000462</v>
          </cell>
          <cell r="GO96">
            <v>4601.25000000005</v>
          </cell>
          <cell r="GP96">
            <v>4601.25000000005</v>
          </cell>
          <cell r="GQ96">
            <v>4601.25000000005</v>
          </cell>
        </row>
        <row r="97">
          <cell r="C97">
            <v>0.36169590153532988</v>
          </cell>
          <cell r="D97">
            <v>0.35770130610241541</v>
          </cell>
          <cell r="E97">
            <v>0.36298899201141183</v>
          </cell>
          <cell r="F97">
            <v>0.36298899201141183</v>
          </cell>
          <cell r="G97">
            <v>0.34916223017460285</v>
          </cell>
          <cell r="H97">
            <v>0.34378945950640183</v>
          </cell>
          <cell r="I97">
            <v>0.33833476794707962</v>
          </cell>
          <cell r="J97">
            <v>0.33833476794707962</v>
          </cell>
          <cell r="K97">
            <v>0.33542289897086369</v>
          </cell>
          <cell r="L97">
            <v>0.33512571784557954</v>
          </cell>
          <cell r="M97">
            <v>0.33682684557666126</v>
          </cell>
          <cell r="N97">
            <v>0.33682684557666126</v>
          </cell>
          <cell r="O97">
            <v>0.33572795560340668</v>
          </cell>
          <cell r="P97">
            <v>0.33560220400606244</v>
          </cell>
          <cell r="Q97">
            <v>0.33200494214229187</v>
          </cell>
          <cell r="R97">
            <v>0.33200494214229187</v>
          </cell>
          <cell r="S97">
            <v>0.33200494214229187</v>
          </cell>
          <cell r="BK97">
            <v>0.31351744822749855</v>
          </cell>
          <cell r="BL97">
            <v>0.31673352343603262</v>
          </cell>
          <cell r="BM97">
            <v>0.32195296702393628</v>
          </cell>
          <cell r="BN97">
            <v>0.32195296702393628</v>
          </cell>
          <cell r="BO97">
            <v>0.32085997504450786</v>
          </cell>
          <cell r="BP97">
            <v>0.3210744216440039</v>
          </cell>
          <cell r="BQ97">
            <v>0.32179017174579544</v>
          </cell>
          <cell r="BR97">
            <v>0.32179017174579544</v>
          </cell>
          <cell r="BS97">
            <v>0.32293982520336295</v>
          </cell>
          <cell r="BT97">
            <v>0.32343384529462205</v>
          </cell>
          <cell r="BU97">
            <v>0.32419406367794174</v>
          </cell>
          <cell r="BV97">
            <v>0.32419406367794174</v>
          </cell>
          <cell r="BW97">
            <v>0.32461341626751417</v>
          </cell>
          <cell r="BX97">
            <v>0.32375444577895857</v>
          </cell>
          <cell r="BY97">
            <v>0.32096379300181843</v>
          </cell>
          <cell r="BZ97">
            <v>0.32096379300181843</v>
          </cell>
          <cell r="CA97">
            <v>0.32096379300181843</v>
          </cell>
          <cell r="GA97">
            <v>0</v>
          </cell>
          <cell r="GB97">
            <v>0.3591677274671804</v>
          </cell>
          <cell r="GC97">
            <v>0.36206449500688359</v>
          </cell>
          <cell r="GD97">
            <v>0.36206449500688359</v>
          </cell>
          <cell r="GE97">
            <v>0.36214677270920448</v>
          </cell>
          <cell r="GF97">
            <v>0.36440998700960814</v>
          </cell>
          <cell r="GG97">
            <v>0.36550869077639531</v>
          </cell>
          <cell r="GH97">
            <v>0.36550869077639531</v>
          </cell>
          <cell r="GI97">
            <v>0.36499687175391626</v>
          </cell>
          <cell r="GJ97">
            <v>0.36361119465218289</v>
          </cell>
          <cell r="GK97">
            <v>0.36319483987052154</v>
          </cell>
          <cell r="GL97">
            <v>0.36319483987052154</v>
          </cell>
          <cell r="GM97">
            <v>0.36268069918677132</v>
          </cell>
          <cell r="GN97">
            <v>0.36175402251889743</v>
          </cell>
          <cell r="GO97">
            <v>0.36144933228594273</v>
          </cell>
          <cell r="GP97">
            <v>0.36144933228594273</v>
          </cell>
          <cell r="GQ97">
            <v>0.36144933228594273</v>
          </cell>
        </row>
        <row r="99">
          <cell r="C99">
            <v>1706.10709</v>
          </cell>
          <cell r="D99">
            <v>3522.4257499999999</v>
          </cell>
          <cell r="E99">
            <v>5489.9951099999998</v>
          </cell>
          <cell r="F99">
            <v>5489.9951099999998</v>
          </cell>
          <cell r="G99">
            <v>7182.8663999999999</v>
          </cell>
          <cell r="H99">
            <v>8886.4485399999994</v>
          </cell>
          <cell r="I99">
            <v>10789.248659999999</v>
          </cell>
          <cell r="J99">
            <v>10789.248659999999</v>
          </cell>
          <cell r="K99">
            <v>12428.216279999999</v>
          </cell>
          <cell r="L99">
            <v>14070.390689999998</v>
          </cell>
          <cell r="M99">
            <v>15986.741199999999</v>
          </cell>
          <cell r="N99">
            <v>15986.741199999999</v>
          </cell>
          <cell r="O99">
            <v>17733.589919999999</v>
          </cell>
          <cell r="P99">
            <v>19469.42554</v>
          </cell>
          <cell r="Q99">
            <v>21425.35685</v>
          </cell>
          <cell r="R99">
            <v>21425.35685</v>
          </cell>
          <cell r="S99">
            <v>21425.35685</v>
          </cell>
          <cell r="BK99">
            <v>1791.2294099999997</v>
          </cell>
          <cell r="BL99">
            <v>3598.2156999999997</v>
          </cell>
          <cell r="BM99">
            <v>5517.35718</v>
          </cell>
          <cell r="BN99">
            <v>5517.35718</v>
          </cell>
          <cell r="BO99">
            <v>7231.1667400000006</v>
          </cell>
          <cell r="BP99">
            <v>8946.0796600000012</v>
          </cell>
          <cell r="BQ99">
            <v>10848.796770000001</v>
          </cell>
          <cell r="BR99">
            <v>10848.796770000001</v>
          </cell>
          <cell r="BS99">
            <v>12595.911410000001</v>
          </cell>
          <cell r="BT99">
            <v>14300.075920000001</v>
          </cell>
          <cell r="BU99">
            <v>16139.724340000001</v>
          </cell>
          <cell r="BV99">
            <v>16139.724340000001</v>
          </cell>
          <cell r="BW99">
            <v>17932.474829999999</v>
          </cell>
          <cell r="BX99">
            <v>19751.597109999999</v>
          </cell>
          <cell r="BY99">
            <v>21641.712069999998</v>
          </cell>
          <cell r="BZ99">
            <v>21641.712069999998</v>
          </cell>
          <cell r="CA99">
            <v>21641.712069999998</v>
          </cell>
          <cell r="GA99">
            <v>284.22591999999997</v>
          </cell>
          <cell r="GB99">
            <v>533.43683999999996</v>
          </cell>
          <cell r="GC99">
            <v>801.25549999999998</v>
          </cell>
          <cell r="GD99">
            <v>801.25549999999998</v>
          </cell>
          <cell r="GE99">
            <v>1042.59042</v>
          </cell>
          <cell r="GF99">
            <v>1315.14834</v>
          </cell>
          <cell r="GG99">
            <v>1722.26</v>
          </cell>
          <cell r="GH99">
            <v>1722.26</v>
          </cell>
          <cell r="GI99">
            <v>1995.10492</v>
          </cell>
          <cell r="GJ99">
            <v>2212.3888400000001</v>
          </cell>
          <cell r="GK99">
            <v>2449.6105000000002</v>
          </cell>
          <cell r="GL99">
            <v>2449.6105000000002</v>
          </cell>
          <cell r="GM99">
            <v>2667.7704200000003</v>
          </cell>
          <cell r="GN99">
            <v>2865.0283400000003</v>
          </cell>
          <cell r="GO99">
            <v>3197.6910000000003</v>
          </cell>
          <cell r="GP99">
            <v>3197.6910000000003</v>
          </cell>
          <cell r="GQ99">
            <v>3197.6910000000003</v>
          </cell>
        </row>
        <row r="100">
          <cell r="C100">
            <v>878.04810000000009</v>
          </cell>
          <cell r="D100">
            <v>1690.1995900000002</v>
          </cell>
          <cell r="E100">
            <v>2554.0945800000004</v>
          </cell>
          <cell r="F100">
            <v>2554.0945800000004</v>
          </cell>
          <cell r="G100">
            <v>3382.1658300000004</v>
          </cell>
          <cell r="H100">
            <v>4211.3018700000002</v>
          </cell>
          <cell r="I100">
            <v>5134.6119400000007</v>
          </cell>
          <cell r="J100">
            <v>5134.6119400000007</v>
          </cell>
          <cell r="K100">
            <v>5978.1982900000003</v>
          </cell>
          <cell r="L100">
            <v>6798.4313200000006</v>
          </cell>
          <cell r="M100">
            <v>7671.4427100000003</v>
          </cell>
          <cell r="N100">
            <v>7671.4427100000003</v>
          </cell>
          <cell r="O100">
            <v>8492.2504499999995</v>
          </cell>
          <cell r="P100">
            <v>9313.9398000000001</v>
          </cell>
          <cell r="Q100">
            <v>10227.997880000001</v>
          </cell>
          <cell r="R100">
            <v>10227.997880000001</v>
          </cell>
          <cell r="S100">
            <v>10227.997880000001</v>
          </cell>
          <cell r="BK100">
            <v>533.84415999999987</v>
          </cell>
          <cell r="BL100">
            <v>1032.9932899999999</v>
          </cell>
          <cell r="BM100">
            <v>1559.4807899999998</v>
          </cell>
          <cell r="BN100">
            <v>1559.4807899999998</v>
          </cell>
          <cell r="BO100">
            <v>2067.4780299999998</v>
          </cell>
          <cell r="BP100">
            <v>2575.3232199999998</v>
          </cell>
          <cell r="BQ100">
            <v>3152.62889</v>
          </cell>
          <cell r="BR100">
            <v>3152.62889</v>
          </cell>
          <cell r="BS100">
            <v>3695.1993299999999</v>
          </cell>
          <cell r="BT100">
            <v>4201.22793</v>
          </cell>
          <cell r="BU100">
            <v>4735.7498299999997</v>
          </cell>
          <cell r="BV100">
            <v>4735.7498299999997</v>
          </cell>
          <cell r="BW100">
            <v>5241.8379299999997</v>
          </cell>
          <cell r="BX100">
            <v>5748.9732699999995</v>
          </cell>
          <cell r="BY100">
            <v>6322.3613799999994</v>
          </cell>
          <cell r="BZ100">
            <v>6322.3613799999994</v>
          </cell>
          <cell r="CA100">
            <v>6322.3613799999994</v>
          </cell>
          <cell r="GA100">
            <v>90.102879999999999</v>
          </cell>
          <cell r="GB100">
            <v>171.77875</v>
          </cell>
          <cell r="GC100">
            <v>260.53325000000001</v>
          </cell>
          <cell r="GD100">
            <v>260.53325000000001</v>
          </cell>
          <cell r="GE100">
            <v>345.49713000000003</v>
          </cell>
          <cell r="GF100">
            <v>424.18700000000001</v>
          </cell>
          <cell r="GG100">
            <v>515.07950000000005</v>
          </cell>
          <cell r="GH100">
            <v>515.07950000000005</v>
          </cell>
          <cell r="GI100">
            <v>602.89338000000009</v>
          </cell>
          <cell r="GJ100">
            <v>685.00425000000007</v>
          </cell>
          <cell r="GK100">
            <v>776.03975000000003</v>
          </cell>
          <cell r="GL100">
            <v>776.03975000000003</v>
          </cell>
          <cell r="GM100">
            <v>859.65562999999997</v>
          </cell>
          <cell r="GN100">
            <v>940.48649999999998</v>
          </cell>
          <cell r="GO100">
            <v>1043.4970000000001</v>
          </cell>
          <cell r="GP100">
            <v>1043.4970000000001</v>
          </cell>
          <cell r="GQ100">
            <v>1043.4970000000001</v>
          </cell>
        </row>
        <row r="102">
          <cell r="C102">
            <v>2584.1551899999999</v>
          </cell>
          <cell r="D102">
            <v>5212.6253400000005</v>
          </cell>
          <cell r="E102">
            <v>8044.0896900000007</v>
          </cell>
          <cell r="F102">
            <v>8044.0896900000007</v>
          </cell>
          <cell r="G102">
            <v>10565.032230000001</v>
          </cell>
          <cell r="H102">
            <v>13097.750410000001</v>
          </cell>
          <cell r="I102">
            <v>15923.8606</v>
          </cell>
          <cell r="J102">
            <v>15923.8606</v>
          </cell>
          <cell r="K102">
            <v>18406.414570000001</v>
          </cell>
          <cell r="L102">
            <v>20868.82201</v>
          </cell>
          <cell r="M102">
            <v>23658.18391</v>
          </cell>
          <cell r="N102">
            <v>23658.18391</v>
          </cell>
          <cell r="O102">
            <v>26225.840369999998</v>
          </cell>
          <cell r="P102">
            <v>28783.365339999997</v>
          </cell>
          <cell r="Q102">
            <v>31653.354729999995</v>
          </cell>
          <cell r="R102">
            <v>31653.354729999995</v>
          </cell>
          <cell r="S102">
            <v>31653.354729999995</v>
          </cell>
          <cell r="BK102">
            <v>2325.0735699999996</v>
          </cell>
          <cell r="BL102">
            <v>4631.2089899999992</v>
          </cell>
          <cell r="BM102">
            <v>7076.8379699999987</v>
          </cell>
          <cell r="BN102">
            <v>7076.8379699999987</v>
          </cell>
          <cell r="BO102">
            <v>9298.644769999999</v>
          </cell>
          <cell r="BP102">
            <v>11521.402879999998</v>
          </cell>
          <cell r="BQ102">
            <v>14001.425659999997</v>
          </cell>
          <cell r="BR102">
            <v>14001.425659999997</v>
          </cell>
          <cell r="BS102">
            <v>16291.110739999996</v>
          </cell>
          <cell r="BT102">
            <v>18501.303849999997</v>
          </cell>
          <cell r="BU102">
            <v>20875.474169999998</v>
          </cell>
          <cell r="BV102">
            <v>20875.474169999998</v>
          </cell>
          <cell r="BW102">
            <v>23174.312759999997</v>
          </cell>
          <cell r="BX102">
            <v>25500.570379999997</v>
          </cell>
          <cell r="BY102">
            <v>27964.073449999996</v>
          </cell>
          <cell r="BZ102">
            <v>27964.073449999996</v>
          </cell>
          <cell r="CA102">
            <v>27964.073449999996</v>
          </cell>
          <cell r="GA102">
            <v>374.3288</v>
          </cell>
          <cell r="GB102">
            <v>705.21559000000002</v>
          </cell>
          <cell r="GC102">
            <v>1061.7887499999999</v>
          </cell>
          <cell r="GD102">
            <v>1061.7887499999999</v>
          </cell>
          <cell r="GE102">
            <v>1388.08755</v>
          </cell>
          <cell r="GF102">
            <v>1739.3353399999999</v>
          </cell>
          <cell r="GG102">
            <v>2237.3395</v>
          </cell>
          <cell r="GH102">
            <v>2237.3395</v>
          </cell>
          <cell r="GI102">
            <v>2597.9983000000002</v>
          </cell>
          <cell r="GJ102">
            <v>2897.39309</v>
          </cell>
          <cell r="GK102">
            <v>3225.6502500000001</v>
          </cell>
          <cell r="GL102">
            <v>3225.6502500000001</v>
          </cell>
          <cell r="GM102">
            <v>3527.42605</v>
          </cell>
          <cell r="GN102">
            <v>3805.5148399999998</v>
          </cell>
          <cell r="GO102">
            <v>4241.1880000000001</v>
          </cell>
          <cell r="GP102">
            <v>4241.1880000000001</v>
          </cell>
          <cell r="GQ102">
            <v>4241.1880000000001</v>
          </cell>
        </row>
        <row r="103">
          <cell r="C103">
            <v>0.16372190204841028</v>
          </cell>
          <cell r="D103">
            <v>0.15985872460771544</v>
          </cell>
          <cell r="E103">
            <v>0.14907327456532363</v>
          </cell>
          <cell r="F103">
            <v>0.14907327456532363</v>
          </cell>
          <cell r="G103">
            <v>0.14963761542250992</v>
          </cell>
          <cell r="H103">
            <v>0.15127705697733379</v>
          </cell>
          <cell r="I103">
            <v>0.15126138464339603</v>
          </cell>
          <cell r="J103">
            <v>0.15126138464339603</v>
          </cell>
          <cell r="K103">
            <v>0.15360464669590637</v>
          </cell>
          <cell r="L103">
            <v>0.15439660091522431</v>
          </cell>
          <cell r="M103">
            <v>0.1523997869961613</v>
          </cell>
          <cell r="N103">
            <v>0.1523997869961613</v>
          </cell>
          <cell r="O103">
            <v>0.15079048311727278</v>
          </cell>
          <cell r="P103">
            <v>0.15047304229950348</v>
          </cell>
          <cell r="Q103">
            <v>0.15167974220192432</v>
          </cell>
          <cell r="R103">
            <v>0.15167974220192432</v>
          </cell>
          <cell r="S103">
            <v>0.15167974220192432</v>
          </cell>
          <cell r="BK103">
            <v>0.20791471151764179</v>
          </cell>
          <cell r="BL103">
            <v>0.20791384902638069</v>
          </cell>
          <cell r="BM103">
            <v>0.20980589715032458</v>
          </cell>
          <cell r="BN103">
            <v>0.20980589715032458</v>
          </cell>
          <cell r="BO103">
            <v>0.21325378898273681</v>
          </cell>
          <cell r="BP103">
            <v>0.21898408018279816</v>
          </cell>
          <cell r="BQ103">
            <v>0.22307452439092318</v>
          </cell>
          <cell r="BR103">
            <v>0.22307452439092318</v>
          </cell>
          <cell r="BS103">
            <v>0.22499443026701879</v>
          </cell>
          <cell r="BT103">
            <v>0.22772971008298892</v>
          </cell>
          <cell r="BU103">
            <v>0.22931190753878841</v>
          </cell>
          <cell r="BV103">
            <v>0.22931190753878841</v>
          </cell>
          <cell r="BW103">
            <v>0.22802569422850985</v>
          </cell>
          <cell r="BX103">
            <v>0.2248211830667326</v>
          </cell>
          <cell r="BY103">
            <v>0.22275207271739728</v>
          </cell>
          <cell r="BZ103">
            <v>0.22275207271739728</v>
          </cell>
          <cell r="CA103">
            <v>0.22275207271739728</v>
          </cell>
          <cell r="GA103">
            <v>0.43192196602490668</v>
          </cell>
          <cell r="GB103">
            <v>0.35276315189209329</v>
          </cell>
          <cell r="GC103">
            <v>0.32869004454233769</v>
          </cell>
          <cell r="GD103">
            <v>0.32869004454233769</v>
          </cell>
          <cell r="GE103">
            <v>0.32116121563051353</v>
          </cell>
          <cell r="GF103">
            <v>0.29979108297099899</v>
          </cell>
          <cell r="GG103">
            <v>0.31104576542016255</v>
          </cell>
          <cell r="GH103">
            <v>0.31104576542016255</v>
          </cell>
          <cell r="GI103">
            <v>0.31432464486857303</v>
          </cell>
          <cell r="GJ103">
            <v>0.31970381788221791</v>
          </cell>
          <cell r="GK103">
            <v>0.32038950337857869</v>
          </cell>
          <cell r="GL103">
            <v>0.32038950337857869</v>
          </cell>
          <cell r="GM103">
            <v>0.32041573348264279</v>
          </cell>
          <cell r="GN103">
            <v>0.32305338323647514</v>
          </cell>
          <cell r="GO103">
            <v>0.33316480754124123</v>
          </cell>
          <cell r="GP103">
            <v>0.33316480754124123</v>
          </cell>
          <cell r="GQ103">
            <v>0.33316480754124123</v>
          </cell>
        </row>
        <row r="104">
          <cell r="C104">
            <v>3124.7837452310373</v>
          </cell>
          <cell r="D104">
            <v>6451.1915515464734</v>
          </cell>
          <cell r="E104">
            <v>11543.029575586324</v>
          </cell>
          <cell r="F104">
            <v>11543.029575586324</v>
          </cell>
          <cell r="G104">
            <v>14087.259941841417</v>
          </cell>
          <cell r="H104">
            <v>16667.956460396937</v>
          </cell>
          <cell r="I104">
            <v>19693.925747943907</v>
          </cell>
          <cell r="J104">
            <v>19693.925747943907</v>
          </cell>
          <cell r="K104">
            <v>21787.245371496294</v>
          </cell>
          <cell r="L104">
            <v>24428.023355999674</v>
          </cell>
          <cell r="M104">
            <v>28630.022100934511</v>
          </cell>
          <cell r="N104">
            <v>28630.022100934511</v>
          </cell>
          <cell r="O104">
            <v>32164.766181434414</v>
          </cell>
          <cell r="P104">
            <v>35412.590953545208</v>
          </cell>
          <cell r="Q104">
            <v>37631.244869021219</v>
          </cell>
          <cell r="R104">
            <v>37631.244869021219</v>
          </cell>
          <cell r="S104">
            <v>37631.244869021219</v>
          </cell>
          <cell r="BK104">
            <v>1180.9367901459091</v>
          </cell>
          <cell r="BL104">
            <v>2423.9205650553276</v>
          </cell>
          <cell r="BM104">
            <v>3782.7661332949829</v>
          </cell>
          <cell r="BN104">
            <v>3782.7661332949829</v>
          </cell>
          <cell r="BO104">
            <v>4692.02307736691</v>
          </cell>
          <cell r="BP104">
            <v>5371.2760907069578</v>
          </cell>
          <cell r="BQ104">
            <v>6195.9553727250186</v>
          </cell>
          <cell r="BR104">
            <v>6195.9553727250186</v>
          </cell>
          <cell r="BS104">
            <v>7091.9056684529705</v>
          </cell>
          <cell r="BT104">
            <v>7775.2318070692236</v>
          </cell>
          <cell r="BU104">
            <v>8637.6238414124309</v>
          </cell>
          <cell r="BV104">
            <v>8637.6238414124309</v>
          </cell>
          <cell r="BW104">
            <v>9816.236222329946</v>
          </cell>
          <cell r="BX104">
            <v>11221.605519117398</v>
          </cell>
          <cell r="BY104">
            <v>12329.401590658741</v>
          </cell>
          <cell r="BZ104">
            <v>12329.401590658741</v>
          </cell>
          <cell r="CA104">
            <v>12329.401590658741</v>
          </cell>
          <cell r="GA104">
            <v>-67.568099999996662</v>
          </cell>
          <cell r="GB104">
            <v>12.803510000007748</v>
          </cell>
          <cell r="GC104">
            <v>107.81165000001261</v>
          </cell>
          <cell r="GD104">
            <v>107.81165000001261</v>
          </cell>
          <cell r="GE104">
            <v>177.14325000001679</v>
          </cell>
          <cell r="GF104">
            <v>374.90756000002256</v>
          </cell>
          <cell r="GG104">
            <v>391.74960000002801</v>
          </cell>
          <cell r="GH104">
            <v>391.74960000002801</v>
          </cell>
          <cell r="GI104">
            <v>418.82290000003201</v>
          </cell>
          <cell r="GJ104">
            <v>397.92121000003505</v>
          </cell>
          <cell r="GK104">
            <v>430.95995000003904</v>
          </cell>
          <cell r="GL104">
            <v>430.95995000003904</v>
          </cell>
          <cell r="GM104">
            <v>465.2909500000427</v>
          </cell>
          <cell r="GN104">
            <v>455.88706000004566</v>
          </cell>
          <cell r="GO104">
            <v>360.06200000004941</v>
          </cell>
          <cell r="GP104">
            <v>360.06200000004941</v>
          </cell>
          <cell r="GQ104">
            <v>360.06200000004941</v>
          </cell>
        </row>
        <row r="105">
          <cell r="C105">
            <v>0.19797399948691957</v>
          </cell>
          <cell r="D105">
            <v>0.19784258149469994</v>
          </cell>
          <cell r="E105">
            <v>0.21391571744608817</v>
          </cell>
          <cell r="F105">
            <v>0.21391571744608817</v>
          </cell>
          <cell r="G105">
            <v>0.19952461475209293</v>
          </cell>
          <cell r="H105">
            <v>0.19251240252906807</v>
          </cell>
          <cell r="I105">
            <v>0.18707338330368356</v>
          </cell>
          <cell r="J105">
            <v>0.18707338330368356</v>
          </cell>
          <cell r="K105">
            <v>0.18181825227495729</v>
          </cell>
          <cell r="L105">
            <v>0.1807291169303552</v>
          </cell>
          <cell r="M105">
            <v>0.1844270585804999</v>
          </cell>
          <cell r="N105">
            <v>0.1844270585804999</v>
          </cell>
          <cell r="O105">
            <v>0.18493747248613382</v>
          </cell>
          <cell r="P105">
            <v>0.18512916170655891</v>
          </cell>
          <cell r="Q105">
            <v>0.1803251999403675</v>
          </cell>
          <cell r="R105">
            <v>0.1803251999403675</v>
          </cell>
          <cell r="S105">
            <v>0.1803251999403675</v>
          </cell>
          <cell r="BK105">
            <v>0.10560273670985672</v>
          </cell>
          <cell r="BL105">
            <v>0.10881967440965191</v>
          </cell>
          <cell r="BM105">
            <v>0.11214706987361168</v>
          </cell>
          <cell r="BN105">
            <v>0.11214706987361168</v>
          </cell>
          <cell r="BO105">
            <v>0.10760618606177107</v>
          </cell>
          <cell r="BP105">
            <v>0.10209034146120576</v>
          </cell>
          <cell r="BQ105">
            <v>9.8715647354872219E-2</v>
          </cell>
          <cell r="BR105">
            <v>9.8715647354872219E-2</v>
          </cell>
          <cell r="BS105">
            <v>9.7945394936344132E-2</v>
          </cell>
          <cell r="BT105">
            <v>9.5704135211633137E-2</v>
          </cell>
          <cell r="BU105">
            <v>9.4882156139153309E-2</v>
          </cell>
          <cell r="BV105">
            <v>9.4882156139153309E-2</v>
          </cell>
          <cell r="BW105">
            <v>9.6587722039004328E-2</v>
          </cell>
          <cell r="BX105">
            <v>9.8933262712226036E-2</v>
          </cell>
          <cell r="BY105">
            <v>9.8211720284421211E-2</v>
          </cell>
          <cell r="BZ105">
            <v>9.8211720284421211E-2</v>
          </cell>
          <cell r="CA105">
            <v>9.8211720284421211E-2</v>
          </cell>
          <cell r="GA105">
            <v>-7.7963935963693026E-2</v>
          </cell>
          <cell r="GB105">
            <v>6.404575575087142E-3</v>
          </cell>
          <cell r="GC105">
            <v>3.337445046454586E-2</v>
          </cell>
          <cell r="GD105">
            <v>3.337445046454586E-2</v>
          </cell>
          <cell r="GE105">
            <v>4.0985557078691004E-2</v>
          </cell>
          <cell r="GF105">
            <v>6.4618904038609121E-2</v>
          </cell>
          <cell r="GG105">
            <v>5.4462925356232803E-2</v>
          </cell>
          <cell r="GH105">
            <v>5.4462925356232803E-2</v>
          </cell>
          <cell r="GI105">
            <v>5.0672226885343202E-2</v>
          </cell>
          <cell r="GJ105">
            <v>4.3907376769964958E-2</v>
          </cell>
          <cell r="GK105">
            <v>4.2805336491942861E-2</v>
          </cell>
          <cell r="GL105">
            <v>4.2805336491942861E-2</v>
          </cell>
          <cell r="GM105">
            <v>4.2264965704128472E-2</v>
          </cell>
          <cell r="GN105">
            <v>3.870063928242222E-2</v>
          </cell>
          <cell r="GO105">
            <v>2.8284524744701452E-2</v>
          </cell>
          <cell r="GP105">
            <v>2.8284524744701452E-2</v>
          </cell>
          <cell r="GQ105">
            <v>2.8284524744701452E-2</v>
          </cell>
        </row>
        <row r="107">
          <cell r="C107">
            <v>922.78050000000007</v>
          </cell>
          <cell r="D107">
            <v>1885.7500034904597</v>
          </cell>
          <cell r="E107">
            <v>2867.9815806732522</v>
          </cell>
          <cell r="F107">
            <v>2867.9815806732522</v>
          </cell>
          <cell r="G107">
            <v>3881.9756522010857</v>
          </cell>
          <cell r="H107">
            <v>4868.9530060903144</v>
          </cell>
          <cell r="I107">
            <v>5848.0783005111234</v>
          </cell>
          <cell r="J107">
            <v>5848.0783005111234</v>
          </cell>
          <cell r="K107">
            <v>6777.8931355725344</v>
          </cell>
          <cell r="L107">
            <v>7704.2352560989675</v>
          </cell>
          <cell r="M107">
            <v>8665.6892451293679</v>
          </cell>
          <cell r="N107">
            <v>8665.6892451293679</v>
          </cell>
          <cell r="O107">
            <v>9637.5892906633344</v>
          </cell>
          <cell r="P107">
            <v>10610.232915346282</v>
          </cell>
          <cell r="Q107">
            <v>11605.715549881479</v>
          </cell>
          <cell r="R107">
            <v>11605.715549881479</v>
          </cell>
          <cell r="S107">
            <v>11605.715549881479</v>
          </cell>
          <cell r="BK107">
            <v>546.29999999999995</v>
          </cell>
          <cell r="BL107">
            <v>1118.485996928714</v>
          </cell>
          <cell r="BM107">
            <v>1647.1187500412339</v>
          </cell>
          <cell r="BN107">
            <v>1647.1187500412339</v>
          </cell>
          <cell r="BO107">
            <v>2132.8666266058017</v>
          </cell>
          <cell r="BP107">
            <v>2671.4261345365735</v>
          </cell>
          <cell r="BQ107">
            <v>3236.0529377765097</v>
          </cell>
          <cell r="BR107">
            <v>3236.0529377765097</v>
          </cell>
          <cell r="BS107">
            <v>3751.9798206282071</v>
          </cell>
          <cell r="BT107">
            <v>4258.4914204958104</v>
          </cell>
          <cell r="BU107">
            <v>4794.90616182146</v>
          </cell>
          <cell r="BV107">
            <v>4794.90616182146</v>
          </cell>
          <cell r="BW107">
            <v>5321.675574027312</v>
          </cell>
          <cell r="BX107">
            <v>5866.6292760455499</v>
          </cell>
          <cell r="BY107">
            <v>6449.2836882510892</v>
          </cell>
          <cell r="BZ107">
            <v>6449.2836882510892</v>
          </cell>
          <cell r="CA107">
            <v>6449.2836882510892</v>
          </cell>
          <cell r="GA107">
            <v>45.487499999999997</v>
          </cell>
          <cell r="GB107">
            <v>98.949999999999989</v>
          </cell>
          <cell r="GC107">
            <v>153.3125</v>
          </cell>
          <cell r="GD107">
            <v>153.3125</v>
          </cell>
          <cell r="GE107">
            <v>201.05</v>
          </cell>
          <cell r="GF107">
            <v>250.23750000000001</v>
          </cell>
          <cell r="GG107">
            <v>299.27500000000003</v>
          </cell>
          <cell r="GH107">
            <v>299.27500000000003</v>
          </cell>
          <cell r="GI107">
            <v>345.00000000000006</v>
          </cell>
          <cell r="GJ107">
            <v>390.57500000000005</v>
          </cell>
          <cell r="GK107">
            <v>439.76250000000005</v>
          </cell>
          <cell r="GL107">
            <v>439.76250000000005</v>
          </cell>
          <cell r="GM107">
            <v>493.30000000000007</v>
          </cell>
          <cell r="GN107">
            <v>546.18750000000011</v>
          </cell>
          <cell r="GO107">
            <v>600.18750000000011</v>
          </cell>
          <cell r="GP107">
            <v>600.18750000000011</v>
          </cell>
          <cell r="GQ107">
            <v>600.18750000000011</v>
          </cell>
        </row>
        <row r="108">
          <cell r="C108">
            <v>5.8463740574800034E-2</v>
          </cell>
          <cell r="D108">
            <v>5.7831432497885943E-2</v>
          </cell>
          <cell r="E108">
            <v>5.3149507539117777E-2</v>
          </cell>
          <cell r="F108">
            <v>5.3149507539117777E-2</v>
          </cell>
          <cell r="G108">
            <v>5.4982281840479832E-2</v>
          </cell>
          <cell r="H108">
            <v>5.6235678514680525E-2</v>
          </cell>
          <cell r="I108">
            <v>5.5551128175431959E-2</v>
          </cell>
          <cell r="J108">
            <v>5.5551128175431959E-2</v>
          </cell>
          <cell r="K108">
            <v>5.6562666046276501E-2</v>
          </cell>
          <cell r="L108">
            <v>5.6999275551965538E-2</v>
          </cell>
          <cell r="M108">
            <v>5.5822086773719796E-2</v>
          </cell>
          <cell r="N108">
            <v>5.5822086773719796E-2</v>
          </cell>
          <cell r="O108">
            <v>5.5413162160758568E-2</v>
          </cell>
          <cell r="P108">
            <v>5.5467941549550759E-2</v>
          </cell>
          <cell r="Q108">
            <v>5.5613439955749279E-2</v>
          </cell>
          <cell r="R108">
            <v>5.5613439955749279E-2</v>
          </cell>
          <cell r="S108">
            <v>5.5613439955749279E-2</v>
          </cell>
          <cell r="BK108">
            <v>4.8851704465458154E-2</v>
          </cell>
          <cell r="BL108">
            <v>5.0213395509831567E-2</v>
          </cell>
          <cell r="BM108">
            <v>4.8831869336344626E-2</v>
          </cell>
          <cell r="BN108">
            <v>4.8831869336344626E-2</v>
          </cell>
          <cell r="BO108">
            <v>4.8914858107706308E-2</v>
          </cell>
          <cell r="BP108">
            <v>5.0775048919023624E-2</v>
          </cell>
          <cell r="BQ108">
            <v>5.1557676162981875E-2</v>
          </cell>
          <cell r="BR108">
            <v>5.1557676162981875E-2</v>
          </cell>
          <cell r="BS108">
            <v>5.1818109617465843E-2</v>
          </cell>
          <cell r="BT108">
            <v>5.2417117433613027E-2</v>
          </cell>
          <cell r="BU108">
            <v>5.2670855257357228E-2</v>
          </cell>
          <cell r="BV108">
            <v>5.2670855257357228E-2</v>
          </cell>
          <cell r="BW108">
            <v>5.2363096148465099E-2</v>
          </cell>
          <cell r="BX108">
            <v>5.1722079733907883E-2</v>
          </cell>
          <cell r="BY108">
            <v>5.1372748382637036E-2</v>
          </cell>
          <cell r="BZ108">
            <v>5.1372748382637036E-2</v>
          </cell>
          <cell r="CA108">
            <v>5.1372748382637036E-2</v>
          </cell>
          <cell r="GA108">
            <v>5.2486077559509021E-2</v>
          </cell>
          <cell r="GB108">
            <v>4.9496798390010956E-2</v>
          </cell>
          <cell r="GC108">
            <v>4.745981011184866E-2</v>
          </cell>
          <cell r="GD108">
            <v>4.745981011184866E-2</v>
          </cell>
          <cell r="GE108">
            <v>4.6516851478507065E-2</v>
          </cell>
          <cell r="GF108">
            <v>4.3130826701281981E-2</v>
          </cell>
          <cell r="GG108">
            <v>4.1606658911675747E-2</v>
          </cell>
          <cell r="GH108">
            <v>4.1606658911675747E-2</v>
          </cell>
          <cell r="GI108">
            <v>4.1740597936364206E-2</v>
          </cell>
          <cell r="GJ108">
            <v>4.3096782103993793E-2</v>
          </cell>
          <cell r="GK108">
            <v>4.3679654661729746E-2</v>
          </cell>
          <cell r="GL108">
            <v>4.3679654661729746E-2</v>
          </cell>
          <cell r="GM108">
            <v>4.48091835481534E-2</v>
          </cell>
          <cell r="GN108">
            <v>4.6366320241828914E-2</v>
          </cell>
          <cell r="GO108">
            <v>4.7147486252945812E-2</v>
          </cell>
          <cell r="GP108">
            <v>4.7147486252945812E-2</v>
          </cell>
          <cell r="GQ108">
            <v>4.7147486252945812E-2</v>
          </cell>
        </row>
        <row r="110">
          <cell r="C110">
            <v>8</v>
          </cell>
          <cell r="D110">
            <v>16</v>
          </cell>
          <cell r="E110">
            <v>24</v>
          </cell>
          <cell r="F110">
            <v>24</v>
          </cell>
          <cell r="G110">
            <v>32</v>
          </cell>
          <cell r="H110">
            <v>40</v>
          </cell>
          <cell r="I110">
            <v>48</v>
          </cell>
          <cell r="J110">
            <v>48</v>
          </cell>
          <cell r="K110">
            <v>56</v>
          </cell>
          <cell r="L110">
            <v>64</v>
          </cell>
          <cell r="M110">
            <v>72</v>
          </cell>
          <cell r="N110">
            <v>72</v>
          </cell>
          <cell r="O110">
            <v>80</v>
          </cell>
          <cell r="P110">
            <v>88</v>
          </cell>
          <cell r="Q110">
            <v>96</v>
          </cell>
          <cell r="R110">
            <v>96</v>
          </cell>
          <cell r="S110">
            <v>96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</row>
        <row r="111">
          <cell r="C111">
            <v>2194.003245231037</v>
          </cell>
          <cell r="D111">
            <v>4549.4415480560128</v>
          </cell>
          <cell r="E111">
            <v>8651.0479949130713</v>
          </cell>
          <cell r="F111">
            <v>8651.0479949130713</v>
          </cell>
          <cell r="G111">
            <v>10173.284289640331</v>
          </cell>
          <cell r="H111">
            <v>11759.003454306623</v>
          </cell>
          <cell r="I111">
            <v>13797.847447432783</v>
          </cell>
          <cell r="J111">
            <v>13797.847447432783</v>
          </cell>
          <cell r="K111">
            <v>14953.352235923758</v>
          </cell>
          <cell r="L111">
            <v>16659.788099900703</v>
          </cell>
          <cell r="M111">
            <v>19892.332855805136</v>
          </cell>
          <cell r="N111">
            <v>19892.332855805136</v>
          </cell>
          <cell r="O111">
            <v>22447.176890771072</v>
          </cell>
          <cell r="P111">
            <v>24714.35803819892</v>
          </cell>
          <cell r="Q111">
            <v>25929.529319139732</v>
          </cell>
          <cell r="R111">
            <v>25929.529319139732</v>
          </cell>
          <cell r="S111">
            <v>25929.529319139732</v>
          </cell>
          <cell r="BK111">
            <v>634.636790145909</v>
          </cell>
          <cell r="BL111">
            <v>1305.4345681266134</v>
          </cell>
          <cell r="BM111">
            <v>2135.6473832537486</v>
          </cell>
          <cell r="BN111">
            <v>2135.6473832537486</v>
          </cell>
          <cell r="BO111">
            <v>2559.1564507611074</v>
          </cell>
          <cell r="BP111">
            <v>2699.8499561703834</v>
          </cell>
          <cell r="BQ111">
            <v>2959.902434948508</v>
          </cell>
          <cell r="BR111">
            <v>2959.902434948508</v>
          </cell>
          <cell r="BS111">
            <v>3339.9258478247625</v>
          </cell>
          <cell r="BT111">
            <v>3516.7403865734132</v>
          </cell>
          <cell r="BU111">
            <v>3842.7176795909709</v>
          </cell>
          <cell r="BV111">
            <v>3842.7176795909709</v>
          </cell>
          <cell r="BW111">
            <v>4494.5606483026349</v>
          </cell>
          <cell r="BX111">
            <v>5354.9762430718492</v>
          </cell>
          <cell r="BY111">
            <v>5880.1179024076537</v>
          </cell>
          <cell r="BZ111">
            <v>5880.1179024076537</v>
          </cell>
          <cell r="CA111">
            <v>5880.1179024076537</v>
          </cell>
          <cell r="GA111">
            <v>-113.05559999999667</v>
          </cell>
          <cell r="GB111">
            <v>-86.146489999992269</v>
          </cell>
          <cell r="GC111">
            <v>-45.500849999987416</v>
          </cell>
          <cell r="GD111">
            <v>-45.500849999987416</v>
          </cell>
          <cell r="GE111">
            <v>-23.906749999983234</v>
          </cell>
          <cell r="GF111">
            <v>124.67006000002253</v>
          </cell>
          <cell r="GG111">
            <v>92.474600000027976</v>
          </cell>
          <cell r="GH111">
            <v>92.474600000027976</v>
          </cell>
          <cell r="GI111">
            <v>73.822900000031979</v>
          </cell>
          <cell r="GJ111">
            <v>7.3462100000350148</v>
          </cell>
          <cell r="GK111">
            <v>-8.8025499999609877</v>
          </cell>
          <cell r="GL111">
            <v>-8.8025499999609877</v>
          </cell>
          <cell r="GM111">
            <v>-28.009049999957334</v>
          </cell>
          <cell r="GN111">
            <v>-90.300439999954364</v>
          </cell>
          <cell r="GO111">
            <v>-240.12549999995062</v>
          </cell>
          <cell r="GP111">
            <v>-240.12549999995062</v>
          </cell>
          <cell r="GQ111">
            <v>-240.12549999995062</v>
          </cell>
        </row>
        <row r="112">
          <cell r="C112">
            <v>0.13900341039874239</v>
          </cell>
          <cell r="D112">
            <v>0.13952046734852896</v>
          </cell>
          <cell r="E112">
            <v>0.16032144129704112</v>
          </cell>
          <cell r="F112">
            <v>0.16032144129704112</v>
          </cell>
          <cell r="G112">
            <v>0.14408910157362215</v>
          </cell>
          <cell r="H112">
            <v>0.13581473000093669</v>
          </cell>
          <cell r="I112">
            <v>0.1310663012207624</v>
          </cell>
          <cell r="J112">
            <v>0.1310663012207624</v>
          </cell>
          <cell r="K112">
            <v>0.12478825674513264</v>
          </cell>
          <cell r="L112">
            <v>0.12325634160663254</v>
          </cell>
          <cell r="M112">
            <v>0.12814116677823406</v>
          </cell>
          <cell r="N112">
            <v>0.12814116677823406</v>
          </cell>
          <cell r="O112">
            <v>0.12906433503081111</v>
          </cell>
          <cell r="P112">
            <v>0.12920117569848349</v>
          </cell>
          <cell r="Q112">
            <v>0.12425173748856394</v>
          </cell>
          <cell r="R112">
            <v>0.12425173748856394</v>
          </cell>
          <cell r="S112">
            <v>0.12425173748856394</v>
          </cell>
          <cell r="BK112">
            <v>5.6751032244398564E-2</v>
          </cell>
          <cell r="BL112">
            <v>5.8606278899820334E-2</v>
          </cell>
          <cell r="BM112">
            <v>6.3315200537267052E-2</v>
          </cell>
          <cell r="BN112">
            <v>6.3315200537267052E-2</v>
          </cell>
          <cell r="BO112">
            <v>5.8691327954064745E-2</v>
          </cell>
          <cell r="BP112">
            <v>5.131529254218211E-2</v>
          </cell>
          <cell r="BQ112">
            <v>4.7157971191890323E-2</v>
          </cell>
          <cell r="BR112">
            <v>4.7157971191890323E-2</v>
          </cell>
          <cell r="BS112">
            <v>4.6127285318878282E-2</v>
          </cell>
          <cell r="BT112">
            <v>4.3287017778020111E-2</v>
          </cell>
          <cell r="BU112">
            <v>4.2211300881796081E-2</v>
          </cell>
          <cell r="BV112">
            <v>4.2211300881796081E-2</v>
          </cell>
          <cell r="BW112">
            <v>4.4224625890539236E-2</v>
          </cell>
          <cell r="BX112">
            <v>4.721118297831816E-2</v>
          </cell>
          <cell r="BY112">
            <v>4.6838971901784189E-2</v>
          </cell>
          <cell r="BZ112">
            <v>4.6838971901784189E-2</v>
          </cell>
          <cell r="CA112">
            <v>4.6838971901784189E-2</v>
          </cell>
          <cell r="GA112">
            <v>-0.13045001352320207</v>
          </cell>
          <cell r="GB112">
            <v>-4.3092222814923822E-2</v>
          </cell>
          <cell r="GC112">
            <v>-1.4085359647302811E-2</v>
          </cell>
          <cell r="GD112">
            <v>-1.4085359647302811E-2</v>
          </cell>
          <cell r="GE112">
            <v>-5.5312943998160596E-3</v>
          </cell>
          <cell r="GF112">
            <v>2.1488077337327133E-2</v>
          </cell>
          <cell r="GG112">
            <v>1.2856266444557058E-2</v>
          </cell>
          <cell r="GH112">
            <v>1.2856266444557058E-2</v>
          </cell>
          <cell r="GI112">
            <v>8.931628948979E-3</v>
          </cell>
          <cell r="GJ112">
            <v>8.1059466597116871E-4</v>
          </cell>
          <cell r="GK112">
            <v>-8.7431816978688519E-4</v>
          </cell>
          <cell r="GL112">
            <v>-8.7431816978688519E-4</v>
          </cell>
          <cell r="GM112">
            <v>-2.5442178440249217E-3</v>
          </cell>
          <cell r="GN112">
            <v>-7.665680959406688E-3</v>
          </cell>
          <cell r="GO112">
            <v>-1.8862961508244357E-2</v>
          </cell>
          <cell r="GP112">
            <v>-1.8862961508244357E-2</v>
          </cell>
          <cell r="GQ112">
            <v>-1.8862961508244357E-2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</row>
        <row r="118">
          <cell r="C118">
            <v>2194.003245231037</v>
          </cell>
          <cell r="D118">
            <v>4549.4415480560128</v>
          </cell>
          <cell r="E118">
            <v>8651.0479949130713</v>
          </cell>
          <cell r="F118">
            <v>8651.0479949130713</v>
          </cell>
          <cell r="G118">
            <v>10173.284289640331</v>
          </cell>
          <cell r="H118">
            <v>11759.003454306623</v>
          </cell>
          <cell r="I118">
            <v>13797.847447432783</v>
          </cell>
          <cell r="J118">
            <v>13797.847447432783</v>
          </cell>
          <cell r="K118">
            <v>14953.352235923758</v>
          </cell>
          <cell r="L118">
            <v>16659.788099900703</v>
          </cell>
          <cell r="M118">
            <v>19892.332855805136</v>
          </cell>
          <cell r="N118">
            <v>19892.332855805136</v>
          </cell>
          <cell r="O118">
            <v>22447.176890771072</v>
          </cell>
          <cell r="P118">
            <v>24714.35803819892</v>
          </cell>
          <cell r="Q118">
            <v>25929.529319139732</v>
          </cell>
          <cell r="R118">
            <v>25929.529319139732</v>
          </cell>
          <cell r="S118">
            <v>25929.529319139732</v>
          </cell>
          <cell r="BK118">
            <v>634.636790145909</v>
          </cell>
          <cell r="BL118">
            <v>1305.4345681266134</v>
          </cell>
          <cell r="BM118">
            <v>2135.6473832537486</v>
          </cell>
          <cell r="BN118">
            <v>2135.6473832537486</v>
          </cell>
          <cell r="BO118">
            <v>2559.1564507611074</v>
          </cell>
          <cell r="BP118">
            <v>2699.8499561703834</v>
          </cell>
          <cell r="BQ118">
            <v>2959.902434948508</v>
          </cell>
          <cell r="BR118">
            <v>2959.902434948508</v>
          </cell>
          <cell r="BS118">
            <v>3339.9258478247625</v>
          </cell>
          <cell r="BT118">
            <v>3516.7403865734132</v>
          </cell>
          <cell r="BU118">
            <v>3842.7176795909709</v>
          </cell>
          <cell r="BV118">
            <v>3842.7176795909709</v>
          </cell>
          <cell r="BW118">
            <v>4494.5606483026349</v>
          </cell>
          <cell r="BX118">
            <v>5354.9762430718492</v>
          </cell>
          <cell r="BY118">
            <v>5880.1179024076537</v>
          </cell>
          <cell r="BZ118">
            <v>5880.1179024076537</v>
          </cell>
          <cell r="CA118">
            <v>5880.1179024076537</v>
          </cell>
          <cell r="GA118">
            <v>-113.05559999999667</v>
          </cell>
          <cell r="GB118">
            <v>-86.146489999992269</v>
          </cell>
          <cell r="GC118">
            <v>-45.500849999987416</v>
          </cell>
          <cell r="GD118">
            <v>-45.500849999987416</v>
          </cell>
          <cell r="GE118">
            <v>-23.906749999983234</v>
          </cell>
          <cell r="GF118">
            <v>124.67006000002253</v>
          </cell>
          <cell r="GG118">
            <v>92.474600000027976</v>
          </cell>
          <cell r="GH118">
            <v>92.474600000027976</v>
          </cell>
          <cell r="GI118">
            <v>73.822900000031979</v>
          </cell>
          <cell r="GJ118">
            <v>7.3462100000350148</v>
          </cell>
          <cell r="GK118">
            <v>-8.8025499999609877</v>
          </cell>
          <cell r="GL118">
            <v>-8.8025499999609877</v>
          </cell>
          <cell r="GM118">
            <v>-28.009049999957334</v>
          </cell>
          <cell r="GN118">
            <v>-90.300439999954364</v>
          </cell>
          <cell r="GO118">
            <v>-240.12549999995062</v>
          </cell>
          <cell r="GP118">
            <v>-240.12549999995062</v>
          </cell>
          <cell r="GQ118">
            <v>-240.12549999995062</v>
          </cell>
        </row>
        <row r="119">
          <cell r="C119">
            <v>0.13900341039874239</v>
          </cell>
          <cell r="D119">
            <v>0.13952046734852896</v>
          </cell>
          <cell r="E119">
            <v>0.16032144129704112</v>
          </cell>
          <cell r="F119">
            <v>0.16032144129704112</v>
          </cell>
          <cell r="G119">
            <v>0.14408910157362215</v>
          </cell>
          <cell r="H119">
            <v>0.13581473000093669</v>
          </cell>
          <cell r="I119">
            <v>0.1310663012207624</v>
          </cell>
          <cell r="J119">
            <v>0.1310663012207624</v>
          </cell>
          <cell r="K119">
            <v>0.12478825674513264</v>
          </cell>
          <cell r="L119">
            <v>0.12325634160663254</v>
          </cell>
          <cell r="M119">
            <v>0.12814116677823406</v>
          </cell>
          <cell r="N119">
            <v>0.12814116677823406</v>
          </cell>
          <cell r="O119">
            <v>0.12906433503081111</v>
          </cell>
          <cell r="P119">
            <v>0.12920117569848349</v>
          </cell>
          <cell r="Q119">
            <v>0.12425173748856394</v>
          </cell>
          <cell r="R119">
            <v>0.12425173748856394</v>
          </cell>
          <cell r="S119">
            <v>0.12425173748856394</v>
          </cell>
          <cell r="BK119">
            <v>5.6751032244398564E-2</v>
          </cell>
          <cell r="BL119">
            <v>5.8606278899820334E-2</v>
          </cell>
          <cell r="BM119">
            <v>6.3315200537267052E-2</v>
          </cell>
          <cell r="BN119">
            <v>6.3315200537267052E-2</v>
          </cell>
          <cell r="BO119">
            <v>5.8691327954064745E-2</v>
          </cell>
          <cell r="BP119">
            <v>5.131529254218211E-2</v>
          </cell>
          <cell r="BQ119">
            <v>4.7157971191890323E-2</v>
          </cell>
          <cell r="BR119">
            <v>4.7157971191890323E-2</v>
          </cell>
          <cell r="BS119">
            <v>4.6127285318878282E-2</v>
          </cell>
          <cell r="BT119">
            <v>4.3287017778020111E-2</v>
          </cell>
          <cell r="BU119">
            <v>4.2211300881796081E-2</v>
          </cell>
          <cell r="BV119">
            <v>4.2211300881796081E-2</v>
          </cell>
          <cell r="BW119">
            <v>4.4224625890539236E-2</v>
          </cell>
          <cell r="BX119">
            <v>4.721118297831816E-2</v>
          </cell>
          <cell r="BY119">
            <v>4.6838971901784189E-2</v>
          </cell>
          <cell r="BZ119">
            <v>4.6838971901784189E-2</v>
          </cell>
          <cell r="CA119">
            <v>4.6838971901784189E-2</v>
          </cell>
          <cell r="GA119">
            <v>-0.13045001352320207</v>
          </cell>
          <cell r="GB119">
            <v>-4.3092222814923822E-2</v>
          </cell>
          <cell r="GC119">
            <v>-1.4085359647302811E-2</v>
          </cell>
          <cell r="GD119">
            <v>-1.4085359647302811E-2</v>
          </cell>
          <cell r="GE119">
            <v>-5.5312943998160596E-3</v>
          </cell>
          <cell r="GF119">
            <v>2.1488077337327133E-2</v>
          </cell>
          <cell r="GG119">
            <v>1.2856266444557058E-2</v>
          </cell>
          <cell r="GH119">
            <v>1.2856266444557058E-2</v>
          </cell>
          <cell r="GI119">
            <v>8.931628948979E-3</v>
          </cell>
          <cell r="GJ119">
            <v>8.1059466597116871E-4</v>
          </cell>
          <cell r="GK119">
            <v>-8.7431816978688519E-4</v>
          </cell>
          <cell r="GL119">
            <v>-8.7431816978688519E-4</v>
          </cell>
          <cell r="GM119">
            <v>-2.5442178440249217E-3</v>
          </cell>
          <cell r="GN119">
            <v>-7.665680959406688E-3</v>
          </cell>
          <cell r="GO119">
            <v>-1.8862961508244357E-2</v>
          </cell>
          <cell r="GP119">
            <v>-1.8862961508244357E-2</v>
          </cell>
          <cell r="GQ119">
            <v>-1.8862961508244357E-2</v>
          </cell>
        </row>
        <row r="120">
          <cell r="F120">
            <v>0</v>
          </cell>
          <cell r="J120">
            <v>0</v>
          </cell>
          <cell r="N120">
            <v>0</v>
          </cell>
          <cell r="R120">
            <v>0</v>
          </cell>
          <cell r="S120">
            <v>0</v>
          </cell>
          <cell r="BN120">
            <v>0</v>
          </cell>
          <cell r="BR120">
            <v>0</v>
          </cell>
          <cell r="BV120">
            <v>0</v>
          </cell>
          <cell r="BZ120">
            <v>0</v>
          </cell>
          <cell r="CA120">
            <v>0</v>
          </cell>
          <cell r="GD120">
            <v>0</v>
          </cell>
          <cell r="GH120">
            <v>0</v>
          </cell>
          <cell r="GL120">
            <v>0</v>
          </cell>
          <cell r="GP120">
            <v>0</v>
          </cell>
          <cell r="GQ120">
            <v>0</v>
          </cell>
        </row>
        <row r="121">
          <cell r="C121">
            <v>11.871924455911055</v>
          </cell>
          <cell r="D121">
            <v>11.825873366844791</v>
          </cell>
          <cell r="E121">
            <v>11.688934742783477</v>
          </cell>
          <cell r="F121">
            <v>11.688934742783477</v>
          </cell>
          <cell r="G121">
            <v>11.610747883719299</v>
          </cell>
          <cell r="H121">
            <v>11.531386807141846</v>
          </cell>
          <cell r="I121">
            <v>11.460527150104506</v>
          </cell>
          <cell r="J121">
            <v>11.460527150104506</v>
          </cell>
          <cell r="K121">
            <v>11.42734792133033</v>
          </cell>
          <cell r="L121">
            <v>11.41040420484739</v>
          </cell>
          <cell r="M121">
            <v>11.415151084739183</v>
          </cell>
          <cell r="N121">
            <v>11.415151084739183</v>
          </cell>
          <cell r="O121">
            <v>11.456042153414741</v>
          </cell>
          <cell r="P121">
            <v>11.511215613931775</v>
          </cell>
          <cell r="Q121">
            <v>11.554014028869007</v>
          </cell>
          <cell r="R121">
            <v>11.554014028869007</v>
          </cell>
          <cell r="S121">
            <v>11.554014028869007</v>
          </cell>
          <cell r="BK121">
            <v>21.911015704055309</v>
          </cell>
          <cell r="BL121">
            <v>22.541060973765713</v>
          </cell>
          <cell r="BM121">
            <v>21.893465407895196</v>
          </cell>
          <cell r="BN121">
            <v>21.893465407895196</v>
          </cell>
          <cell r="BO121">
            <v>21.830774133221116</v>
          </cell>
          <cell r="BP121">
            <v>21.169406868825654</v>
          </cell>
          <cell r="BQ121">
            <v>20.688485398345076</v>
          </cell>
          <cell r="BR121">
            <v>20.688485398345076</v>
          </cell>
          <cell r="BS121">
            <v>20.212454702714002</v>
          </cell>
          <cell r="BT121">
            <v>19.909410071276458</v>
          </cell>
          <cell r="BU121">
            <v>19.823222176564965</v>
          </cell>
          <cell r="BV121">
            <v>19.823222176564965</v>
          </cell>
          <cell r="BW121">
            <v>19.755163858301689</v>
          </cell>
          <cell r="BX121">
            <v>19.784765656299218</v>
          </cell>
          <cell r="BY121">
            <v>19.977050061266674</v>
          </cell>
          <cell r="BZ121">
            <v>19.977050061266674</v>
          </cell>
          <cell r="CA121">
            <v>19.977050061266674</v>
          </cell>
          <cell r="GA121">
            <v>29.939565879777351</v>
          </cell>
          <cell r="GB121">
            <v>29.939565879777351</v>
          </cell>
          <cell r="GC121">
            <v>29.939565879777351</v>
          </cell>
          <cell r="GD121">
            <v>29.939565879777351</v>
          </cell>
          <cell r="GE121">
            <v>29.939565879777351</v>
          </cell>
          <cell r="GF121">
            <v>29.939565879777351</v>
          </cell>
          <cell r="GG121">
            <v>29.939565879777351</v>
          </cell>
          <cell r="GH121">
            <v>29.939565879777351</v>
          </cell>
          <cell r="GI121">
            <v>29.939565879777351</v>
          </cell>
          <cell r="GJ121">
            <v>29.939565879777348</v>
          </cell>
          <cell r="GK121">
            <v>29.939565879777348</v>
          </cell>
          <cell r="GL121">
            <v>29.939565879777348</v>
          </cell>
          <cell r="GM121">
            <v>29.939565879777351</v>
          </cell>
          <cell r="GN121">
            <v>29.939565879777351</v>
          </cell>
          <cell r="GO121">
            <v>29.939565879777348</v>
          </cell>
          <cell r="GP121">
            <v>29.939565879777348</v>
          </cell>
          <cell r="GQ121">
            <v>29.939565879777348</v>
          </cell>
        </row>
        <row r="122">
          <cell r="C122">
            <v>10.378253763528374</v>
          </cell>
          <cell r="D122">
            <v>10.345341788416402</v>
          </cell>
          <cell r="E122">
            <v>10.225770149898112</v>
          </cell>
          <cell r="F122">
            <v>10.225770149898112</v>
          </cell>
          <cell r="G122">
            <v>10.154291713450093</v>
          </cell>
          <cell r="H122">
            <v>10.084189635862781</v>
          </cell>
          <cell r="I122">
            <v>10.021635077089412</v>
          </cell>
          <cell r="J122">
            <v>10.021635077089412</v>
          </cell>
          <cell r="K122">
            <v>9.9915579082907389</v>
          </cell>
          <cell r="L122">
            <v>9.9761062713674988</v>
          </cell>
          <cell r="M122">
            <v>9.978225117862026</v>
          </cell>
          <cell r="N122">
            <v>9.978225117862026</v>
          </cell>
          <cell r="O122">
            <v>10.011945114280961</v>
          </cell>
          <cell r="P122">
            <v>10.059150401482331</v>
          </cell>
          <cell r="Q122">
            <v>10.097408637657908</v>
          </cell>
          <cell r="R122">
            <v>10.097408637657908</v>
          </cell>
          <cell r="S122">
            <v>10.097408637657908</v>
          </cell>
          <cell r="BK122">
            <v>21.762921616757332</v>
          </cell>
          <cell r="BL122">
            <v>22.388609960550585</v>
          </cell>
          <cell r="BM122">
            <v>21.734383612543819</v>
          </cell>
          <cell r="BN122">
            <v>21.734383612543819</v>
          </cell>
          <cell r="BO122">
            <v>21.670161268496386</v>
          </cell>
          <cell r="BP122">
            <v>21.007421989311467</v>
          </cell>
          <cell r="BQ122">
            <v>20.523907015332096</v>
          </cell>
          <cell r="BR122">
            <v>20.523907015332096</v>
          </cell>
          <cell r="BS122">
            <v>20.050419496812172</v>
          </cell>
          <cell r="BT122">
            <v>19.750756941332092</v>
          </cell>
          <cell r="BU122">
            <v>19.662909534433663</v>
          </cell>
          <cell r="BV122">
            <v>19.662909534433663</v>
          </cell>
          <cell r="BW122">
            <v>19.59639393712073</v>
          </cell>
          <cell r="BX122">
            <v>19.620747406195406</v>
          </cell>
          <cell r="BY122">
            <v>19.812083092946995</v>
          </cell>
          <cell r="BZ122">
            <v>19.812083092946995</v>
          </cell>
          <cell r="CA122">
            <v>19.812083092946995</v>
          </cell>
          <cell r="GA122">
            <v>29.08284423117632</v>
          </cell>
          <cell r="GB122">
            <v>29.082844231176324</v>
          </cell>
          <cell r="GC122">
            <v>29.082844231176324</v>
          </cell>
          <cell r="GD122">
            <v>29.082844231176324</v>
          </cell>
          <cell r="GE122">
            <v>29.08284423117632</v>
          </cell>
          <cell r="GF122">
            <v>29.082844231176324</v>
          </cell>
          <cell r="GG122">
            <v>29.082844231176324</v>
          </cell>
          <cell r="GH122">
            <v>29.082844231176324</v>
          </cell>
          <cell r="GI122">
            <v>29.082844231176324</v>
          </cell>
          <cell r="GJ122">
            <v>29.08284423117632</v>
          </cell>
          <cell r="GK122">
            <v>29.082844231176317</v>
          </cell>
          <cell r="GL122">
            <v>29.082844231176317</v>
          </cell>
          <cell r="GM122">
            <v>29.082844231176317</v>
          </cell>
          <cell r="GN122">
            <v>29.082844231176313</v>
          </cell>
          <cell r="GO122">
            <v>29.082844231176313</v>
          </cell>
          <cell r="GP122">
            <v>29.082844231176313</v>
          </cell>
          <cell r="GQ122">
            <v>29.082844231176313</v>
          </cell>
        </row>
        <row r="123">
          <cell r="C123">
            <v>40.596065905861614</v>
          </cell>
          <cell r="D123">
            <v>40.599894591455644</v>
          </cell>
          <cell r="E123">
            <v>40.600901306844847</v>
          </cell>
          <cell r="F123">
            <v>40.600901306844847</v>
          </cell>
          <cell r="G123">
            <v>40.396237009128036</v>
          </cell>
          <cell r="H123">
            <v>40.255743421777353</v>
          </cell>
          <cell r="I123">
            <v>40.134291424162349</v>
          </cell>
          <cell r="J123">
            <v>40.134291424162349</v>
          </cell>
          <cell r="K123">
            <v>40.051099047094219</v>
          </cell>
          <cell r="L123">
            <v>40.005718941487665</v>
          </cell>
          <cell r="M123">
            <v>40.00205826580256</v>
          </cell>
          <cell r="N123">
            <v>40.00205826580256</v>
          </cell>
          <cell r="O123">
            <v>40.02104805554567</v>
          </cell>
          <cell r="P123">
            <v>40.029216704503661</v>
          </cell>
          <cell r="Q123">
            <v>39.989105224050775</v>
          </cell>
          <cell r="R123">
            <v>39.989105224050775</v>
          </cell>
          <cell r="S123">
            <v>39.989105224050775</v>
          </cell>
          <cell r="BK123">
            <v>32.444263317597319</v>
          </cell>
          <cell r="BL123">
            <v>32.877657691985171</v>
          </cell>
          <cell r="BM123">
            <v>33.239475452641607</v>
          </cell>
          <cell r="BN123">
            <v>33.239475452641607</v>
          </cell>
          <cell r="BO123">
            <v>33.422328212773152</v>
          </cell>
          <cell r="BP123">
            <v>33.463293974750584</v>
          </cell>
          <cell r="BQ123">
            <v>33.457572912756987</v>
          </cell>
          <cell r="BR123">
            <v>33.457572912756987</v>
          </cell>
          <cell r="BS123">
            <v>33.43798738381841</v>
          </cell>
          <cell r="BT123">
            <v>33.349073201804003</v>
          </cell>
          <cell r="BU123">
            <v>33.236052423500638</v>
          </cell>
          <cell r="BV123">
            <v>33.236052423500638</v>
          </cell>
          <cell r="BW123">
            <v>33.212756133892768</v>
          </cell>
          <cell r="BX123">
            <v>33.078590368319475</v>
          </cell>
          <cell r="BY123">
            <v>32.888772917539036</v>
          </cell>
          <cell r="BZ123">
            <v>32.888772917539036</v>
          </cell>
          <cell r="CA123">
            <v>32.888772917539036</v>
          </cell>
          <cell r="GA123">
            <v>42.512399847386867</v>
          </cell>
          <cell r="GB123">
            <v>42.512399847386867</v>
          </cell>
          <cell r="GC123">
            <v>42.512399847386881</v>
          </cell>
          <cell r="GD123">
            <v>42.512399847386881</v>
          </cell>
          <cell r="GE123">
            <v>42.512399847386867</v>
          </cell>
          <cell r="GF123">
            <v>42.512399847386867</v>
          </cell>
          <cell r="GG123">
            <v>42.512399847386874</v>
          </cell>
          <cell r="GH123">
            <v>42.512399847386874</v>
          </cell>
          <cell r="GI123">
            <v>42.512399847386881</v>
          </cell>
          <cell r="GJ123">
            <v>42.512399847386874</v>
          </cell>
          <cell r="GK123">
            <v>42.512399847386881</v>
          </cell>
          <cell r="GL123">
            <v>42.512399847386881</v>
          </cell>
          <cell r="GM123">
            <v>42.512399847386874</v>
          </cell>
          <cell r="GN123">
            <v>42.512399847386867</v>
          </cell>
          <cell r="GO123">
            <v>42.512399847386867</v>
          </cell>
          <cell r="GP123">
            <v>42.512399847386867</v>
          </cell>
          <cell r="GQ123">
            <v>42.512399847386867</v>
          </cell>
        </row>
        <row r="124">
          <cell r="C124">
            <v>12.581538047430707</v>
          </cell>
          <cell r="D124">
            <v>12.519426959020469</v>
          </cell>
          <cell r="E124">
            <v>12.517518705361017</v>
          </cell>
          <cell r="F124">
            <v>12.517518705361017</v>
          </cell>
          <cell r="G124">
            <v>12.544034069600816</v>
          </cell>
          <cell r="H124">
            <v>12.550070477063139</v>
          </cell>
          <cell r="I124">
            <v>12.555199723094523</v>
          </cell>
          <cell r="J124">
            <v>12.555199723094523</v>
          </cell>
          <cell r="K124">
            <v>12.564507731138047</v>
          </cell>
          <cell r="L124">
            <v>12.57008873419724</v>
          </cell>
          <cell r="M124">
            <v>12.587883911568806</v>
          </cell>
          <cell r="N124">
            <v>12.587883911568806</v>
          </cell>
          <cell r="O124">
            <v>12.605549279541837</v>
          </cell>
          <cell r="P124">
            <v>12.614351612804835</v>
          </cell>
          <cell r="Q124">
            <v>12.606920742623357</v>
          </cell>
          <cell r="R124">
            <v>12.606920742623357</v>
          </cell>
          <cell r="S124">
            <v>12.606920742623357</v>
          </cell>
          <cell r="BK124">
            <v>0.67588873696331986</v>
          </cell>
          <cell r="BL124">
            <v>0.67632581000757852</v>
          </cell>
          <cell r="BM124">
            <v>0.72661770253149216</v>
          </cell>
          <cell r="BN124">
            <v>0.72661770253149216</v>
          </cell>
          <cell r="BO124">
            <v>0.73571767883538008</v>
          </cell>
          <cell r="BP124">
            <v>0.76518383589066741</v>
          </cell>
          <cell r="BQ124">
            <v>0.79550716180577485</v>
          </cell>
          <cell r="BR124">
            <v>0.79550716180577485</v>
          </cell>
          <cell r="BS124">
            <v>0.80166020547751804</v>
          </cell>
          <cell r="BT124">
            <v>0.79687509261388589</v>
          </cell>
          <cell r="BU124">
            <v>0.80871132202122564</v>
          </cell>
          <cell r="BV124">
            <v>0.80871132202122564</v>
          </cell>
          <cell r="BW124">
            <v>0.80368820182798917</v>
          </cell>
          <cell r="BX124">
            <v>0.82901285237911293</v>
          </cell>
          <cell r="BY124">
            <v>0.82578242440072369</v>
          </cell>
          <cell r="BZ124">
            <v>0.82578242440072369</v>
          </cell>
          <cell r="CA124">
            <v>0.82578242440072369</v>
          </cell>
          <cell r="GA124">
            <v>2.8615032430370091</v>
          </cell>
          <cell r="GB124">
            <v>2.8615032430370091</v>
          </cell>
          <cell r="GC124">
            <v>2.8615032430370091</v>
          </cell>
          <cell r="GD124">
            <v>2.8615032430370091</v>
          </cell>
          <cell r="GE124">
            <v>2.8615032430370086</v>
          </cell>
          <cell r="GF124">
            <v>2.8615032430370086</v>
          </cell>
          <cell r="GG124">
            <v>2.8615032430370091</v>
          </cell>
          <cell r="GH124">
            <v>2.8615032430370091</v>
          </cell>
          <cell r="GI124">
            <v>2.8615032430370091</v>
          </cell>
          <cell r="GJ124">
            <v>2.8615032430370091</v>
          </cell>
          <cell r="GK124">
            <v>2.8615032430370091</v>
          </cell>
          <cell r="GL124">
            <v>2.8615032430370091</v>
          </cell>
          <cell r="GM124">
            <v>2.8615032430370086</v>
          </cell>
          <cell r="GN124">
            <v>2.8615032430370082</v>
          </cell>
          <cell r="GO124">
            <v>2.8615032430370082</v>
          </cell>
          <cell r="GP124">
            <v>2.8615032430370082</v>
          </cell>
          <cell r="GQ124">
            <v>2.8615032430370082</v>
          </cell>
        </row>
        <row r="125">
          <cell r="C125">
            <v>1.9756590748359055</v>
          </cell>
          <cell r="D125">
            <v>1.9756754693072813</v>
          </cell>
          <cell r="E125">
            <v>1.9757004527369888</v>
          </cell>
          <cell r="F125">
            <v>1.9757004527369888</v>
          </cell>
          <cell r="G125">
            <v>1.9757049372612139</v>
          </cell>
          <cell r="H125">
            <v>1.9757066372162846</v>
          </cell>
          <cell r="I125">
            <v>1.9757137161371416</v>
          </cell>
          <cell r="J125">
            <v>1.9757137161371416</v>
          </cell>
          <cell r="K125">
            <v>1.9757131058245385</v>
          </cell>
          <cell r="L125">
            <v>1.975711623222385</v>
          </cell>
          <cell r="M125">
            <v>1.9757127130765983</v>
          </cell>
          <cell r="N125">
            <v>1.9757127130765983</v>
          </cell>
          <cell r="O125">
            <v>1.9757241003040291</v>
          </cell>
          <cell r="P125">
            <v>1.9757416738906373</v>
          </cell>
          <cell r="Q125">
            <v>1.9757674587293248</v>
          </cell>
          <cell r="R125">
            <v>1.9757674587293248</v>
          </cell>
          <cell r="S125">
            <v>1.9757674587293248</v>
          </cell>
          <cell r="BK125">
            <v>6.8489610239317944</v>
          </cell>
          <cell r="BL125">
            <v>6.8640071687994002</v>
          </cell>
          <cell r="BM125">
            <v>6.858210460807121</v>
          </cell>
          <cell r="BN125">
            <v>6.858210460807121</v>
          </cell>
          <cell r="BO125">
            <v>6.8614561719697775</v>
          </cell>
          <cell r="BP125">
            <v>6.856324410607523</v>
          </cell>
          <cell r="BQ125">
            <v>6.8543076710851327</v>
          </cell>
          <cell r="BR125">
            <v>6.8543076710851327</v>
          </cell>
          <cell r="BS125">
            <v>6.8491607399180809</v>
          </cell>
          <cell r="BT125">
            <v>6.8466353217500222</v>
          </cell>
          <cell r="BU125">
            <v>6.8469357137367277</v>
          </cell>
          <cell r="BV125">
            <v>6.8469357137367277</v>
          </cell>
          <cell r="BW125">
            <v>6.8497956790995911</v>
          </cell>
          <cell r="BX125">
            <v>6.8533806316309773</v>
          </cell>
          <cell r="BY125">
            <v>6.8556687897738708</v>
          </cell>
          <cell r="BZ125">
            <v>6.8556687897738708</v>
          </cell>
          <cell r="CA125">
            <v>6.8556687897738708</v>
          </cell>
          <cell r="GA125">
            <v>3.2305704264352961</v>
          </cell>
          <cell r="GB125">
            <v>3.2305704264352961</v>
          </cell>
          <cell r="GC125">
            <v>3.2305704264352966</v>
          </cell>
          <cell r="GD125">
            <v>3.2305704264352966</v>
          </cell>
          <cell r="GE125">
            <v>3.2305704264352961</v>
          </cell>
          <cell r="GF125">
            <v>3.2305704264352961</v>
          </cell>
          <cell r="GG125">
            <v>3.2305704264352961</v>
          </cell>
          <cell r="GH125">
            <v>3.2305704264352961</v>
          </cell>
          <cell r="GI125">
            <v>3.2305704264352966</v>
          </cell>
          <cell r="GJ125">
            <v>3.2305704264352966</v>
          </cell>
          <cell r="GK125">
            <v>3.2305704264352966</v>
          </cell>
          <cell r="GL125">
            <v>3.2305704264352966</v>
          </cell>
          <cell r="GM125">
            <v>3.2305704264352966</v>
          </cell>
          <cell r="GN125">
            <v>3.2305704264352966</v>
          </cell>
          <cell r="GO125">
            <v>3.2305704264352961</v>
          </cell>
          <cell r="GP125">
            <v>3.2305704264352961</v>
          </cell>
          <cell r="GQ125">
            <v>3.2305704264352961</v>
          </cell>
        </row>
        <row r="137">
          <cell r="C137" t="str">
            <v>JAN</v>
          </cell>
          <cell r="D137" t="str">
            <v>FEB</v>
          </cell>
          <cell r="E137" t="str">
            <v>MAR</v>
          </cell>
          <cell r="F137" t="str">
            <v>QUARTER</v>
          </cell>
          <cell r="G137" t="str">
            <v>APR</v>
          </cell>
          <cell r="H137" t="str">
            <v>MAY</v>
          </cell>
          <cell r="I137" t="str">
            <v>JUN</v>
          </cell>
          <cell r="J137" t="str">
            <v>QUARTER</v>
          </cell>
          <cell r="K137" t="str">
            <v>JUL</v>
          </cell>
          <cell r="L137" t="str">
            <v>AUG</v>
          </cell>
          <cell r="M137" t="str">
            <v>SEP</v>
          </cell>
          <cell r="N137" t="str">
            <v>QUARTER</v>
          </cell>
          <cell r="O137" t="str">
            <v>OCT</v>
          </cell>
          <cell r="P137" t="str">
            <v>NOV</v>
          </cell>
          <cell r="Q137" t="str">
            <v>DEC</v>
          </cell>
          <cell r="R137" t="str">
            <v>QUARTER</v>
          </cell>
          <cell r="S137" t="str">
            <v>Full Year</v>
          </cell>
          <cell r="BK137" t="str">
            <v>JAN</v>
          </cell>
          <cell r="BL137" t="str">
            <v>FEB</v>
          </cell>
          <cell r="BM137" t="str">
            <v>MAR</v>
          </cell>
          <cell r="BN137" t="str">
            <v>QUARTER</v>
          </cell>
          <cell r="BO137" t="str">
            <v>APR</v>
          </cell>
          <cell r="BP137" t="str">
            <v>MAY</v>
          </cell>
          <cell r="BQ137" t="str">
            <v>JUN</v>
          </cell>
          <cell r="BR137" t="str">
            <v>QUARTER</v>
          </cell>
          <cell r="BS137" t="str">
            <v>JUL</v>
          </cell>
          <cell r="BT137" t="str">
            <v>AUG</v>
          </cell>
          <cell r="BU137" t="str">
            <v>SEP</v>
          </cell>
          <cell r="BV137" t="str">
            <v>QUARTER</v>
          </cell>
          <cell r="BW137" t="str">
            <v>OCT</v>
          </cell>
          <cell r="BX137" t="str">
            <v>NOV</v>
          </cell>
          <cell r="BY137" t="str">
            <v>DEC</v>
          </cell>
          <cell r="BZ137" t="str">
            <v>QUARTER</v>
          </cell>
          <cell r="CA137" t="str">
            <v>Full Year</v>
          </cell>
          <cell r="GA137" t="str">
            <v>JAN</v>
          </cell>
          <cell r="GB137" t="str">
            <v>FEB</v>
          </cell>
          <cell r="GC137" t="str">
            <v>MAR</v>
          </cell>
          <cell r="GD137" t="str">
            <v>QUARTER</v>
          </cell>
          <cell r="GE137" t="str">
            <v>APR</v>
          </cell>
          <cell r="GF137" t="str">
            <v>MAY</v>
          </cell>
          <cell r="GG137" t="str">
            <v>JUN</v>
          </cell>
          <cell r="GH137" t="str">
            <v>QUARTER</v>
          </cell>
          <cell r="GI137" t="str">
            <v>JUL</v>
          </cell>
          <cell r="GJ137" t="str">
            <v>AUG</v>
          </cell>
          <cell r="GK137" t="str">
            <v>SEP</v>
          </cell>
          <cell r="GL137" t="str">
            <v>QUARTER</v>
          </cell>
          <cell r="GM137" t="str">
            <v>OCT</v>
          </cell>
          <cell r="GN137" t="str">
            <v>NOV</v>
          </cell>
          <cell r="GO137" t="str">
            <v>DEC</v>
          </cell>
          <cell r="GP137" t="str">
            <v>QUARTER</v>
          </cell>
          <cell r="GQ137" t="str">
            <v>Full Year</v>
          </cell>
        </row>
        <row r="139">
          <cell r="C139">
            <v>1443.3689999999999</v>
          </cell>
          <cell r="D139">
            <v>3023.203</v>
          </cell>
          <cell r="E139">
            <v>5259.3809999999994</v>
          </cell>
          <cell r="F139">
            <v>5259.3809999999994</v>
          </cell>
          <cell r="G139">
            <v>7010.07</v>
          </cell>
          <cell r="H139">
            <v>8876.0239999999994</v>
          </cell>
          <cell r="I139">
            <v>11037.813999999998</v>
          </cell>
          <cell r="J139">
            <v>11037.813999999998</v>
          </cell>
          <cell r="K139">
            <v>12672.996999999999</v>
          </cell>
          <cell r="L139">
            <v>14388.994999999999</v>
          </cell>
          <cell r="M139">
            <v>16556.273999999998</v>
          </cell>
          <cell r="N139">
            <v>16556.273999999998</v>
          </cell>
          <cell r="O139">
            <v>18448.820999999996</v>
          </cell>
          <cell r="P139">
            <v>20279.084999999995</v>
          </cell>
          <cell r="Q139">
            <v>22048.946146882539</v>
          </cell>
          <cell r="R139">
            <v>22048.946146882539</v>
          </cell>
          <cell r="S139">
            <v>22048.946146882539</v>
          </cell>
          <cell r="BK139">
            <v>484.25400000000002</v>
          </cell>
          <cell r="BL139">
            <v>963.01700000000005</v>
          </cell>
          <cell r="BM139">
            <v>1533.6579999999999</v>
          </cell>
          <cell r="BN139">
            <v>1533.6579999999999</v>
          </cell>
          <cell r="BO139">
            <v>1939.9199999999998</v>
          </cell>
          <cell r="BP139">
            <v>2413.2370000000001</v>
          </cell>
          <cell r="BQ139">
            <v>2951.9870000000001</v>
          </cell>
          <cell r="BR139">
            <v>2951.9870000000001</v>
          </cell>
          <cell r="BS139">
            <v>3480.1440000000002</v>
          </cell>
          <cell r="BT139">
            <v>3978.0360000000001</v>
          </cell>
          <cell r="BU139">
            <v>4562.1260000000002</v>
          </cell>
          <cell r="BV139">
            <v>4562.1260000000002</v>
          </cell>
          <cell r="BW139">
            <v>5249.0749999999998</v>
          </cell>
          <cell r="BX139">
            <v>6153.7129999999997</v>
          </cell>
          <cell r="BY139">
            <v>6888.0239421284232</v>
          </cell>
          <cell r="BZ139">
            <v>6888.0239421284232</v>
          </cell>
          <cell r="CA139">
            <v>6888.0239421284232</v>
          </cell>
          <cell r="GA139">
            <v>29.882999999999999</v>
          </cell>
          <cell r="GB139">
            <v>52.727000000000004</v>
          </cell>
          <cell r="GC139">
            <v>94.945000000000007</v>
          </cell>
          <cell r="GD139">
            <v>94.945000000000007</v>
          </cell>
          <cell r="GE139">
            <v>147.32900000000001</v>
          </cell>
          <cell r="GF139">
            <v>190.452</v>
          </cell>
          <cell r="GG139">
            <v>238.73099999999999</v>
          </cell>
          <cell r="GH139">
            <v>238.73099999999999</v>
          </cell>
          <cell r="GI139">
            <v>268.13299999999998</v>
          </cell>
          <cell r="GJ139">
            <v>295.14699999999999</v>
          </cell>
          <cell r="GK139">
            <v>329.01599999999996</v>
          </cell>
          <cell r="GL139">
            <v>329.01599999999996</v>
          </cell>
          <cell r="GM139">
            <v>354.37499999999994</v>
          </cell>
          <cell r="GN139">
            <v>374.02699999999993</v>
          </cell>
          <cell r="GO139">
            <v>387.4111390978087</v>
          </cell>
          <cell r="GP139">
            <v>387.4111390978087</v>
          </cell>
          <cell r="GQ139">
            <v>387.4111390978087</v>
          </cell>
        </row>
        <row r="141">
          <cell r="C141">
            <v>17218.825400000005</v>
          </cell>
          <cell r="D141">
            <v>36056.048779999997</v>
          </cell>
          <cell r="E141">
            <v>62013.364350000003</v>
          </cell>
          <cell r="F141">
            <v>62013.364350000003</v>
          </cell>
          <cell r="G141">
            <v>81677.40926</v>
          </cell>
          <cell r="H141">
            <v>102520.92425000001</v>
          </cell>
          <cell r="I141">
            <v>126740.21421000002</v>
          </cell>
          <cell r="J141">
            <v>126740.21421000002</v>
          </cell>
          <cell r="K141">
            <v>145316.40888000003</v>
          </cell>
          <cell r="L141">
            <v>164473.37602000003</v>
          </cell>
          <cell r="M141">
            <v>189051.98471000002</v>
          </cell>
          <cell r="N141">
            <v>189051.98471000002</v>
          </cell>
          <cell r="O141">
            <v>211117.76178000003</v>
          </cell>
          <cell r="P141">
            <v>232287.95759000003</v>
          </cell>
          <cell r="Q141">
            <v>253237.06795669312</v>
          </cell>
          <cell r="R141">
            <v>253237.06795669312</v>
          </cell>
          <cell r="S141">
            <v>253237.06795669312</v>
          </cell>
          <cell r="BK141">
            <v>11149.861999999999</v>
          </cell>
          <cell r="BL141">
            <v>22036.647749999996</v>
          </cell>
          <cell r="BM141">
            <v>33379.748919999998</v>
          </cell>
          <cell r="BN141">
            <v>33379.748919999998</v>
          </cell>
          <cell r="BO141">
            <v>44297.60959</v>
          </cell>
          <cell r="BP141">
            <v>55115.696120000001</v>
          </cell>
          <cell r="BQ141">
            <v>66586.868260000003</v>
          </cell>
          <cell r="BR141">
            <v>66586.868260000003</v>
          </cell>
          <cell r="BS141">
            <v>77057.510730000009</v>
          </cell>
          <cell r="BT141">
            <v>86521.490990000006</v>
          </cell>
          <cell r="BU141">
            <v>97330.612800000003</v>
          </cell>
          <cell r="BV141">
            <v>97330.612800000003</v>
          </cell>
          <cell r="BW141">
            <v>109664.53443</v>
          </cell>
          <cell r="BX141">
            <v>124529.86893</v>
          </cell>
          <cell r="BY141">
            <v>140305.36930695671</v>
          </cell>
          <cell r="BZ141">
            <v>140305.36930695671</v>
          </cell>
          <cell r="CA141">
            <v>140305.36930695671</v>
          </cell>
          <cell r="GA141">
            <v>968.01675000000012</v>
          </cell>
          <cell r="GB141">
            <v>1752.4400700000001</v>
          </cell>
          <cell r="GC141">
            <v>3003.2594900000004</v>
          </cell>
          <cell r="GD141">
            <v>3003.2594900000004</v>
          </cell>
          <cell r="GE141">
            <v>4240.0259299999998</v>
          </cell>
          <cell r="GF141">
            <v>5292.5245400000003</v>
          </cell>
          <cell r="GG141">
            <v>6534.8442900000009</v>
          </cell>
          <cell r="GH141">
            <v>6534.8442900000009</v>
          </cell>
          <cell r="GI141">
            <v>7524.7076700000007</v>
          </cell>
          <cell r="GJ141">
            <v>8375.2011900000016</v>
          </cell>
          <cell r="GK141">
            <v>9427.9348800000007</v>
          </cell>
          <cell r="GL141">
            <v>9427.9348800000007</v>
          </cell>
          <cell r="GM141">
            <v>10298.14588</v>
          </cell>
          <cell r="GN141">
            <v>10950.809289999999</v>
          </cell>
          <cell r="GO141">
            <v>11369.612289999999</v>
          </cell>
          <cell r="GP141">
            <v>11369.612289999999</v>
          </cell>
          <cell r="GQ141">
            <v>11369.612289999999</v>
          </cell>
        </row>
        <row r="142">
          <cell r="C142">
            <v>320.41579999999999</v>
          </cell>
          <cell r="D142">
            <v>678.24216999999999</v>
          </cell>
          <cell r="E142">
            <v>1160.4617000000001</v>
          </cell>
          <cell r="F142">
            <v>1160.4617000000001</v>
          </cell>
          <cell r="G142">
            <v>1531.46018</v>
          </cell>
          <cell r="H142">
            <v>1916.93209</v>
          </cell>
          <cell r="I142">
            <v>2403.2482</v>
          </cell>
          <cell r="J142">
            <v>2403.2482</v>
          </cell>
          <cell r="K142">
            <v>2756.81405</v>
          </cell>
          <cell r="L142">
            <v>3133.05231</v>
          </cell>
          <cell r="M142">
            <v>3602.46974</v>
          </cell>
          <cell r="N142">
            <v>3602.46974</v>
          </cell>
          <cell r="O142">
            <v>4032.3607200000001</v>
          </cell>
          <cell r="P142">
            <v>4413.8581000000004</v>
          </cell>
          <cell r="Q142">
            <v>4794.5698087631617</v>
          </cell>
          <cell r="R142">
            <v>4794.5698087631617</v>
          </cell>
          <cell r="S142">
            <v>4794.5698087631617</v>
          </cell>
          <cell r="BK142">
            <v>180.71267</v>
          </cell>
          <cell r="BL142">
            <v>343.00220999999999</v>
          </cell>
          <cell r="BM142">
            <v>518.37511999999992</v>
          </cell>
          <cell r="BN142">
            <v>518.37511999999992</v>
          </cell>
          <cell r="BO142">
            <v>655.82074999999986</v>
          </cell>
          <cell r="BP142">
            <v>787.65390999999988</v>
          </cell>
          <cell r="BQ142">
            <v>942.00453999999991</v>
          </cell>
          <cell r="BR142">
            <v>942.00453999999991</v>
          </cell>
          <cell r="BS142">
            <v>1045.96182</v>
          </cell>
          <cell r="BT142">
            <v>1168.2475999999999</v>
          </cell>
          <cell r="BU142">
            <v>1322.1452099999999</v>
          </cell>
          <cell r="BV142">
            <v>1322.1452099999999</v>
          </cell>
          <cell r="BW142">
            <v>1473.4601</v>
          </cell>
          <cell r="BX142">
            <v>1651.25233</v>
          </cell>
          <cell r="BY142">
            <v>1818.0493431264092</v>
          </cell>
          <cell r="BZ142">
            <v>1818.0493431264092</v>
          </cell>
          <cell r="CA142">
            <v>1818.0493431264092</v>
          </cell>
          <cell r="GA142">
            <v>16.664150000000003</v>
          </cell>
          <cell r="GB142">
            <v>31.210150000000002</v>
          </cell>
          <cell r="GC142">
            <v>54.5745</v>
          </cell>
          <cell r="GD142">
            <v>54.5745</v>
          </cell>
          <cell r="GE142">
            <v>76.665999999999997</v>
          </cell>
          <cell r="GF142">
            <v>96.932500000000005</v>
          </cell>
          <cell r="GG142">
            <v>120.6251</v>
          </cell>
          <cell r="GH142">
            <v>120.6251</v>
          </cell>
          <cell r="GI142">
            <v>141.48904999999999</v>
          </cell>
          <cell r="GJ142">
            <v>157.59834999999998</v>
          </cell>
          <cell r="GK142">
            <v>179.39366999999999</v>
          </cell>
          <cell r="GL142">
            <v>179.39366999999999</v>
          </cell>
          <cell r="GM142">
            <v>199.51906</v>
          </cell>
          <cell r="GN142">
            <v>215.17974999999998</v>
          </cell>
          <cell r="GO142">
            <v>232.07574999999997</v>
          </cell>
          <cell r="GP142">
            <v>232.07574999999997</v>
          </cell>
          <cell r="GQ142">
            <v>232.07574999999997</v>
          </cell>
        </row>
        <row r="143">
          <cell r="C143">
            <v>17539.241200000004</v>
          </cell>
          <cell r="D143">
            <v>36734.290949999995</v>
          </cell>
          <cell r="E143">
            <v>63173.826050000003</v>
          </cell>
          <cell r="F143">
            <v>63173.826050000003</v>
          </cell>
          <cell r="G143">
            <v>83208.869440000009</v>
          </cell>
          <cell r="H143">
            <v>104437.85634000001</v>
          </cell>
          <cell r="I143">
            <v>129143.46241000002</v>
          </cell>
          <cell r="J143">
            <v>129143.46241000002</v>
          </cell>
          <cell r="K143">
            <v>148073.22293000002</v>
          </cell>
          <cell r="L143">
            <v>167606.42833000002</v>
          </cell>
          <cell r="M143">
            <v>192654.45445000002</v>
          </cell>
          <cell r="N143">
            <v>192654.45445000002</v>
          </cell>
          <cell r="O143">
            <v>215150.12250000003</v>
          </cell>
          <cell r="P143">
            <v>236701.81569000002</v>
          </cell>
          <cell r="Q143">
            <v>258031.63776545625</v>
          </cell>
          <cell r="R143">
            <v>258031.63776545625</v>
          </cell>
          <cell r="S143">
            <v>258031.63776545625</v>
          </cell>
          <cell r="BK143">
            <v>11330.57467</v>
          </cell>
          <cell r="BL143">
            <v>22379.649959999999</v>
          </cell>
          <cell r="BM143">
            <v>33898.124040000002</v>
          </cell>
          <cell r="BN143">
            <v>33898.124040000002</v>
          </cell>
          <cell r="BO143">
            <v>44953.430340000006</v>
          </cell>
          <cell r="BP143">
            <v>55903.350030000001</v>
          </cell>
          <cell r="BQ143">
            <v>67528.872799999997</v>
          </cell>
          <cell r="BR143">
            <v>67528.872799999997</v>
          </cell>
          <cell r="BS143">
            <v>78103.472549999991</v>
          </cell>
          <cell r="BT143">
            <v>87689.738589999994</v>
          </cell>
          <cell r="BU143">
            <v>98652.75800999999</v>
          </cell>
          <cell r="BV143">
            <v>98652.75800999999</v>
          </cell>
          <cell r="BW143">
            <v>111137.99453</v>
          </cell>
          <cell r="BX143">
            <v>126181.12126</v>
          </cell>
          <cell r="BY143">
            <v>142123.41865008313</v>
          </cell>
          <cell r="BZ143">
            <v>142123.41865008313</v>
          </cell>
          <cell r="CA143">
            <v>142123.41865008313</v>
          </cell>
          <cell r="GA143">
            <v>984.68090000000007</v>
          </cell>
          <cell r="GB143">
            <v>1783.65022</v>
          </cell>
          <cell r="GC143">
            <v>3057.8339900000001</v>
          </cell>
          <cell r="GD143">
            <v>3057.8339900000001</v>
          </cell>
          <cell r="GE143">
            <v>4316.69193</v>
          </cell>
          <cell r="GF143">
            <v>5389.4570400000002</v>
          </cell>
          <cell r="GG143">
            <v>6655.4693900000002</v>
          </cell>
          <cell r="GH143">
            <v>6655.4693900000002</v>
          </cell>
          <cell r="GI143">
            <v>7666.1967199999999</v>
          </cell>
          <cell r="GJ143">
            <v>8532.79954</v>
          </cell>
          <cell r="GK143">
            <v>9607.3285500000002</v>
          </cell>
          <cell r="GL143">
            <v>9607.3285500000002</v>
          </cell>
          <cell r="GM143">
            <v>10497.664940000001</v>
          </cell>
          <cell r="GN143">
            <v>11165.98904</v>
          </cell>
          <cell r="GO143">
            <v>11601.688040000001</v>
          </cell>
          <cell r="GP143">
            <v>11601.688040000001</v>
          </cell>
          <cell r="GQ143">
            <v>11601.688040000001</v>
          </cell>
        </row>
        <row r="144">
          <cell r="C144">
            <v>2339.8641699999998</v>
          </cell>
          <cell r="D144">
            <v>4646.3948099999998</v>
          </cell>
          <cell r="E144">
            <v>8026.7259299999996</v>
          </cell>
          <cell r="F144">
            <v>8026.7259299999996</v>
          </cell>
          <cell r="G144">
            <v>10641.992030000001</v>
          </cell>
          <cell r="H144">
            <v>13399.515320000002</v>
          </cell>
          <cell r="I144">
            <v>16329.387780000003</v>
          </cell>
          <cell r="J144">
            <v>16329.387780000003</v>
          </cell>
          <cell r="K144">
            <v>19369.329370000003</v>
          </cell>
          <cell r="L144">
            <v>21880.493800000004</v>
          </cell>
          <cell r="M144">
            <v>25059.346420000002</v>
          </cell>
          <cell r="N144">
            <v>25059.346420000002</v>
          </cell>
          <cell r="O144">
            <v>28053.49006</v>
          </cell>
          <cell r="P144">
            <v>30951.35108</v>
          </cell>
          <cell r="Q144">
            <v>33757.46182080009</v>
          </cell>
          <cell r="R144">
            <v>33757.46182080009</v>
          </cell>
          <cell r="S144">
            <v>33757.46182080009</v>
          </cell>
          <cell r="BK144">
            <v>168.61841000000001</v>
          </cell>
          <cell r="BL144">
            <v>725.79660000000001</v>
          </cell>
          <cell r="BM144">
            <v>888.11644999999999</v>
          </cell>
          <cell r="BN144">
            <v>888.11644999999999</v>
          </cell>
          <cell r="BO144">
            <v>1191.4175799999998</v>
          </cell>
          <cell r="BP144">
            <v>1499.3668399999997</v>
          </cell>
          <cell r="BQ144">
            <v>1819.3924799999995</v>
          </cell>
          <cell r="BR144">
            <v>1819.3924799999995</v>
          </cell>
          <cell r="BS144">
            <v>2324.4813899999995</v>
          </cell>
          <cell r="BT144">
            <v>2554.9949499999993</v>
          </cell>
          <cell r="BU144">
            <v>2727.8302899999994</v>
          </cell>
          <cell r="BV144">
            <v>2727.8302899999994</v>
          </cell>
          <cell r="BW144">
            <v>2844.9172899999994</v>
          </cell>
          <cell r="BX144">
            <v>2930.6588199999992</v>
          </cell>
          <cell r="BY144">
            <v>2990.6110739030751</v>
          </cell>
          <cell r="BZ144">
            <v>2990.6110739030751</v>
          </cell>
          <cell r="CA144">
            <v>2990.6110739030751</v>
          </cell>
          <cell r="GA144">
            <v>26.630959999999998</v>
          </cell>
          <cell r="GB144">
            <v>51.519980000000004</v>
          </cell>
          <cell r="GC144">
            <v>92.7864</v>
          </cell>
          <cell r="GD144">
            <v>92.7864</v>
          </cell>
          <cell r="GE144">
            <v>126.25958</v>
          </cell>
          <cell r="GF144">
            <v>152.43107000000001</v>
          </cell>
          <cell r="GG144">
            <v>184.39657</v>
          </cell>
          <cell r="GH144">
            <v>184.39657</v>
          </cell>
          <cell r="GI144">
            <v>220.50557000000001</v>
          </cell>
          <cell r="GJ144">
            <v>250.2715</v>
          </cell>
          <cell r="GK144">
            <v>285.63904000000002</v>
          </cell>
          <cell r="GL144">
            <v>285.63904000000002</v>
          </cell>
          <cell r="GM144">
            <v>323.41698000000002</v>
          </cell>
          <cell r="GN144">
            <v>352.12179000000003</v>
          </cell>
          <cell r="GO144">
            <v>376.12179000000003</v>
          </cell>
          <cell r="GP144">
            <v>376.12179000000003</v>
          </cell>
          <cell r="GQ144">
            <v>376.12179000000003</v>
          </cell>
        </row>
        <row r="145">
          <cell r="C145">
            <v>297.95166999999998</v>
          </cell>
          <cell r="D145">
            <v>594.71118000000001</v>
          </cell>
          <cell r="E145">
            <v>1043.49019</v>
          </cell>
          <cell r="F145">
            <v>1043.49019</v>
          </cell>
          <cell r="G145">
            <v>1431.8052299999999</v>
          </cell>
          <cell r="H145">
            <v>1744.84493</v>
          </cell>
          <cell r="I145">
            <v>2026.8561399999999</v>
          </cell>
          <cell r="J145">
            <v>2026.8561399999999</v>
          </cell>
          <cell r="K145">
            <v>2643.2255299999997</v>
          </cell>
          <cell r="L145">
            <v>3033.2104399999998</v>
          </cell>
          <cell r="M145">
            <v>3670.79423</v>
          </cell>
          <cell r="N145">
            <v>3670.79423</v>
          </cell>
          <cell r="O145">
            <v>3957.14048</v>
          </cell>
          <cell r="P145">
            <v>4275.82467</v>
          </cell>
          <cell r="Q145">
            <v>4697.2351032107308</v>
          </cell>
          <cell r="R145">
            <v>4697.2351032107308</v>
          </cell>
          <cell r="S145">
            <v>4697.2351032107308</v>
          </cell>
          <cell r="BK145">
            <v>818.91131000000007</v>
          </cell>
          <cell r="BL145">
            <v>1570.9082100000001</v>
          </cell>
          <cell r="BM145">
            <v>2961.7704199999998</v>
          </cell>
          <cell r="BN145">
            <v>2961.7704199999998</v>
          </cell>
          <cell r="BO145">
            <v>3507.3781199999999</v>
          </cell>
          <cell r="BP145">
            <v>4255.05134</v>
          </cell>
          <cell r="BQ145">
            <v>5161.5495000000001</v>
          </cell>
          <cell r="BR145">
            <v>5161.5495000000001</v>
          </cell>
          <cell r="BS145">
            <v>5846.7416499999999</v>
          </cell>
          <cell r="BT145">
            <v>6507.4226399999998</v>
          </cell>
          <cell r="BU145">
            <v>7246.3705099999997</v>
          </cell>
          <cell r="BV145">
            <v>7246.3705099999997</v>
          </cell>
          <cell r="BW145">
            <v>7801.90236</v>
          </cell>
          <cell r="BX145">
            <v>8546.8980300000003</v>
          </cell>
          <cell r="BY145">
            <v>9651.1830563869717</v>
          </cell>
          <cell r="BZ145">
            <v>9651.1830563869717</v>
          </cell>
          <cell r="CA145">
            <v>9651.1830563869717</v>
          </cell>
          <cell r="GA145">
            <v>49.544719999999998</v>
          </cell>
          <cell r="GB145">
            <v>70.522570000000002</v>
          </cell>
          <cell r="GC145">
            <v>91.756069999999994</v>
          </cell>
          <cell r="GD145">
            <v>91.756069999999994</v>
          </cell>
          <cell r="GE145">
            <v>98.348699999999994</v>
          </cell>
          <cell r="GF145">
            <v>107.2509</v>
          </cell>
          <cell r="GG145">
            <v>127.49630999999999</v>
          </cell>
          <cell r="GH145">
            <v>127.49630999999999</v>
          </cell>
          <cell r="GI145">
            <v>133.87144000000001</v>
          </cell>
          <cell r="GJ145">
            <v>158.07830000000001</v>
          </cell>
          <cell r="GK145">
            <v>176.17269000000002</v>
          </cell>
          <cell r="GL145">
            <v>176.17269000000002</v>
          </cell>
          <cell r="GM145">
            <v>177.72899000000001</v>
          </cell>
          <cell r="GN145">
            <v>185.75216</v>
          </cell>
          <cell r="GO145">
            <v>212.31716</v>
          </cell>
          <cell r="GP145">
            <v>212.31716</v>
          </cell>
          <cell r="GQ145">
            <v>212.31716</v>
          </cell>
        </row>
        <row r="147">
          <cell r="C147">
            <v>14901.425360000003</v>
          </cell>
          <cell r="D147">
            <v>31493.184959999999</v>
          </cell>
          <cell r="E147">
            <v>54103.609930000006</v>
          </cell>
          <cell r="F147">
            <v>54103.609930000006</v>
          </cell>
          <cell r="G147">
            <v>71135.072180000003</v>
          </cell>
          <cell r="H147">
            <v>89293.496090000001</v>
          </cell>
          <cell r="I147">
            <v>110787.21849</v>
          </cell>
          <cell r="J147">
            <v>110787.21849</v>
          </cell>
          <cell r="K147">
            <v>126060.66803</v>
          </cell>
          <cell r="L147">
            <v>142692.72409</v>
          </cell>
          <cell r="M147">
            <v>163924.3138</v>
          </cell>
          <cell r="N147">
            <v>163924.3138</v>
          </cell>
          <cell r="O147">
            <v>183139.49196000001</v>
          </cell>
          <cell r="P147">
            <v>201474.63994000002</v>
          </cell>
          <cell r="Q147">
            <v>219576.94084144547</v>
          </cell>
          <cell r="R147">
            <v>219576.94084144547</v>
          </cell>
          <cell r="S147">
            <v>219576.94084144547</v>
          </cell>
          <cell r="BK147">
            <v>10343.044950000001</v>
          </cell>
          <cell r="BL147">
            <v>20082.94515</v>
          </cell>
          <cell r="BM147">
            <v>30048.23717</v>
          </cell>
          <cell r="BN147">
            <v>30048.23717</v>
          </cell>
          <cell r="BO147">
            <v>40254.634640000004</v>
          </cell>
          <cell r="BP147">
            <v>50148.931850000001</v>
          </cell>
          <cell r="BQ147">
            <v>60547.930820000001</v>
          </cell>
          <cell r="BR147">
            <v>60547.930820000001</v>
          </cell>
          <cell r="BS147">
            <v>69932.249509999994</v>
          </cell>
          <cell r="BT147">
            <v>78627.320999999996</v>
          </cell>
          <cell r="BU147">
            <v>88678.557209999999</v>
          </cell>
          <cell r="BV147">
            <v>88678.557209999999</v>
          </cell>
          <cell r="BW147">
            <v>100491.17488000001</v>
          </cell>
          <cell r="BX147">
            <v>114703.56441000001</v>
          </cell>
          <cell r="BY147">
            <v>129481.62451979308</v>
          </cell>
          <cell r="BZ147">
            <v>129481.62451979308</v>
          </cell>
          <cell r="CA147">
            <v>129481.62451979308</v>
          </cell>
          <cell r="GA147">
            <v>908.50522000000012</v>
          </cell>
          <cell r="GB147">
            <v>1661.6076700000001</v>
          </cell>
          <cell r="GC147">
            <v>2873.2915200000007</v>
          </cell>
          <cell r="GD147">
            <v>2873.2915200000007</v>
          </cell>
          <cell r="GE147">
            <v>4092.0836500000005</v>
          </cell>
          <cell r="GF147">
            <v>5129.7750700000006</v>
          </cell>
          <cell r="GG147">
            <v>6343.5765100000008</v>
          </cell>
          <cell r="GH147">
            <v>6343.5765100000008</v>
          </cell>
          <cell r="GI147">
            <v>7311.8197100000007</v>
          </cell>
          <cell r="GJ147">
            <v>8124.4497400000009</v>
          </cell>
          <cell r="GK147">
            <v>9145.5168200000007</v>
          </cell>
          <cell r="GL147">
            <v>9145.5168200000007</v>
          </cell>
          <cell r="GM147">
            <v>9996.518970000001</v>
          </cell>
          <cell r="GN147">
            <v>10628.115090000001</v>
          </cell>
          <cell r="GO147">
            <v>11013.249090000001</v>
          </cell>
          <cell r="GP147">
            <v>11013.249090000001</v>
          </cell>
          <cell r="GQ147">
            <v>11013.249090000001</v>
          </cell>
        </row>
        <row r="149">
          <cell r="C149">
            <v>4810.5446200000015</v>
          </cell>
          <cell r="D149">
            <v>10290.862949999995</v>
          </cell>
          <cell r="E149">
            <v>17761.020930000002</v>
          </cell>
          <cell r="F149">
            <v>17761.020930000002</v>
          </cell>
          <cell r="G149">
            <v>23266.842940000002</v>
          </cell>
          <cell r="H149">
            <v>29202.190310000005</v>
          </cell>
          <cell r="I149">
            <v>36502.892390000008</v>
          </cell>
          <cell r="J149">
            <v>36502.892390000008</v>
          </cell>
          <cell r="K149">
            <v>40887.775790000014</v>
          </cell>
          <cell r="L149">
            <v>46191.42778000002</v>
          </cell>
          <cell r="M149">
            <v>52756.850090000022</v>
          </cell>
          <cell r="N149">
            <v>52756.850090000022</v>
          </cell>
          <cell r="O149">
            <v>58941.104660000019</v>
          </cell>
          <cell r="P149">
            <v>64823.91123000002</v>
          </cell>
          <cell r="Q149">
            <v>70459.472953471632</v>
          </cell>
          <cell r="R149">
            <v>70459.472953471632</v>
          </cell>
          <cell r="S149">
            <v>70459.472953471632</v>
          </cell>
          <cell r="BK149">
            <v>3221.5364299999997</v>
          </cell>
          <cell r="BL149">
            <v>6121.4328499999992</v>
          </cell>
          <cell r="BM149">
            <v>9314.2629799999995</v>
          </cell>
          <cell r="BN149">
            <v>9314.2629799999995</v>
          </cell>
          <cell r="BO149">
            <v>12831.25569</v>
          </cell>
          <cell r="BP149">
            <v>16170.754989999999</v>
          </cell>
          <cell r="BQ149">
            <v>19487.807850000001</v>
          </cell>
          <cell r="BR149">
            <v>19487.807850000001</v>
          </cell>
          <cell r="BS149">
            <v>22524.605670000001</v>
          </cell>
          <cell r="BT149">
            <v>25115.478039999998</v>
          </cell>
          <cell r="BU149">
            <v>28286.816719999999</v>
          </cell>
          <cell r="BV149">
            <v>28286.816719999999</v>
          </cell>
          <cell r="BW149">
            <v>32169.19801</v>
          </cell>
          <cell r="BX149">
            <v>36777.576359999999</v>
          </cell>
          <cell r="BY149">
            <v>41322.968511804116</v>
          </cell>
          <cell r="BZ149">
            <v>41322.968511804116</v>
          </cell>
          <cell r="CA149">
            <v>41322.968511804116</v>
          </cell>
          <cell r="GA149">
            <v>402.45853000000011</v>
          </cell>
          <cell r="GB149">
            <v>684.18389000000002</v>
          </cell>
          <cell r="GC149">
            <v>1154.0182500000003</v>
          </cell>
          <cell r="GD149">
            <v>1154.0182500000003</v>
          </cell>
          <cell r="GE149">
            <v>1476.8713300000002</v>
          </cell>
          <cell r="GF149">
            <v>1840.6755100000003</v>
          </cell>
          <cell r="GG149">
            <v>2183.2571300000004</v>
          </cell>
          <cell r="GH149">
            <v>2183.2571300000004</v>
          </cell>
          <cell r="GI149">
            <v>2551.0245200000004</v>
          </cell>
          <cell r="GJ149">
            <v>2850.3077000000003</v>
          </cell>
          <cell r="GK149">
            <v>3250.5613600000001</v>
          </cell>
          <cell r="GL149">
            <v>3250.5613600000001</v>
          </cell>
          <cell r="GM149">
            <v>3590.4625500000002</v>
          </cell>
          <cell r="GN149">
            <v>3807.7635399999999</v>
          </cell>
          <cell r="GO149">
            <v>3940.1021894746618</v>
          </cell>
          <cell r="GP149">
            <v>3940.1021894746618</v>
          </cell>
          <cell r="GQ149">
            <v>3940.1021894746618</v>
          </cell>
        </row>
        <row r="150">
          <cell r="C150">
            <v>0.32282446167283962</v>
          </cell>
          <cell r="D150">
            <v>0.3267647576156742</v>
          </cell>
          <cell r="E150">
            <v>0.32827792735049388</v>
          </cell>
          <cell r="F150">
            <v>0.32827792735049388</v>
          </cell>
          <cell r="G150">
            <v>0.32707976848783737</v>
          </cell>
          <cell r="H150">
            <v>0.32703602825189826</v>
          </cell>
          <cell r="I150">
            <v>0.32948649571245325</v>
          </cell>
          <cell r="J150">
            <v>0.32948649571245325</v>
          </cell>
          <cell r="K150">
            <v>0.32434998504267415</v>
          </cell>
          <cell r="L150">
            <v>0.32371256540638954</v>
          </cell>
          <cell r="M150">
            <v>0.32183663830594006</v>
          </cell>
          <cell r="N150">
            <v>0.32183663830594006</v>
          </cell>
          <cell r="O150">
            <v>0.32183721833668461</v>
          </cell>
          <cell r="P150">
            <v>0.32174724942704874</v>
          </cell>
          <cell r="Q150">
            <v>0.32088739684350454</v>
          </cell>
          <cell r="R150">
            <v>0.32088739684350454</v>
          </cell>
          <cell r="S150">
            <v>0.32088739684350454</v>
          </cell>
          <cell r="BK150">
            <v>0.31146886101466659</v>
          </cell>
          <cell r="BL150">
            <v>0.30480752719677667</v>
          </cell>
          <cell r="BM150">
            <v>0.30997701886150281</v>
          </cell>
          <cell r="BN150">
            <v>0.30997701886150281</v>
          </cell>
          <cell r="BO150">
            <v>0.31875225808781554</v>
          </cell>
          <cell r="BP150">
            <v>0.32245462452456997</v>
          </cell>
          <cell r="BQ150">
            <v>0.32185753643562748</v>
          </cell>
          <cell r="BR150">
            <v>0.32185753643562748</v>
          </cell>
          <cell r="BS150">
            <v>0.32209182212534265</v>
          </cell>
          <cell r="BT150">
            <v>0.31942431359196377</v>
          </cell>
          <cell r="BU150">
            <v>0.31898147207124594</v>
          </cell>
          <cell r="BV150">
            <v>0.31898147207124594</v>
          </cell>
          <cell r="BW150">
            <v>0.32011963287735817</v>
          </cell>
          <cell r="BX150">
            <v>0.32063150390463091</v>
          </cell>
          <cell r="BY150">
            <v>0.31914156672854627</v>
          </cell>
          <cell r="BZ150">
            <v>0.31914156672854627</v>
          </cell>
          <cell r="CA150">
            <v>0.31914156672854627</v>
          </cell>
          <cell r="GA150">
            <v>0.44298978271143014</v>
          </cell>
          <cell r="GB150">
            <v>0.41176019005737979</v>
          </cell>
          <cell r="GC150">
            <v>0.40163632613233763</v>
          </cell>
          <cell r="GD150">
            <v>0.40163632613233763</v>
          </cell>
          <cell r="GE150">
            <v>0.3609093694846634</v>
          </cell>
          <cell r="GF150">
            <v>0.3588218752055341</v>
          </cell>
          <cell r="GG150">
            <v>0.34416817178106363</v>
          </cell>
          <cell r="GH150">
            <v>0.34416817178106363</v>
          </cell>
          <cell r="GI150">
            <v>0.34889051168905261</v>
          </cell>
          <cell r="GJ150">
            <v>0.35083086131566121</v>
          </cell>
          <cell r="GK150">
            <v>0.35542675432966947</v>
          </cell>
          <cell r="GL150">
            <v>0.35542675432966947</v>
          </cell>
          <cell r="GM150">
            <v>0.35917128360133543</v>
          </cell>
          <cell r="GN150">
            <v>0.35827270477930057</v>
          </cell>
          <cell r="GO150">
            <v>0.35776019930869113</v>
          </cell>
          <cell r="GP150">
            <v>0.35776019930869113</v>
          </cell>
          <cell r="GQ150">
            <v>0.35776019930869113</v>
          </cell>
        </row>
        <row r="151">
          <cell r="C151">
            <v>4490.1288200000017</v>
          </cell>
          <cell r="D151">
            <v>9612.6207799999938</v>
          </cell>
          <cell r="E151">
            <v>16600.559230000003</v>
          </cell>
          <cell r="F151">
            <v>16600.559230000003</v>
          </cell>
          <cell r="G151">
            <v>21735.38276</v>
          </cell>
          <cell r="H151">
            <v>27285.258220000003</v>
          </cell>
          <cell r="I151">
            <v>34099.644190000006</v>
          </cell>
          <cell r="J151">
            <v>34099.644190000006</v>
          </cell>
          <cell r="K151">
            <v>38130.961740000006</v>
          </cell>
          <cell r="L151">
            <v>43058.375470000014</v>
          </cell>
          <cell r="M151">
            <v>49154.380350000014</v>
          </cell>
          <cell r="N151">
            <v>49154.380350000014</v>
          </cell>
          <cell r="O151">
            <v>54908.743940000015</v>
          </cell>
          <cell r="P151">
            <v>60410.053130000015</v>
          </cell>
          <cell r="Q151">
            <v>65664.903144708456</v>
          </cell>
          <cell r="R151">
            <v>65664.903144708456</v>
          </cell>
          <cell r="S151">
            <v>65664.903144708456</v>
          </cell>
          <cell r="BK151">
            <v>3040.8237599999998</v>
          </cell>
          <cell r="BL151">
            <v>5778.4306399999996</v>
          </cell>
          <cell r="BM151">
            <v>8795.8878600000007</v>
          </cell>
          <cell r="BN151">
            <v>8795.8878600000007</v>
          </cell>
          <cell r="BO151">
            <v>12175.434940000001</v>
          </cell>
          <cell r="BP151">
            <v>15383.10108</v>
          </cell>
          <cell r="BQ151">
            <v>18545.803310000003</v>
          </cell>
          <cell r="BR151">
            <v>18545.803310000003</v>
          </cell>
          <cell r="BS151">
            <v>21478.643850000004</v>
          </cell>
          <cell r="BT151">
            <v>23947.230440000003</v>
          </cell>
          <cell r="BU151">
            <v>26964.671510000004</v>
          </cell>
          <cell r="BV151">
            <v>26964.671510000004</v>
          </cell>
          <cell r="BW151">
            <v>30695.737910000007</v>
          </cell>
          <cell r="BX151">
            <v>35126.324030000011</v>
          </cell>
          <cell r="BY151">
            <v>39504.919168677719</v>
          </cell>
          <cell r="BZ151">
            <v>39504.919168677719</v>
          </cell>
          <cell r="CA151">
            <v>39504.919168677719</v>
          </cell>
          <cell r="GA151">
            <v>385.7943800000001</v>
          </cell>
          <cell r="GB151">
            <v>652.97374000000002</v>
          </cell>
          <cell r="GC151">
            <v>1099.4437500000004</v>
          </cell>
          <cell r="GD151">
            <v>1099.4437500000004</v>
          </cell>
          <cell r="GE151">
            <v>1400.2053300000002</v>
          </cell>
          <cell r="GF151">
            <v>1743.7430100000001</v>
          </cell>
          <cell r="GG151">
            <v>2062.6320300000002</v>
          </cell>
          <cell r="GH151">
            <v>2062.6320300000002</v>
          </cell>
          <cell r="GI151">
            <v>2409.5354700000003</v>
          </cell>
          <cell r="GJ151">
            <v>2692.7093500000001</v>
          </cell>
          <cell r="GK151">
            <v>3071.1676900000002</v>
          </cell>
          <cell r="GL151">
            <v>3071.1676900000002</v>
          </cell>
          <cell r="GM151">
            <v>3390.9434900000001</v>
          </cell>
          <cell r="GN151">
            <v>3592.5837900000001</v>
          </cell>
          <cell r="GO151">
            <v>3708.0264394746623</v>
          </cell>
          <cell r="GP151">
            <v>3708.0264394746623</v>
          </cell>
          <cell r="GQ151">
            <v>3708.0264394746623</v>
          </cell>
        </row>
        <row r="152">
          <cell r="C152">
            <v>0.30794361676558707</v>
          </cell>
          <cell r="D152">
            <v>0.31194673459265554</v>
          </cell>
          <cell r="E152">
            <v>0.31355444065929888</v>
          </cell>
          <cell r="F152">
            <v>0.31355444065929888</v>
          </cell>
          <cell r="G152">
            <v>0.3122737762517267</v>
          </cell>
          <cell r="H152">
            <v>0.31227204379426049</v>
          </cell>
          <cell r="I152">
            <v>0.31461888781856329</v>
          </cell>
          <cell r="J152">
            <v>0.31461888781856329</v>
          </cell>
          <cell r="K152">
            <v>0.30924387607693821</v>
          </cell>
          <cell r="L152">
            <v>0.30853021450119672</v>
          </cell>
          <cell r="M152">
            <v>0.30659814723441009</v>
          </cell>
          <cell r="N152">
            <v>0.30659814723441009</v>
          </cell>
          <cell r="O152">
            <v>0.30656927817365004</v>
          </cell>
          <cell r="P152">
            <v>0.30655543211560421</v>
          </cell>
          <cell r="Q152">
            <v>0.30572762014400418</v>
          </cell>
          <cell r="R152">
            <v>0.30572762014400418</v>
          </cell>
          <cell r="S152">
            <v>0.30572762014400418</v>
          </cell>
          <cell r="BK152">
            <v>0.29922498853776897</v>
          </cell>
          <cell r="BL152">
            <v>0.2927278289285673</v>
          </cell>
          <cell r="BM152">
            <v>0.29786417034752116</v>
          </cell>
          <cell r="BN152">
            <v>0.29786417034752116</v>
          </cell>
          <cell r="BO152">
            <v>0.30746968769876959</v>
          </cell>
          <cell r="BP152">
            <v>0.31164308790178785</v>
          </cell>
          <cell r="BQ152">
            <v>0.31114025848504945</v>
          </cell>
          <cell r="BR152">
            <v>0.31114025848504945</v>
          </cell>
          <cell r="BS152">
            <v>0.31179853887115461</v>
          </cell>
          <cell r="BT152">
            <v>0.30915978450111442</v>
          </cell>
          <cell r="BU152">
            <v>0.30867421054335431</v>
          </cell>
          <cell r="BV152">
            <v>0.30867421054335431</v>
          </cell>
          <cell r="BW152">
            <v>0.31000248771849109</v>
          </cell>
          <cell r="BX152">
            <v>0.31070858599639539</v>
          </cell>
          <cell r="BY152">
            <v>0.30944550247796998</v>
          </cell>
          <cell r="BZ152">
            <v>0.30944550247796998</v>
          </cell>
          <cell r="CA152">
            <v>0.30944550247796998</v>
          </cell>
          <cell r="GA152">
            <v>0.43258198459059533</v>
          </cell>
          <cell r="GB152">
            <v>0.40049971371399046</v>
          </cell>
          <cell r="GC152">
            <v>0.39005112687757504</v>
          </cell>
          <cell r="GD152">
            <v>0.39005112687757504</v>
          </cell>
          <cell r="GE152">
            <v>0.34870727083644715</v>
          </cell>
          <cell r="GF152">
            <v>0.34647279062416608</v>
          </cell>
          <cell r="GG152">
            <v>0.3314555898163441</v>
          </cell>
          <cell r="GH152">
            <v>0.3314555898163441</v>
          </cell>
          <cell r="GI152">
            <v>0.33604244828508373</v>
          </cell>
          <cell r="GJ152">
            <v>0.33798915257536888</v>
          </cell>
          <cell r="GK152">
            <v>0.34253017035573508</v>
          </cell>
          <cell r="GL152">
            <v>0.34253017035573508</v>
          </cell>
          <cell r="GM152">
            <v>0.34612060030119973</v>
          </cell>
          <cell r="GN152">
            <v>0.34501162954498854</v>
          </cell>
          <cell r="GO152">
            <v>0.3439353326893696</v>
          </cell>
          <cell r="GP152">
            <v>0.3439353326893696</v>
          </cell>
          <cell r="GQ152">
            <v>0.3439353326893696</v>
          </cell>
        </row>
        <row r="154">
          <cell r="C154">
            <v>71.794039999999995</v>
          </cell>
          <cell r="D154">
            <v>84.423180000000002</v>
          </cell>
          <cell r="E154">
            <v>24.800230000000006</v>
          </cell>
          <cell r="F154">
            <v>24.800230000000006</v>
          </cell>
          <cell r="G154">
            <v>20.446330000000007</v>
          </cell>
          <cell r="H154">
            <v>101.53478</v>
          </cell>
          <cell r="I154">
            <v>489.35399000000001</v>
          </cell>
          <cell r="J154">
            <v>489.35399000000001</v>
          </cell>
          <cell r="K154">
            <v>573.43637000000001</v>
          </cell>
          <cell r="L154">
            <v>755.14326000000005</v>
          </cell>
          <cell r="M154">
            <v>1012.9332400000001</v>
          </cell>
          <cell r="N154">
            <v>1012.9332400000001</v>
          </cell>
          <cell r="O154">
            <v>1153.0626600000001</v>
          </cell>
          <cell r="P154">
            <v>1338.24602</v>
          </cell>
          <cell r="Q154">
            <v>1520.24602</v>
          </cell>
          <cell r="R154">
            <v>1520.24602</v>
          </cell>
          <cell r="S154">
            <v>1520.24602</v>
          </cell>
          <cell r="BK154">
            <v>-44.786589999999997</v>
          </cell>
          <cell r="BL154">
            <v>-65.44068</v>
          </cell>
          <cell r="BM154">
            <v>-21.256219999999999</v>
          </cell>
          <cell r="BN154">
            <v>-21.256219999999999</v>
          </cell>
          <cell r="BO154">
            <v>-77.847049999999996</v>
          </cell>
          <cell r="BP154">
            <v>-144.87153000000001</v>
          </cell>
          <cell r="BQ154">
            <v>-110.92105000000001</v>
          </cell>
          <cell r="BR154">
            <v>-110.92105000000001</v>
          </cell>
          <cell r="BS154">
            <v>-93.315250000000006</v>
          </cell>
          <cell r="BT154">
            <v>-85.598040000000012</v>
          </cell>
          <cell r="BU154">
            <v>-103.74918000000001</v>
          </cell>
          <cell r="BV154">
            <v>-103.74918000000001</v>
          </cell>
          <cell r="BW154">
            <v>-163.74324000000001</v>
          </cell>
          <cell r="BX154">
            <v>-299.20060999999998</v>
          </cell>
          <cell r="BY154">
            <v>-288.20060999999998</v>
          </cell>
          <cell r="BZ154">
            <v>-288.20060999999998</v>
          </cell>
          <cell r="CA154">
            <v>-288.20060999999998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</row>
        <row r="156">
          <cell r="C156">
            <v>600.42106999999999</v>
          </cell>
          <cell r="D156">
            <v>711.41399000000001</v>
          </cell>
          <cell r="E156">
            <v>1715.80429</v>
          </cell>
          <cell r="F156">
            <v>1715.80429</v>
          </cell>
          <cell r="G156">
            <v>1486.88444</v>
          </cell>
          <cell r="H156">
            <v>1589.6034</v>
          </cell>
          <cell r="I156">
            <v>1701.91337</v>
          </cell>
          <cell r="J156">
            <v>1701.91337</v>
          </cell>
          <cell r="K156">
            <v>1911.72813</v>
          </cell>
          <cell r="L156">
            <v>2567.2014799999997</v>
          </cell>
          <cell r="M156">
            <v>3414.5144</v>
          </cell>
          <cell r="N156">
            <v>3414.5144</v>
          </cell>
          <cell r="O156">
            <v>4280.0971300000001</v>
          </cell>
          <cell r="P156">
            <v>4893.57024</v>
          </cell>
          <cell r="Q156">
            <v>4582.57024</v>
          </cell>
          <cell r="R156">
            <v>4582.57024</v>
          </cell>
          <cell r="S156">
            <v>4582.57024</v>
          </cell>
          <cell r="BK156">
            <v>114.04965</v>
          </cell>
          <cell r="BL156">
            <v>122.64964999999999</v>
          </cell>
          <cell r="BM156">
            <v>316.89094</v>
          </cell>
          <cell r="BN156">
            <v>316.89094</v>
          </cell>
          <cell r="BO156">
            <v>263.91201999999998</v>
          </cell>
          <cell r="BP156">
            <v>275.77499999999998</v>
          </cell>
          <cell r="BQ156">
            <v>337.06126999999998</v>
          </cell>
          <cell r="BR156">
            <v>337.06126999999998</v>
          </cell>
          <cell r="BS156">
            <v>398.62327999999997</v>
          </cell>
          <cell r="BT156">
            <v>520.88153999999997</v>
          </cell>
          <cell r="BU156">
            <v>678.97442000000001</v>
          </cell>
          <cell r="BV156">
            <v>678.97442000000001</v>
          </cell>
          <cell r="BW156">
            <v>838.76981000000001</v>
          </cell>
          <cell r="BX156">
            <v>947.44506000000001</v>
          </cell>
          <cell r="BY156">
            <v>884.44506000000001</v>
          </cell>
          <cell r="BZ156">
            <v>884.44506000000001</v>
          </cell>
          <cell r="CA156">
            <v>884.44506000000001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</row>
        <row r="157">
          <cell r="C157">
            <v>15.101299999999998</v>
          </cell>
          <cell r="D157">
            <v>76.382949999999994</v>
          </cell>
          <cell r="E157">
            <v>116.40199</v>
          </cell>
          <cell r="F157">
            <v>116.40199</v>
          </cell>
          <cell r="G157">
            <v>164.90075000000002</v>
          </cell>
          <cell r="H157">
            <v>186.67878000000002</v>
          </cell>
          <cell r="I157">
            <v>216.63050000000001</v>
          </cell>
          <cell r="J157">
            <v>216.63050000000001</v>
          </cell>
          <cell r="K157">
            <v>355.80590000000001</v>
          </cell>
          <cell r="L157">
            <v>577.82890999999995</v>
          </cell>
          <cell r="M157">
            <v>863.04324999999994</v>
          </cell>
          <cell r="N157">
            <v>863.04324999999994</v>
          </cell>
          <cell r="O157">
            <v>1193.7784899999999</v>
          </cell>
          <cell r="P157">
            <v>1622.98533</v>
          </cell>
          <cell r="Q157">
            <v>2582.98533</v>
          </cell>
          <cell r="R157">
            <v>2582.98533</v>
          </cell>
          <cell r="S157">
            <v>2582.98533</v>
          </cell>
          <cell r="BK157">
            <v>0</v>
          </cell>
          <cell r="BL157">
            <v>27.60493</v>
          </cell>
          <cell r="BM157">
            <v>85.506929999999997</v>
          </cell>
          <cell r="BN157">
            <v>85.506929999999997</v>
          </cell>
          <cell r="BO157">
            <v>146.29492999999999</v>
          </cell>
          <cell r="BP157">
            <v>224.00592999999998</v>
          </cell>
          <cell r="BQ157">
            <v>226.09097999999997</v>
          </cell>
          <cell r="BR157">
            <v>226.09097999999997</v>
          </cell>
          <cell r="BS157">
            <v>281.77064999999999</v>
          </cell>
          <cell r="BT157">
            <v>343.58166</v>
          </cell>
          <cell r="BU157">
            <v>505.47366</v>
          </cell>
          <cell r="BV157">
            <v>505.47366</v>
          </cell>
          <cell r="BW157">
            <v>742.62507000000005</v>
          </cell>
          <cell r="BX157">
            <v>1217.7780700000001</v>
          </cell>
          <cell r="BY157">
            <v>1829.7780700000001</v>
          </cell>
          <cell r="BZ157">
            <v>1829.7780700000001</v>
          </cell>
          <cell r="CA157">
            <v>1829.7780700000001</v>
          </cell>
          <cell r="GA157">
            <v>-61.674219999999998</v>
          </cell>
          <cell r="GB157">
            <v>-43.065809999999999</v>
          </cell>
          <cell r="GC157">
            <v>-57.17398</v>
          </cell>
          <cell r="GD157">
            <v>-57.17398</v>
          </cell>
          <cell r="GE157">
            <v>69.514989999999997</v>
          </cell>
          <cell r="GF157">
            <v>75.764709999999994</v>
          </cell>
          <cell r="GG157">
            <v>96.71338999999999</v>
          </cell>
          <cell r="GH157">
            <v>96.71338999999999</v>
          </cell>
          <cell r="GI157">
            <v>77.014059999999986</v>
          </cell>
          <cell r="GJ157">
            <v>57.147919999999985</v>
          </cell>
          <cell r="GK157">
            <v>44.392879999999984</v>
          </cell>
          <cell r="GL157">
            <v>44.392879999999984</v>
          </cell>
          <cell r="GM157">
            <v>64.42125999999999</v>
          </cell>
          <cell r="GN157">
            <v>92.426429999999982</v>
          </cell>
          <cell r="GO157">
            <v>97.426429999999982</v>
          </cell>
          <cell r="GP157">
            <v>97.426429999999982</v>
          </cell>
          <cell r="GQ157">
            <v>97.426429999999982</v>
          </cell>
        </row>
        <row r="158">
          <cell r="C158">
            <v>287.44096999999999</v>
          </cell>
          <cell r="D158">
            <v>515.31385999999998</v>
          </cell>
          <cell r="E158">
            <v>693.43338999999992</v>
          </cell>
          <cell r="F158">
            <v>693.43338999999992</v>
          </cell>
          <cell r="G158">
            <v>771.31026999999995</v>
          </cell>
          <cell r="H158">
            <v>810.47439999999995</v>
          </cell>
          <cell r="I158">
            <v>981.59235999999987</v>
          </cell>
          <cell r="J158">
            <v>981.59235999999987</v>
          </cell>
          <cell r="K158">
            <v>1045.8809799999999</v>
          </cell>
          <cell r="L158">
            <v>1066.5294699999999</v>
          </cell>
          <cell r="M158">
            <v>625.81375000000003</v>
          </cell>
          <cell r="N158">
            <v>625.81375000000003</v>
          </cell>
          <cell r="O158">
            <v>-393.22730000000001</v>
          </cell>
          <cell r="P158">
            <v>-1023.4385900000001</v>
          </cell>
          <cell r="Q158">
            <v>-1346.4385900000002</v>
          </cell>
          <cell r="R158">
            <v>-1346.4385900000002</v>
          </cell>
          <cell r="S158">
            <v>-1346.4385900000002</v>
          </cell>
          <cell r="BK158">
            <v>-112.44488</v>
          </cell>
          <cell r="BL158">
            <v>-237.17928000000001</v>
          </cell>
          <cell r="BM158">
            <v>-412.68865</v>
          </cell>
          <cell r="BN158">
            <v>-412.68865</v>
          </cell>
          <cell r="BO158">
            <v>-520.71205999999995</v>
          </cell>
          <cell r="BP158">
            <v>-587.56209999999999</v>
          </cell>
          <cell r="BQ158">
            <v>-553.25650999999993</v>
          </cell>
          <cell r="BR158">
            <v>-553.25650999999993</v>
          </cell>
          <cell r="BS158">
            <v>-540.77561999999989</v>
          </cell>
          <cell r="BT158">
            <v>-529.92388999999991</v>
          </cell>
          <cell r="BU158">
            <v>-602.65684999999996</v>
          </cell>
          <cell r="BV158">
            <v>-602.65684999999996</v>
          </cell>
          <cell r="BW158">
            <v>-706.5729</v>
          </cell>
          <cell r="BX158">
            <v>-687.63867000000005</v>
          </cell>
          <cell r="BY158">
            <v>-629.63867000000005</v>
          </cell>
          <cell r="BZ158">
            <v>-629.63867000000005</v>
          </cell>
          <cell r="CA158">
            <v>-629.63867000000005</v>
          </cell>
          <cell r="GA158">
            <v>-0.89561999999999997</v>
          </cell>
          <cell r="GB158">
            <v>-3.1963599999999999</v>
          </cell>
          <cell r="GC158">
            <v>-3.6470499999999997</v>
          </cell>
          <cell r="GD158">
            <v>-3.6470499999999997</v>
          </cell>
          <cell r="GE158">
            <v>-4.0977399999999999</v>
          </cell>
          <cell r="GF158">
            <v>-5.15374</v>
          </cell>
          <cell r="GG158">
            <v>-5.2748400000000002</v>
          </cell>
          <cell r="GH158">
            <v>-5.2748400000000002</v>
          </cell>
          <cell r="GI158">
            <v>-5.2748400000000002</v>
          </cell>
          <cell r="GJ158">
            <v>-5.2748400000000002</v>
          </cell>
          <cell r="GK158">
            <v>-5.2748400000000002</v>
          </cell>
          <cell r="GL158">
            <v>-5.2748400000000002</v>
          </cell>
          <cell r="GM158">
            <v>-5.2748400000000002</v>
          </cell>
          <cell r="GN158">
            <v>-5.2748400000000002</v>
          </cell>
          <cell r="GO158">
            <v>-5.2748400000000002</v>
          </cell>
          <cell r="GP158">
            <v>-5.2748400000000002</v>
          </cell>
          <cell r="GQ158">
            <v>-5.2748400000000002</v>
          </cell>
        </row>
        <row r="159">
          <cell r="C159">
            <v>974.75738000000001</v>
          </cell>
          <cell r="D159">
            <v>1387.5339800000002</v>
          </cell>
          <cell r="E159">
            <v>2550.4399000000003</v>
          </cell>
          <cell r="F159">
            <v>2550.4399000000003</v>
          </cell>
          <cell r="G159">
            <v>2443.5417900000002</v>
          </cell>
          <cell r="H159">
            <v>2688.2913600000002</v>
          </cell>
          <cell r="I159">
            <v>3389.4902200000001</v>
          </cell>
          <cell r="J159">
            <v>3389.4902200000001</v>
          </cell>
          <cell r="K159">
            <v>3886.8513800000001</v>
          </cell>
          <cell r="L159">
            <v>4966.7031200000001</v>
          </cell>
          <cell r="M159">
            <v>5916.3046400000003</v>
          </cell>
          <cell r="N159">
            <v>5916.3046400000003</v>
          </cell>
          <cell r="O159">
            <v>6233.7109799999998</v>
          </cell>
          <cell r="P159">
            <v>6831.3629999999994</v>
          </cell>
          <cell r="Q159">
            <v>7339.3629999999994</v>
          </cell>
          <cell r="R159">
            <v>7339.3629999999994</v>
          </cell>
          <cell r="S159">
            <v>7339.3629999999994</v>
          </cell>
          <cell r="BK159">
            <v>-43.181820000000002</v>
          </cell>
          <cell r="BL159">
            <v>-152.36538000000002</v>
          </cell>
          <cell r="BM159">
            <v>-31.546999999999969</v>
          </cell>
          <cell r="BN159">
            <v>-31.546999999999969</v>
          </cell>
          <cell r="BO159">
            <v>-188.35215999999997</v>
          </cell>
          <cell r="BP159">
            <v>-232.65269999999995</v>
          </cell>
          <cell r="BQ159">
            <v>-101.02530999999996</v>
          </cell>
          <cell r="BR159">
            <v>-101.02530999999996</v>
          </cell>
          <cell r="BS159">
            <v>46.303060000000045</v>
          </cell>
          <cell r="BT159">
            <v>248.94127000000006</v>
          </cell>
          <cell r="BU159">
            <v>478.04205000000013</v>
          </cell>
          <cell r="BV159">
            <v>478.04205000000013</v>
          </cell>
          <cell r="BW159">
            <v>711.07874000000015</v>
          </cell>
          <cell r="BX159">
            <v>1178.3838500000002</v>
          </cell>
          <cell r="BY159">
            <v>1796.3838500000002</v>
          </cell>
          <cell r="BZ159">
            <v>1796.3838500000002</v>
          </cell>
          <cell r="CA159">
            <v>1796.3838500000002</v>
          </cell>
          <cell r="GA159">
            <v>-62.569839999999999</v>
          </cell>
          <cell r="GB159">
            <v>-46.262169999999998</v>
          </cell>
          <cell r="GC159">
            <v>-60.82103</v>
          </cell>
          <cell r="GD159">
            <v>-60.82103</v>
          </cell>
          <cell r="GE159">
            <v>65.417249999999996</v>
          </cell>
          <cell r="GF159">
            <v>70.610969999999995</v>
          </cell>
          <cell r="GG159">
            <v>91.438549999999992</v>
          </cell>
          <cell r="GH159">
            <v>91.438549999999992</v>
          </cell>
          <cell r="GI159">
            <v>71.739219999999989</v>
          </cell>
          <cell r="GJ159">
            <v>51.873079999999987</v>
          </cell>
          <cell r="GK159">
            <v>39.118039999999986</v>
          </cell>
          <cell r="GL159">
            <v>39.118039999999986</v>
          </cell>
          <cell r="GM159">
            <v>59.146419999999992</v>
          </cell>
          <cell r="GN159">
            <v>87.151589999999985</v>
          </cell>
          <cell r="GO159">
            <v>92.151589999999985</v>
          </cell>
          <cell r="GP159">
            <v>92.151589999999985</v>
          </cell>
          <cell r="GQ159">
            <v>92.151589999999985</v>
          </cell>
        </row>
        <row r="161">
          <cell r="C161">
            <v>5785.3020000000015</v>
          </cell>
          <cell r="D161">
            <v>11678.396929999995</v>
          </cell>
          <cell r="E161">
            <v>20311.460830000004</v>
          </cell>
          <cell r="F161">
            <v>20311.460830000004</v>
          </cell>
          <cell r="G161">
            <v>25710.384730000005</v>
          </cell>
          <cell r="H161">
            <v>31890.481670000008</v>
          </cell>
          <cell r="I161">
            <v>39892.382610000008</v>
          </cell>
          <cell r="J161">
            <v>39892.382610000008</v>
          </cell>
          <cell r="K161">
            <v>44774.627170000007</v>
          </cell>
          <cell r="L161">
            <v>51158.130900000011</v>
          </cell>
          <cell r="M161">
            <v>58673.154730000009</v>
          </cell>
          <cell r="N161">
            <v>58673.154730000009</v>
          </cell>
          <cell r="O161">
            <v>65174.815640000008</v>
          </cell>
          <cell r="P161">
            <v>71655.27423000001</v>
          </cell>
          <cell r="Q161">
            <v>77798.835953471615</v>
          </cell>
          <cell r="R161">
            <v>77798.835953471615</v>
          </cell>
          <cell r="S161">
            <v>77798.835953471615</v>
          </cell>
          <cell r="BK161">
            <v>3178.3546099999999</v>
          </cell>
          <cell r="BL161">
            <v>5969.06747</v>
          </cell>
          <cell r="BM161">
            <v>9282.7159800000009</v>
          </cell>
          <cell r="BN161">
            <v>9282.7159800000009</v>
          </cell>
          <cell r="BO161">
            <v>12642.903530000001</v>
          </cell>
          <cell r="BP161">
            <v>15938.102290000001</v>
          </cell>
          <cell r="BQ161">
            <v>19386.78254</v>
          </cell>
          <cell r="BR161">
            <v>19386.78254</v>
          </cell>
          <cell r="BS161">
            <v>22570.908729999999</v>
          </cell>
          <cell r="BT161">
            <v>25364.419309999997</v>
          </cell>
          <cell r="BU161">
            <v>28764.858769999999</v>
          </cell>
          <cell r="BV161">
            <v>28764.858769999999</v>
          </cell>
          <cell r="BW161">
            <v>32880.276750000005</v>
          </cell>
          <cell r="BX161">
            <v>37955.960210000005</v>
          </cell>
          <cell r="BY161">
            <v>43119.352361804122</v>
          </cell>
          <cell r="BZ161">
            <v>43119.352361804122</v>
          </cell>
          <cell r="CA161">
            <v>43119.352361804122</v>
          </cell>
          <cell r="GA161">
            <v>339.88869000000011</v>
          </cell>
          <cell r="GB161">
            <v>637.92172000000005</v>
          </cell>
          <cell r="GC161">
            <v>1093.1972200000002</v>
          </cell>
          <cell r="GD161">
            <v>1093.1972200000002</v>
          </cell>
          <cell r="GE161">
            <v>1542.2885800000001</v>
          </cell>
          <cell r="GF161">
            <v>1911.2864800000002</v>
          </cell>
          <cell r="GG161">
            <v>2274.6956800000003</v>
          </cell>
          <cell r="GH161">
            <v>2274.6956800000003</v>
          </cell>
          <cell r="GI161">
            <v>2622.7637400000003</v>
          </cell>
          <cell r="GJ161">
            <v>2902.1807800000001</v>
          </cell>
          <cell r="GK161">
            <v>3289.6794</v>
          </cell>
          <cell r="GL161">
            <v>3289.6794</v>
          </cell>
          <cell r="GM161">
            <v>3649.6089700000002</v>
          </cell>
          <cell r="GN161">
            <v>3894.9151299999999</v>
          </cell>
          <cell r="GO161">
            <v>4032.2537794746618</v>
          </cell>
          <cell r="GP161">
            <v>4032.2537794746618</v>
          </cell>
          <cell r="GQ161">
            <v>4032.2537794746618</v>
          </cell>
        </row>
        <row r="162">
          <cell r="C162">
            <v>0.38823816247333809</v>
          </cell>
          <cell r="D162">
            <v>0.37082298741244862</v>
          </cell>
          <cell r="E162">
            <v>0.37541784838903081</v>
          </cell>
          <cell r="F162">
            <v>0.37541784838903081</v>
          </cell>
          <cell r="G162">
            <v>0.36143050034366331</v>
          </cell>
          <cell r="H162">
            <v>0.35714226753824496</v>
          </cell>
          <cell r="I162">
            <v>0.36008109196821131</v>
          </cell>
          <cell r="J162">
            <v>0.36008109196821131</v>
          </cell>
          <cell r="K162">
            <v>0.3551831659288408</v>
          </cell>
          <cell r="L162">
            <v>0.35851954769419953</v>
          </cell>
          <cell r="M162">
            <v>0.35792832295510274</v>
          </cell>
          <cell r="N162">
            <v>0.35792832295510274</v>
          </cell>
          <cell r="O162">
            <v>0.35587526722109186</v>
          </cell>
          <cell r="P162">
            <v>0.35565406272143851</v>
          </cell>
          <cell r="Q162">
            <v>0.35431241393261531</v>
          </cell>
          <cell r="R162">
            <v>0.35431241393261531</v>
          </cell>
          <cell r="S162">
            <v>0.35431241393261531</v>
          </cell>
          <cell r="BK162">
            <v>0.30729389897894616</v>
          </cell>
          <cell r="BL162">
            <v>0.2972207226289218</v>
          </cell>
          <cell r="BM162">
            <v>0.30892714030052371</v>
          </cell>
          <cell r="BN162">
            <v>0.30892714030052371</v>
          </cell>
          <cell r="BO162">
            <v>0.31407324008940501</v>
          </cell>
          <cell r="BP162">
            <v>0.31781538912278945</v>
          </cell>
          <cell r="BQ162">
            <v>0.32018901847585879</v>
          </cell>
          <cell r="BR162">
            <v>0.32018901847585879</v>
          </cell>
          <cell r="BS162">
            <v>0.32275393524660551</v>
          </cell>
          <cell r="BT162">
            <v>0.32259040480343976</v>
          </cell>
          <cell r="BU162">
            <v>0.32437220084537277</v>
          </cell>
          <cell r="BV162">
            <v>0.32437220084537277</v>
          </cell>
          <cell r="BW162">
            <v>0.32719566458709914</v>
          </cell>
          <cell r="BX162">
            <v>0.33090480147878432</v>
          </cell>
          <cell r="BY162">
            <v>0.33301522530104433</v>
          </cell>
          <cell r="BZ162">
            <v>0.33301522530104433</v>
          </cell>
          <cell r="CA162">
            <v>0.33301522530104433</v>
          </cell>
          <cell r="GA162">
            <v>0.37411858789319896</v>
          </cell>
          <cell r="GB162">
            <v>0.38391837707393345</v>
          </cell>
          <cell r="GC162">
            <v>0.38046860626240947</v>
          </cell>
          <cell r="GD162">
            <v>0.38046860626240947</v>
          </cell>
          <cell r="GE162">
            <v>0.37689566292223764</v>
          </cell>
          <cell r="GF162">
            <v>0.37258680037992387</v>
          </cell>
          <cell r="GG162">
            <v>0.35858252460803064</v>
          </cell>
          <cell r="GH162">
            <v>0.35858252460803064</v>
          </cell>
          <cell r="GI162">
            <v>0.35870191607883617</v>
          </cell>
          <cell r="GJ162">
            <v>0.35721567279952177</v>
          </cell>
          <cell r="GK162">
            <v>0.35970404568125869</v>
          </cell>
          <cell r="GL162">
            <v>0.35970404568125869</v>
          </cell>
          <cell r="GM162">
            <v>0.36508798522292002</v>
          </cell>
          <cell r="GN162">
            <v>0.36647280322215625</v>
          </cell>
          <cell r="GO162">
            <v>0.36612753843331636</v>
          </cell>
          <cell r="GP162">
            <v>0.36612753843331636</v>
          </cell>
          <cell r="GQ162">
            <v>0.36612753843331636</v>
          </cell>
        </row>
        <row r="164">
          <cell r="C164">
            <v>1590.41119</v>
          </cell>
          <cell r="D164">
            <v>3329.3712099999998</v>
          </cell>
          <cell r="E164">
            <v>5248.9620500000001</v>
          </cell>
          <cell r="F164">
            <v>5248.9620500000001</v>
          </cell>
          <cell r="G164">
            <v>6807.7840000000006</v>
          </cell>
          <cell r="H164">
            <v>8601.2237000000005</v>
          </cell>
          <cell r="I164">
            <v>10443.3577</v>
          </cell>
          <cell r="J164">
            <v>10443.3577</v>
          </cell>
          <cell r="K164">
            <v>12013.799940000001</v>
          </cell>
          <cell r="L164">
            <v>13473.477280000001</v>
          </cell>
          <cell r="M164">
            <v>15270.544440000001</v>
          </cell>
          <cell r="N164">
            <v>15270.544440000001</v>
          </cell>
          <cell r="O164">
            <v>17042.254090000002</v>
          </cell>
          <cell r="P164">
            <v>18879.083380000004</v>
          </cell>
          <cell r="Q164">
            <v>20919.786250000005</v>
          </cell>
          <cell r="R164">
            <v>20919.786250000005</v>
          </cell>
          <cell r="S164">
            <v>20919.786250000005</v>
          </cell>
          <cell r="BK164">
            <v>1914.1492599999999</v>
          </cell>
          <cell r="BL164">
            <v>3806.3146200000001</v>
          </cell>
          <cell r="BM164">
            <v>5613.0504600000004</v>
          </cell>
          <cell r="BN164">
            <v>5613.0504600000004</v>
          </cell>
          <cell r="BO164">
            <v>7156.8306499999999</v>
          </cell>
          <cell r="BP164">
            <v>9059.7316499999997</v>
          </cell>
          <cell r="BQ164">
            <v>10930.532649999999</v>
          </cell>
          <cell r="BR164">
            <v>10930.532649999999</v>
          </cell>
          <cell r="BS164">
            <v>12612.970079999999</v>
          </cell>
          <cell r="BT164">
            <v>14204.897229999999</v>
          </cell>
          <cell r="BU164">
            <v>16010.098669999999</v>
          </cell>
          <cell r="BV164">
            <v>16010.098669999999</v>
          </cell>
          <cell r="BW164">
            <v>17703.33611</v>
          </cell>
          <cell r="BX164">
            <v>19522.669139999998</v>
          </cell>
          <cell r="BY164">
            <v>21578.8537</v>
          </cell>
          <cell r="BZ164">
            <v>21578.8537</v>
          </cell>
          <cell r="CA164">
            <v>21578.8537</v>
          </cell>
          <cell r="GA164">
            <v>238.43745000000004</v>
          </cell>
          <cell r="GB164">
            <v>464.29715999999996</v>
          </cell>
          <cell r="GC164">
            <v>750.61158</v>
          </cell>
          <cell r="GD164">
            <v>750.61158</v>
          </cell>
          <cell r="GE164">
            <v>1028.9181100000001</v>
          </cell>
          <cell r="GF164">
            <v>1293.5027500000001</v>
          </cell>
          <cell r="GG164">
            <v>1671.35275</v>
          </cell>
          <cell r="GH164">
            <v>1671.35275</v>
          </cell>
          <cell r="GI164">
            <v>1929.5626499999998</v>
          </cell>
          <cell r="GJ164">
            <v>2124.7728399999996</v>
          </cell>
          <cell r="GK164">
            <v>2373.0782099999997</v>
          </cell>
          <cell r="GL164">
            <v>2373.0782099999997</v>
          </cell>
          <cell r="GM164">
            <v>2555.5843399999999</v>
          </cell>
          <cell r="GN164">
            <v>2715.2279699999999</v>
          </cell>
          <cell r="GO164">
            <v>3067.3923500000001</v>
          </cell>
          <cell r="GP164">
            <v>3067.3923500000001</v>
          </cell>
          <cell r="GQ164">
            <v>3067.3923500000001</v>
          </cell>
        </row>
        <row r="165">
          <cell r="C165">
            <v>889.41748999999993</v>
          </cell>
          <cell r="D165">
            <v>1715.16274</v>
          </cell>
          <cell r="E165">
            <v>2703.5395800000001</v>
          </cell>
          <cell r="F165">
            <v>2703.5395800000001</v>
          </cell>
          <cell r="G165">
            <v>3694.971</v>
          </cell>
          <cell r="H165">
            <v>4643.3964999999998</v>
          </cell>
          <cell r="I165">
            <v>5724.2824999999993</v>
          </cell>
          <cell r="J165">
            <v>5724.2824999999993</v>
          </cell>
          <cell r="K165">
            <v>6523.0398799999994</v>
          </cell>
          <cell r="L165">
            <v>7260.9276199999995</v>
          </cell>
          <cell r="M165">
            <v>8182.6252199999999</v>
          </cell>
          <cell r="N165">
            <v>8182.6252199999999</v>
          </cell>
          <cell r="O165">
            <v>8996.2215299999989</v>
          </cell>
          <cell r="P165">
            <v>9727.097099999999</v>
          </cell>
          <cell r="Q165">
            <v>10844.484179999999</v>
          </cell>
          <cell r="R165">
            <v>10844.484179999999</v>
          </cell>
          <cell r="S165">
            <v>10844.484179999999</v>
          </cell>
          <cell r="BK165">
            <v>506.01641999999998</v>
          </cell>
          <cell r="BL165">
            <v>998.55277000000001</v>
          </cell>
          <cell r="BM165">
            <v>1533.42525</v>
          </cell>
          <cell r="BN165">
            <v>1533.42525</v>
          </cell>
          <cell r="BO165">
            <v>2033.0827999999999</v>
          </cell>
          <cell r="BP165">
            <v>2634.3747800000001</v>
          </cell>
          <cell r="BQ165">
            <v>3274.2577799999999</v>
          </cell>
          <cell r="BR165">
            <v>3274.2577799999999</v>
          </cell>
          <cell r="BS165">
            <v>3824.4860600000002</v>
          </cell>
          <cell r="BT165">
            <v>4387.6939300000004</v>
          </cell>
          <cell r="BU165">
            <v>4849.7063900000003</v>
          </cell>
          <cell r="BV165">
            <v>4849.7063900000003</v>
          </cell>
          <cell r="BW165">
            <v>5332.7599800000007</v>
          </cell>
          <cell r="BX165">
            <v>5804.7301900000002</v>
          </cell>
          <cell r="BY165">
            <v>6504.3522300000004</v>
          </cell>
          <cell r="BZ165">
            <v>6504.3522300000004</v>
          </cell>
          <cell r="CA165">
            <v>6504.3522300000004</v>
          </cell>
          <cell r="GA165">
            <v>78.305970000000002</v>
          </cell>
          <cell r="GB165">
            <v>151.91147000000001</v>
          </cell>
          <cell r="GC165">
            <v>256.40785</v>
          </cell>
          <cell r="GD165">
            <v>256.40785</v>
          </cell>
          <cell r="GE165">
            <v>355.03255999999999</v>
          </cell>
          <cell r="GF165">
            <v>430.53044999999997</v>
          </cell>
          <cell r="GG165">
            <v>535.06844999999998</v>
          </cell>
          <cell r="GH165">
            <v>535.06844999999998</v>
          </cell>
          <cell r="GI165">
            <v>663.85348999999997</v>
          </cell>
          <cell r="GJ165">
            <v>746.07997</v>
          </cell>
          <cell r="GK165">
            <v>828.14205000000004</v>
          </cell>
          <cell r="GL165">
            <v>828.14205000000004</v>
          </cell>
          <cell r="GM165">
            <v>896.21283000000005</v>
          </cell>
          <cell r="GN165">
            <v>936.86944000000005</v>
          </cell>
          <cell r="GO165">
            <v>1025.01026</v>
          </cell>
          <cell r="GP165">
            <v>1025.01026</v>
          </cell>
          <cell r="GQ165">
            <v>1025.01026</v>
          </cell>
        </row>
        <row r="167">
          <cell r="C167">
            <v>2479.8286800000001</v>
          </cell>
          <cell r="D167">
            <v>5044.53395</v>
          </cell>
          <cell r="E167">
            <v>7952.5016300000007</v>
          </cell>
          <cell r="F167">
            <v>7952.5016300000007</v>
          </cell>
          <cell r="G167">
            <v>10502.755000000001</v>
          </cell>
          <cell r="H167">
            <v>13244.620200000001</v>
          </cell>
          <cell r="I167">
            <v>16167.640200000002</v>
          </cell>
          <cell r="J167">
            <v>16167.640200000002</v>
          </cell>
          <cell r="K167">
            <v>18536.839820000001</v>
          </cell>
          <cell r="L167">
            <v>20734.404900000001</v>
          </cell>
          <cell r="M167">
            <v>23453.16966</v>
          </cell>
          <cell r="N167">
            <v>23453.16966</v>
          </cell>
          <cell r="O167">
            <v>26038.475620000001</v>
          </cell>
          <cell r="P167">
            <v>28606.180480000003</v>
          </cell>
          <cell r="Q167">
            <v>31764.270430000004</v>
          </cell>
          <cell r="R167">
            <v>31764.270430000004</v>
          </cell>
          <cell r="S167">
            <v>31764.270430000004</v>
          </cell>
          <cell r="BK167">
            <v>2420.1656800000001</v>
          </cell>
          <cell r="BL167">
            <v>4804.8673899999994</v>
          </cell>
          <cell r="BM167">
            <v>7146.4757099999988</v>
          </cell>
          <cell r="BN167">
            <v>7146.4757099999988</v>
          </cell>
          <cell r="BO167">
            <v>9189.9134499999982</v>
          </cell>
          <cell r="BP167">
            <v>11694.106429999998</v>
          </cell>
          <cell r="BQ167">
            <v>14204.790429999997</v>
          </cell>
          <cell r="BR167">
            <v>14204.790429999997</v>
          </cell>
          <cell r="BS167">
            <v>16437.456139999998</v>
          </cell>
          <cell r="BT167">
            <v>18592.59116</v>
          </cell>
          <cell r="BU167">
            <v>20859.805059999999</v>
          </cell>
          <cell r="BV167">
            <v>20859.805059999999</v>
          </cell>
          <cell r="BW167">
            <v>23036.096089999999</v>
          </cell>
          <cell r="BX167">
            <v>25327.39933</v>
          </cell>
          <cell r="BY167">
            <v>28083.20593</v>
          </cell>
          <cell r="BZ167">
            <v>28083.20593</v>
          </cell>
          <cell r="CA167">
            <v>28083.20593</v>
          </cell>
          <cell r="GA167">
            <v>316.74342000000001</v>
          </cell>
          <cell r="GB167">
            <v>616.20862999999997</v>
          </cell>
          <cell r="GC167">
            <v>1007.0194300000001</v>
          </cell>
          <cell r="GD167">
            <v>1007.0194300000001</v>
          </cell>
          <cell r="GE167">
            <v>1383.9506700000002</v>
          </cell>
          <cell r="GF167">
            <v>1724.0332000000001</v>
          </cell>
          <cell r="GG167">
            <v>2206.4211999999998</v>
          </cell>
          <cell r="GH167">
            <v>2206.4211999999998</v>
          </cell>
          <cell r="GI167">
            <v>2593.4161399999998</v>
          </cell>
          <cell r="GJ167">
            <v>2870.8528099999994</v>
          </cell>
          <cell r="GK167">
            <v>3201.2202599999996</v>
          </cell>
          <cell r="GL167">
            <v>3201.2202599999996</v>
          </cell>
          <cell r="GM167">
            <v>3451.7971699999998</v>
          </cell>
          <cell r="GN167">
            <v>3652.0974099999999</v>
          </cell>
          <cell r="GO167">
            <v>4092.4026100000001</v>
          </cell>
          <cell r="GP167">
            <v>4092.4026100000001</v>
          </cell>
          <cell r="GQ167">
            <v>4092.4026100000001</v>
          </cell>
        </row>
        <row r="168">
          <cell r="C168">
            <v>0.16641553543304796</v>
          </cell>
          <cell r="D168">
            <v>0.16017858963477793</v>
          </cell>
          <cell r="E168">
            <v>0.14698652530374695</v>
          </cell>
          <cell r="F168">
            <v>0.14698652530374695</v>
          </cell>
          <cell r="G168">
            <v>0.14764524274922863</v>
          </cell>
          <cell r="H168">
            <v>0.14832681863694291</v>
          </cell>
          <cell r="I168">
            <v>0.14593416479229815</v>
          </cell>
          <cell r="J168">
            <v>0.14593416479229815</v>
          </cell>
          <cell r="K168">
            <v>0.14704697436307884</v>
          </cell>
          <cell r="L168">
            <v>0.1453080739205895</v>
          </cell>
          <cell r="M168">
            <v>0.14307316051122612</v>
          </cell>
          <cell r="N168">
            <v>0.14307316051122612</v>
          </cell>
          <cell r="O168">
            <v>0.14217837639129813</v>
          </cell>
          <cell r="P168">
            <v>0.14198402582339414</v>
          </cell>
          <cell r="Q168">
            <v>0.14466123040186035</v>
          </cell>
          <cell r="R168">
            <v>0.14466123040186035</v>
          </cell>
          <cell r="S168">
            <v>0.14466123040186035</v>
          </cell>
          <cell r="BK168">
            <v>0.23398967051767475</v>
          </cell>
          <cell r="BL168">
            <v>0.23925113344244728</v>
          </cell>
          <cell r="BM168">
            <v>0.23783344325886119</v>
          </cell>
          <cell r="BN168">
            <v>0.23783344325886119</v>
          </cell>
          <cell r="BO168">
            <v>0.22829454377579211</v>
          </cell>
          <cell r="BP168">
            <v>0.23318754754294926</v>
          </cell>
          <cell r="BQ168">
            <v>0.2346040605785312</v>
          </cell>
          <cell r="BR168">
            <v>0.2346040605785312</v>
          </cell>
          <cell r="BS168">
            <v>0.23504829681833009</v>
          </cell>
          <cell r="BT168">
            <v>0.23646476725310278</v>
          </cell>
          <cell r="BU168">
            <v>0.23522941414802026</v>
          </cell>
          <cell r="BV168">
            <v>0.23522941414802026</v>
          </cell>
          <cell r="BW168">
            <v>0.22923501608482735</v>
          </cell>
          <cell r="BX168">
            <v>0.22080743052996116</v>
          </cell>
          <cell r="BY168">
            <v>0.21688950871717777</v>
          </cell>
          <cell r="BZ168">
            <v>0.21688950871717777</v>
          </cell>
          <cell r="CA168">
            <v>0.21688950871717777</v>
          </cell>
          <cell r="GA168">
            <v>0.34864237764093414</v>
          </cell>
          <cell r="GB168">
            <v>0.37085085795252737</v>
          </cell>
          <cell r="GC168">
            <v>0.35047589950079266</v>
          </cell>
          <cell r="GD168">
            <v>0.35047589950079266</v>
          </cell>
          <cell r="GE168">
            <v>0.33820195000168191</v>
          </cell>
          <cell r="GF168">
            <v>0.33608358582474845</v>
          </cell>
          <cell r="GG168">
            <v>0.34781975065986859</v>
          </cell>
          <cell r="GH168">
            <v>0.34781975065986859</v>
          </cell>
          <cell r="GI168">
            <v>0.35468819566941967</v>
          </cell>
          <cell r="GJ168">
            <v>0.35335966149997983</v>
          </cell>
          <cell r="GK168">
            <v>0.35003164096744827</v>
          </cell>
          <cell r="GL168">
            <v>0.35003164096744827</v>
          </cell>
          <cell r="GM168">
            <v>0.34529991693698547</v>
          </cell>
          <cell r="GN168">
            <v>0.3436260690699765</v>
          </cell>
          <cell r="GO168">
            <v>0.37158903576564795</v>
          </cell>
          <cell r="GP168">
            <v>0.37158903576564795</v>
          </cell>
          <cell r="GQ168">
            <v>0.37158903576564795</v>
          </cell>
        </row>
        <row r="169">
          <cell r="C169">
            <v>3305.4733200000014</v>
          </cell>
          <cell r="D169">
            <v>6633.8629799999944</v>
          </cell>
          <cell r="E169">
            <v>12358.959200000001</v>
          </cell>
          <cell r="F169">
            <v>12358.959200000001</v>
          </cell>
          <cell r="G169">
            <v>15207.629730000001</v>
          </cell>
          <cell r="H169">
            <v>18645.861470000003</v>
          </cell>
          <cell r="I169">
            <v>23724.742410000006</v>
          </cell>
          <cell r="J169">
            <v>23724.742410000006</v>
          </cell>
          <cell r="K169">
            <v>26237.78735000001</v>
          </cell>
          <cell r="L169">
            <v>30423.726000000013</v>
          </cell>
          <cell r="M169">
            <v>35219.98507000001</v>
          </cell>
          <cell r="N169">
            <v>35219.98507000001</v>
          </cell>
          <cell r="O169">
            <v>39136.340020000011</v>
          </cell>
          <cell r="P169">
            <v>43049.093750000007</v>
          </cell>
          <cell r="Q169">
            <v>46034.565523471618</v>
          </cell>
          <cell r="R169">
            <v>46034.565523471618</v>
          </cell>
          <cell r="S169">
            <v>46034.565523471618</v>
          </cell>
          <cell r="BK169">
            <v>758.1889299999998</v>
          </cell>
          <cell r="BL169">
            <v>1164.2000800000001</v>
          </cell>
          <cell r="BM169">
            <v>2136.2402700000011</v>
          </cell>
          <cell r="BN169">
            <v>2136.2402700000011</v>
          </cell>
          <cell r="BO169">
            <v>3452.9900800000023</v>
          </cell>
          <cell r="BP169">
            <v>4243.9958600000009</v>
          </cell>
          <cell r="BQ169">
            <v>5181.992110000002</v>
          </cell>
          <cell r="BR169">
            <v>5181.992110000002</v>
          </cell>
          <cell r="BS169">
            <v>6133.4525900000026</v>
          </cell>
          <cell r="BT169">
            <v>6771.8281500000012</v>
          </cell>
          <cell r="BU169">
            <v>7905.053710000002</v>
          </cell>
          <cell r="BV169">
            <v>7905.053710000002</v>
          </cell>
          <cell r="BW169">
            <v>9844.1806600000036</v>
          </cell>
          <cell r="BX169">
            <v>12628.560880000006</v>
          </cell>
          <cell r="BY169">
            <v>15036.146431804125</v>
          </cell>
          <cell r="BZ169">
            <v>15036.146431804125</v>
          </cell>
          <cell r="CA169">
            <v>15036.146431804125</v>
          </cell>
          <cell r="GA169">
            <v>23.145270000000096</v>
          </cell>
          <cell r="GB169">
            <v>21.713090000000079</v>
          </cell>
          <cell r="GC169">
            <v>86.177790000000186</v>
          </cell>
          <cell r="GD169">
            <v>86.177790000000186</v>
          </cell>
          <cell r="GE169">
            <v>158.33790999999997</v>
          </cell>
          <cell r="GF169">
            <v>187.25328000000013</v>
          </cell>
          <cell r="GG169">
            <v>68.274480000000494</v>
          </cell>
          <cell r="GH169">
            <v>68.274480000000494</v>
          </cell>
          <cell r="GI169">
            <v>29.347600000000511</v>
          </cell>
          <cell r="GJ169">
            <v>31.327970000000732</v>
          </cell>
          <cell r="GK169">
            <v>88.459140000000389</v>
          </cell>
          <cell r="GL169">
            <v>88.459140000000389</v>
          </cell>
          <cell r="GM169">
            <v>197.8118000000004</v>
          </cell>
          <cell r="GN169">
            <v>242.81772000000001</v>
          </cell>
          <cell r="GO169">
            <v>-60.148830525338326</v>
          </cell>
          <cell r="GP169">
            <v>-60.148830525338326</v>
          </cell>
          <cell r="GQ169">
            <v>-60.148830525338326</v>
          </cell>
        </row>
        <row r="170">
          <cell r="C170">
            <v>0.2218226270402901</v>
          </cell>
          <cell r="D170">
            <v>0.21064439777767066</v>
          </cell>
          <cell r="E170">
            <v>0.22843132308528383</v>
          </cell>
          <cell r="F170">
            <v>0.22843132308528383</v>
          </cell>
          <cell r="G170">
            <v>0.21378525759443462</v>
          </cell>
          <cell r="H170">
            <v>0.20881544890130199</v>
          </cell>
          <cell r="I170">
            <v>0.21414692717591313</v>
          </cell>
          <cell r="J170">
            <v>0.21414692717591313</v>
          </cell>
          <cell r="K170">
            <v>0.20813619156576199</v>
          </cell>
          <cell r="L170">
            <v>0.21321147377361008</v>
          </cell>
          <cell r="M170">
            <v>0.21485516244387665</v>
          </cell>
          <cell r="N170">
            <v>0.21485516244387665</v>
          </cell>
          <cell r="O170">
            <v>0.21369689082979373</v>
          </cell>
          <cell r="P170">
            <v>0.21367003689804437</v>
          </cell>
          <cell r="Q170">
            <v>0.20965118353075501</v>
          </cell>
          <cell r="R170">
            <v>0.20965118353075501</v>
          </cell>
          <cell r="S170">
            <v>0.20965118353075501</v>
          </cell>
          <cell r="BK170">
            <v>7.3304228461271423E-2</v>
          </cell>
          <cell r="BL170">
            <v>5.7969589186474477E-2</v>
          </cell>
          <cell r="BM170">
            <v>7.1093697041662463E-2</v>
          </cell>
          <cell r="BN170">
            <v>7.1093697041662463E-2</v>
          </cell>
          <cell r="BO170">
            <v>8.5778696313612901E-2</v>
          </cell>
          <cell r="BP170">
            <v>8.4627841579840171E-2</v>
          </cell>
          <cell r="BQ170">
            <v>8.5584957897327563E-2</v>
          </cell>
          <cell r="BR170">
            <v>8.5584957897327563E-2</v>
          </cell>
          <cell r="BS170">
            <v>8.7705638428275445E-2</v>
          </cell>
          <cell r="BT170">
            <v>8.6125637550337003E-2</v>
          </cell>
          <cell r="BU170">
            <v>8.9142786697352511E-2</v>
          </cell>
          <cell r="BV170">
            <v>8.9142786697352511E-2</v>
          </cell>
          <cell r="BW170">
            <v>9.7960648502271777E-2</v>
          </cell>
          <cell r="BX170">
            <v>0.11009737094882321</v>
          </cell>
          <cell r="BY170">
            <v>0.11612571658386661</v>
          </cell>
          <cell r="BZ170">
            <v>0.11612571658386661</v>
          </cell>
          <cell r="CA170">
            <v>0.11612571658386661</v>
          </cell>
          <cell r="GA170">
            <v>2.5476210252264805E-2</v>
          </cell>
          <cell r="GB170">
            <v>1.3067519121406124E-2</v>
          </cell>
          <cell r="GC170">
            <v>2.9992706761616784E-2</v>
          </cell>
          <cell r="GD170">
            <v>2.9992706761616784E-2</v>
          </cell>
          <cell r="GE170">
            <v>3.8693712920555755E-2</v>
          </cell>
          <cell r="GF170">
            <v>3.6503214555175439E-2</v>
          </cell>
          <cell r="GG170">
            <v>1.076277394816201E-2</v>
          </cell>
          <cell r="GH170">
            <v>1.076277394816201E-2</v>
          </cell>
          <cell r="GI170">
            <v>4.0137204094164557E-3</v>
          </cell>
          <cell r="GJ170">
            <v>3.8560112995419588E-3</v>
          </cell>
          <cell r="GK170">
            <v>9.6724047138104091E-3</v>
          </cell>
          <cell r="GL170">
            <v>9.6724047138104091E-3</v>
          </cell>
          <cell r="GM170">
            <v>1.9788068285934577E-2</v>
          </cell>
          <cell r="GN170">
            <v>2.2846734152179752E-2</v>
          </cell>
          <cell r="GO170">
            <v>-5.4614973323315911E-3</v>
          </cell>
          <cell r="GP170">
            <v>-5.4614973323315911E-3</v>
          </cell>
          <cell r="GQ170">
            <v>-5.4614973323315911E-3</v>
          </cell>
        </row>
        <row r="172">
          <cell r="C172">
            <v>922.78050000000007</v>
          </cell>
          <cell r="D172">
            <v>1859.2080000000001</v>
          </cell>
          <cell r="E172">
            <v>2822.558</v>
          </cell>
          <cell r="F172">
            <v>2822.558</v>
          </cell>
          <cell r="G172">
            <v>3831.6055000000001</v>
          </cell>
          <cell r="H172">
            <v>4780.6655000000001</v>
          </cell>
          <cell r="I172">
            <v>5701.6525000000001</v>
          </cell>
          <cell r="J172">
            <v>5701.6525000000001</v>
          </cell>
          <cell r="K172">
            <v>6642.7574999999997</v>
          </cell>
          <cell r="L172">
            <v>7550.8869999999997</v>
          </cell>
          <cell r="M172">
            <v>8444.3639999999996</v>
          </cell>
          <cell r="N172">
            <v>8444.3639999999996</v>
          </cell>
          <cell r="O172">
            <v>9338.5715</v>
          </cell>
          <cell r="P172">
            <v>10234.148000000001</v>
          </cell>
          <cell r="Q172">
            <v>11109.830500000002</v>
          </cell>
          <cell r="R172">
            <v>11109.830500000002</v>
          </cell>
          <cell r="S172">
            <v>11109.830500000002</v>
          </cell>
          <cell r="BK172">
            <v>546.29999999999995</v>
          </cell>
          <cell r="BL172">
            <v>1068.5374999999999</v>
          </cell>
          <cell r="BM172">
            <v>1576.125</v>
          </cell>
          <cell r="BN172">
            <v>1576.125</v>
          </cell>
          <cell r="BO172">
            <v>2066.2624999999998</v>
          </cell>
          <cell r="BP172">
            <v>2563.1999999999998</v>
          </cell>
          <cell r="BQ172">
            <v>3061.1499999999996</v>
          </cell>
          <cell r="BR172">
            <v>3061.1499999999996</v>
          </cell>
          <cell r="BS172">
            <v>3566.2249999999995</v>
          </cell>
          <cell r="BT172">
            <v>4056.6874999999995</v>
          </cell>
          <cell r="BU172">
            <v>4514.4375</v>
          </cell>
          <cell r="BV172">
            <v>4514.4375</v>
          </cell>
          <cell r="BW172">
            <v>4955.6875</v>
          </cell>
          <cell r="BX172">
            <v>5425.8125</v>
          </cell>
          <cell r="BY172">
            <v>5898.3249999999998</v>
          </cell>
          <cell r="BZ172">
            <v>5898.3249999999998</v>
          </cell>
          <cell r="CA172">
            <v>5898.3249999999998</v>
          </cell>
          <cell r="GA172">
            <v>45.524999999999999</v>
          </cell>
          <cell r="GB172">
            <v>87.962500000000006</v>
          </cell>
          <cell r="GC172">
            <v>129.94999999999999</v>
          </cell>
          <cell r="GD172">
            <v>129.94999999999999</v>
          </cell>
          <cell r="GE172">
            <v>177.63749999999999</v>
          </cell>
          <cell r="GF172">
            <v>230.14999999999998</v>
          </cell>
          <cell r="GG172">
            <v>282.5</v>
          </cell>
          <cell r="GH172">
            <v>282.5</v>
          </cell>
          <cell r="GI172">
            <v>331.25</v>
          </cell>
          <cell r="GJ172">
            <v>373.85</v>
          </cell>
          <cell r="GK172">
            <v>412.625</v>
          </cell>
          <cell r="GL172">
            <v>412.625</v>
          </cell>
          <cell r="GM172">
            <v>440.97500000000002</v>
          </cell>
          <cell r="GN172">
            <v>466</v>
          </cell>
          <cell r="GO172">
            <v>485.05</v>
          </cell>
          <cell r="GP172">
            <v>485.05</v>
          </cell>
          <cell r="GQ172">
            <v>485.05</v>
          </cell>
        </row>
        <row r="173">
          <cell r="C173">
            <v>6.1925653265158517E-2</v>
          </cell>
          <cell r="D173">
            <v>5.9035248494600026E-2</v>
          </cell>
          <cell r="E173">
            <v>5.2169494857216815E-2</v>
          </cell>
          <cell r="F173">
            <v>5.2169494857216815E-2</v>
          </cell>
          <cell r="G173">
            <v>5.386380279905411E-2</v>
          </cell>
          <cell r="H173">
            <v>5.353878736231258E-2</v>
          </cell>
          <cell r="I173">
            <v>5.1464894395869765E-2</v>
          </cell>
          <cell r="J173">
            <v>5.1464894395869765E-2</v>
          </cell>
          <cell r="K173">
            <v>5.2694925418126072E-2</v>
          </cell>
          <cell r="L173">
            <v>5.2917112965321617E-2</v>
          </cell>
          <cell r="M173">
            <v>5.1513798070875312E-2</v>
          </cell>
          <cell r="N173">
            <v>5.1513798070875312E-2</v>
          </cell>
          <cell r="O173">
            <v>5.0991576967133134E-2</v>
          </cell>
          <cell r="P173">
            <v>5.0796209404060842E-2</v>
          </cell>
          <cell r="Q173">
            <v>5.0596526472341696E-2</v>
          </cell>
          <cell r="R173">
            <v>5.0596526472341696E-2</v>
          </cell>
          <cell r="S173">
            <v>5.0596526472341696E-2</v>
          </cell>
          <cell r="BK173">
            <v>5.2818101694511142E-2</v>
          </cell>
          <cell r="BL173">
            <v>5.3206215125275083E-2</v>
          </cell>
          <cell r="BM173">
            <v>5.2453160266373124E-2</v>
          </cell>
          <cell r="BN173">
            <v>5.2453160266373124E-2</v>
          </cell>
          <cell r="BO173">
            <v>5.1329803846904311E-2</v>
          </cell>
          <cell r="BP173">
            <v>5.1111756630565199E-2</v>
          </cell>
          <cell r="BQ173">
            <v>5.055746676299052E-2</v>
          </cell>
          <cell r="BR173">
            <v>5.055746676299052E-2</v>
          </cell>
          <cell r="BS173">
            <v>5.0995428074854729E-2</v>
          </cell>
          <cell r="BT173">
            <v>5.1593866462778248E-2</v>
          </cell>
          <cell r="BU173">
            <v>5.0907881702555724E-2</v>
          </cell>
          <cell r="BV173">
            <v>5.0907881702555724E-2</v>
          </cell>
          <cell r="BW173">
            <v>4.9314653808334497E-2</v>
          </cell>
          <cell r="BX173">
            <v>4.7302911011603846E-2</v>
          </cell>
          <cell r="BY173">
            <v>4.5553375020394173E-2</v>
          </cell>
          <cell r="BZ173">
            <v>4.5553375020394173E-2</v>
          </cell>
          <cell r="CA173">
            <v>4.5553375020394173E-2</v>
          </cell>
          <cell r="GA173">
            <v>5.0109783628981233E-2</v>
          </cell>
          <cell r="GB173">
            <v>5.2938188471409742E-2</v>
          </cell>
          <cell r="GC173">
            <v>4.5226876248185201E-2</v>
          </cell>
          <cell r="GD173">
            <v>4.5226876248185201E-2</v>
          </cell>
          <cell r="GE173">
            <v>4.341003635152961E-2</v>
          </cell>
          <cell r="GF173">
            <v>4.4865514931827208E-2</v>
          </cell>
          <cell r="GG173">
            <v>4.4533237607313099E-2</v>
          </cell>
          <cell r="GH173">
            <v>4.4533237607313099E-2</v>
          </cell>
          <cell r="GI173">
            <v>4.5303359921055816E-2</v>
          </cell>
          <cell r="GJ173">
            <v>4.6015424055044989E-2</v>
          </cell>
          <cell r="GK173">
            <v>4.5117734527330949E-2</v>
          </cell>
          <cell r="GL173">
            <v>4.5117734527330949E-2</v>
          </cell>
          <cell r="GM173">
            <v>4.4112855817448622E-2</v>
          </cell>
          <cell r="GN173">
            <v>4.3845968551701107E-2</v>
          </cell>
          <cell r="GO173">
            <v>4.404240710767398E-2</v>
          </cell>
          <cell r="GP173">
            <v>4.404240710767398E-2</v>
          </cell>
          <cell r="GQ173">
            <v>4.404240710767398E-2</v>
          </cell>
        </row>
        <row r="175">
          <cell r="C175">
            <v>-2.8460000000000001</v>
          </cell>
          <cell r="D175">
            <v>-34.15</v>
          </cell>
          <cell r="E175">
            <v>-87.949999999999989</v>
          </cell>
          <cell r="F175">
            <v>-87.949999999999989</v>
          </cell>
          <cell r="G175">
            <v>-95.444999999999993</v>
          </cell>
          <cell r="H175">
            <v>-108.315</v>
          </cell>
          <cell r="I175">
            <v>-86.314999999999998</v>
          </cell>
          <cell r="J175">
            <v>-86.314999999999998</v>
          </cell>
          <cell r="K175">
            <v>-77.947000000000003</v>
          </cell>
          <cell r="L175">
            <v>-92.152000000000001</v>
          </cell>
          <cell r="M175">
            <v>-130.43200000000002</v>
          </cell>
          <cell r="N175">
            <v>-130.43200000000002</v>
          </cell>
          <cell r="O175">
            <v>-152.32000000000002</v>
          </cell>
          <cell r="P175">
            <v>-535.22400000000005</v>
          </cell>
          <cell r="Q175">
            <v>-527.22400000000005</v>
          </cell>
          <cell r="R175">
            <v>-527.22400000000005</v>
          </cell>
          <cell r="S175">
            <v>-527.22400000000005</v>
          </cell>
          <cell r="BK175">
            <v>0.44400000000000001</v>
          </cell>
          <cell r="BL175">
            <v>0.44400000000000001</v>
          </cell>
          <cell r="BM175">
            <v>0.44400000000000001</v>
          </cell>
          <cell r="BN175">
            <v>0.44400000000000001</v>
          </cell>
          <cell r="BO175">
            <v>0.44400000000000001</v>
          </cell>
          <cell r="BP175">
            <v>0.44400000000000001</v>
          </cell>
          <cell r="BQ175">
            <v>0.44400000000000001</v>
          </cell>
          <cell r="BR175">
            <v>0.44400000000000001</v>
          </cell>
          <cell r="BS175">
            <v>0.44400000000000001</v>
          </cell>
          <cell r="BT175">
            <v>0.44400000000000001</v>
          </cell>
          <cell r="BU175">
            <v>0.44400000000000001</v>
          </cell>
          <cell r="BV175">
            <v>0.44400000000000001</v>
          </cell>
          <cell r="BW175">
            <v>-24.748000000000001</v>
          </cell>
          <cell r="BX175">
            <v>-25.024000000000001</v>
          </cell>
          <cell r="BY175">
            <v>-295.024</v>
          </cell>
          <cell r="BZ175">
            <v>-295.024</v>
          </cell>
          <cell r="CA175">
            <v>-295.024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-10</v>
          </cell>
          <cell r="GH175">
            <v>-10</v>
          </cell>
          <cell r="GI175">
            <v>-10</v>
          </cell>
          <cell r="GJ175">
            <v>-9.2509999999999994</v>
          </cell>
          <cell r="GK175">
            <v>-9.2509999999999994</v>
          </cell>
          <cell r="GL175">
            <v>-9.2509999999999994</v>
          </cell>
          <cell r="GM175">
            <v>-9.2509999999999994</v>
          </cell>
          <cell r="GN175">
            <v>-9.2509999999999994</v>
          </cell>
          <cell r="GO175">
            <v>-9.2509999999999994</v>
          </cell>
          <cell r="GP175">
            <v>-9.2509999999999994</v>
          </cell>
          <cell r="GQ175">
            <v>-9.2509999999999994</v>
          </cell>
        </row>
        <row r="176">
          <cell r="C176">
            <v>2385.5388200000011</v>
          </cell>
          <cell r="D176">
            <v>4808.8049799999935</v>
          </cell>
          <cell r="E176">
            <v>9624.351200000001</v>
          </cell>
          <cell r="F176">
            <v>9624.351200000001</v>
          </cell>
          <cell r="G176">
            <v>11471.469230000001</v>
          </cell>
          <cell r="H176">
            <v>13973.510970000003</v>
          </cell>
          <cell r="I176">
            <v>18109.404910000005</v>
          </cell>
          <cell r="J176">
            <v>18109.404910000005</v>
          </cell>
          <cell r="K176">
            <v>19672.976850000006</v>
          </cell>
          <cell r="L176">
            <v>22964.991000000009</v>
          </cell>
          <cell r="M176">
            <v>26906.053070000009</v>
          </cell>
          <cell r="N176">
            <v>26906.053070000009</v>
          </cell>
          <cell r="O176">
            <v>29950.088520000008</v>
          </cell>
          <cell r="P176">
            <v>33350.169750000008</v>
          </cell>
          <cell r="Q176">
            <v>35451.959023471616</v>
          </cell>
          <cell r="R176">
            <v>35451.959023471616</v>
          </cell>
          <cell r="S176">
            <v>35451.959023471616</v>
          </cell>
          <cell r="BK176">
            <v>211.44492999999974</v>
          </cell>
          <cell r="BL176">
            <v>95.218579999999946</v>
          </cell>
          <cell r="BM176">
            <v>559.67127000000096</v>
          </cell>
          <cell r="BN176">
            <v>559.67127000000096</v>
          </cell>
          <cell r="BO176">
            <v>1386.2835800000021</v>
          </cell>
          <cell r="BP176">
            <v>1680.3518600000007</v>
          </cell>
          <cell r="BQ176">
            <v>2120.3981100000019</v>
          </cell>
          <cell r="BR176">
            <v>2120.3981100000019</v>
          </cell>
          <cell r="BS176">
            <v>2566.7835900000018</v>
          </cell>
          <cell r="BT176">
            <v>2714.6966499999999</v>
          </cell>
          <cell r="BU176">
            <v>3390.1722100000006</v>
          </cell>
          <cell r="BV176">
            <v>3390.1722100000006</v>
          </cell>
          <cell r="BW176">
            <v>4913.2411600000032</v>
          </cell>
          <cell r="BX176">
            <v>7227.7723800000058</v>
          </cell>
          <cell r="BY176">
            <v>9432.845431804124</v>
          </cell>
          <cell r="BZ176">
            <v>9432.845431804124</v>
          </cell>
          <cell r="CA176">
            <v>9432.845431804124</v>
          </cell>
          <cell r="GA176">
            <v>-22.37972999999991</v>
          </cell>
          <cell r="GB176">
            <v>-66.249409999999983</v>
          </cell>
          <cell r="GC176">
            <v>-43.772209999999653</v>
          </cell>
          <cell r="GD176">
            <v>-43.772209999999653</v>
          </cell>
          <cell r="GE176">
            <v>-19.29958999999976</v>
          </cell>
          <cell r="GF176">
            <v>-42.896719999999767</v>
          </cell>
          <cell r="GG176">
            <v>-204.22551999999968</v>
          </cell>
          <cell r="GH176">
            <v>-204.22551999999968</v>
          </cell>
          <cell r="GI176">
            <v>-291.90239999999966</v>
          </cell>
          <cell r="GJ176">
            <v>-333.27102999999954</v>
          </cell>
          <cell r="GK176">
            <v>-314.91485999999952</v>
          </cell>
          <cell r="GL176">
            <v>-314.91485999999952</v>
          </cell>
          <cell r="GM176">
            <v>-233.91219999999956</v>
          </cell>
          <cell r="GN176">
            <v>-213.93127999999967</v>
          </cell>
          <cell r="GO176">
            <v>-535.94783052533762</v>
          </cell>
          <cell r="GP176">
            <v>-535.94783052533762</v>
          </cell>
          <cell r="GQ176">
            <v>-535.94783052533762</v>
          </cell>
        </row>
        <row r="177">
          <cell r="C177">
            <v>0.16008796221625343</v>
          </cell>
          <cell r="D177">
            <v>0.15269351086934313</v>
          </cell>
          <cell r="E177">
            <v>0.17788741291851171</v>
          </cell>
          <cell r="F177">
            <v>0.17788741291851171</v>
          </cell>
          <cell r="G177">
            <v>0.16126319800411004</v>
          </cell>
          <cell r="H177">
            <v>0.15648968381656747</v>
          </cell>
          <cell r="I177">
            <v>0.1634611389005548</v>
          </cell>
          <cell r="J177">
            <v>0.1634611389005548</v>
          </cell>
          <cell r="K177">
            <v>0.15605959541098274</v>
          </cell>
          <cell r="L177">
            <v>0.16094016808814579</v>
          </cell>
          <cell r="M177">
            <v>0.16413704865543874</v>
          </cell>
          <cell r="N177">
            <v>0.16413704865543874</v>
          </cell>
          <cell r="O177">
            <v>0.16353702961315131</v>
          </cell>
          <cell r="P177">
            <v>0.16553036034675048</v>
          </cell>
          <cell r="Q177">
            <v>0.16145574707259974</v>
          </cell>
          <cell r="R177">
            <v>0.16145574707259974</v>
          </cell>
          <cell r="S177">
            <v>0.16145574707259974</v>
          </cell>
          <cell r="BK177">
            <v>2.0443199369446781E-2</v>
          </cell>
          <cell r="BL177">
            <v>4.741265750058574E-3</v>
          </cell>
          <cell r="BM177">
            <v>1.862576053409129E-2</v>
          </cell>
          <cell r="BN177">
            <v>1.862576053409129E-2</v>
          </cell>
          <cell r="BO177">
            <v>3.4437862680847371E-2</v>
          </cell>
          <cell r="BP177">
            <v>3.3507231321019668E-2</v>
          </cell>
          <cell r="BQ177">
            <v>3.502015810092058E-2</v>
          </cell>
          <cell r="BR177">
            <v>3.502015810092058E-2</v>
          </cell>
          <cell r="BS177">
            <v>3.6703861351306356E-2</v>
          </cell>
          <cell r="BT177">
            <v>3.4526124195430746E-2</v>
          </cell>
          <cell r="BU177">
            <v>3.8229898147437401E-2</v>
          </cell>
          <cell r="BV177">
            <v>3.8229898147437401E-2</v>
          </cell>
          <cell r="BW177">
            <v>4.8892265075685247E-2</v>
          </cell>
          <cell r="BX177">
            <v>6.3012622294498458E-2</v>
          </cell>
          <cell r="BY177">
            <v>7.2850842478904651E-2</v>
          </cell>
          <cell r="BZ177">
            <v>7.2850842478904651E-2</v>
          </cell>
          <cell r="CA177">
            <v>7.2850842478904651E-2</v>
          </cell>
          <cell r="GA177">
            <v>-2.4633573376716435E-2</v>
          </cell>
          <cell r="GB177">
            <v>-3.9870669350003649E-2</v>
          </cell>
          <cell r="GC177">
            <v>-1.5234169486568368E-2</v>
          </cell>
          <cell r="GD177">
            <v>-1.5234169486568368E-2</v>
          </cell>
          <cell r="GE177">
            <v>-4.7163234309737919E-3</v>
          </cell>
          <cell r="GF177">
            <v>-8.362300376651751E-3</v>
          </cell>
          <cell r="GG177">
            <v>-3.2194065867741803E-2</v>
          </cell>
          <cell r="GH177">
            <v>-3.2194065867741803E-2</v>
          </cell>
          <cell r="GI177">
            <v>-3.9921990910249019E-2</v>
          </cell>
          <cell r="GJ177">
            <v>-4.1020751025041054E-2</v>
          </cell>
          <cell r="GK177">
            <v>-3.4433795945935347E-2</v>
          </cell>
          <cell r="GL177">
            <v>-3.4433795945935347E-2</v>
          </cell>
          <cell r="GM177">
            <v>-2.339936538929006E-2</v>
          </cell>
          <cell r="GN177">
            <v>-2.0128807242714913E-2</v>
          </cell>
          <cell r="GO177">
            <v>-4.8663916174562574E-2</v>
          </cell>
          <cell r="GP177">
            <v>-4.8663916174562574E-2</v>
          </cell>
          <cell r="GQ177">
            <v>-4.8663916174562574E-2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</row>
        <row r="182">
          <cell r="J182">
            <v>0</v>
          </cell>
          <cell r="N182">
            <v>0</v>
          </cell>
          <cell r="R182">
            <v>0</v>
          </cell>
          <cell r="S182">
            <v>0</v>
          </cell>
          <cell r="BR182">
            <v>0</v>
          </cell>
          <cell r="BV182">
            <v>0</v>
          </cell>
          <cell r="BZ182">
            <v>0</v>
          </cell>
          <cell r="CA182">
            <v>0</v>
          </cell>
          <cell r="GH182">
            <v>0</v>
          </cell>
          <cell r="GL182">
            <v>0</v>
          </cell>
          <cell r="GP182">
            <v>0</v>
          </cell>
          <cell r="GQ182">
            <v>0</v>
          </cell>
        </row>
        <row r="183">
          <cell r="C183">
            <v>2385.5388200000011</v>
          </cell>
          <cell r="D183">
            <v>4808.8049799999935</v>
          </cell>
          <cell r="E183">
            <v>9624.351200000001</v>
          </cell>
          <cell r="F183">
            <v>9624.351200000001</v>
          </cell>
          <cell r="G183">
            <v>11471.469230000001</v>
          </cell>
          <cell r="H183">
            <v>13973.510970000003</v>
          </cell>
          <cell r="I183">
            <v>18109.404910000005</v>
          </cell>
          <cell r="J183">
            <v>18109.404910000005</v>
          </cell>
          <cell r="K183">
            <v>19672.976850000006</v>
          </cell>
          <cell r="L183">
            <v>22964.991000000009</v>
          </cell>
          <cell r="M183">
            <v>26906.053070000009</v>
          </cell>
          <cell r="N183">
            <v>26906.053070000009</v>
          </cell>
          <cell r="O183">
            <v>29950.088520000008</v>
          </cell>
          <cell r="P183">
            <v>33350.169750000008</v>
          </cell>
          <cell r="Q183">
            <v>35451.959023471616</v>
          </cell>
          <cell r="R183">
            <v>35451.959023471616</v>
          </cell>
          <cell r="S183">
            <v>35451.959023471616</v>
          </cell>
          <cell r="BK183">
            <v>211.44492999999974</v>
          </cell>
          <cell r="BL183">
            <v>95.218579999999946</v>
          </cell>
          <cell r="BM183">
            <v>559.67127000000096</v>
          </cell>
          <cell r="BN183">
            <v>559.67127000000096</v>
          </cell>
          <cell r="BO183">
            <v>1386.2835800000021</v>
          </cell>
          <cell r="BP183">
            <v>1680.3518600000007</v>
          </cell>
          <cell r="BQ183">
            <v>2120.3981100000019</v>
          </cell>
          <cell r="BR183">
            <v>2120.3981100000019</v>
          </cell>
          <cell r="BS183">
            <v>2566.7835900000018</v>
          </cell>
          <cell r="BT183">
            <v>2714.6966499999999</v>
          </cell>
          <cell r="BU183">
            <v>3390.1722100000006</v>
          </cell>
          <cell r="BV183">
            <v>3390.1722100000006</v>
          </cell>
          <cell r="BW183">
            <v>4913.2411600000032</v>
          </cell>
          <cell r="BX183">
            <v>7227.7723800000058</v>
          </cell>
          <cell r="BY183">
            <v>9432.845431804124</v>
          </cell>
          <cell r="BZ183">
            <v>9432.845431804124</v>
          </cell>
          <cell r="CA183">
            <v>9432.845431804124</v>
          </cell>
          <cell r="GA183">
            <v>-22.37972999999991</v>
          </cell>
          <cell r="GB183">
            <v>-66.249409999999983</v>
          </cell>
          <cell r="GC183">
            <v>-43.772209999999653</v>
          </cell>
          <cell r="GD183">
            <v>-43.772209999999653</v>
          </cell>
          <cell r="GE183">
            <v>-19.29958999999976</v>
          </cell>
          <cell r="GF183">
            <v>-42.896719999999767</v>
          </cell>
          <cell r="GG183">
            <v>-204.22551999999968</v>
          </cell>
          <cell r="GH183">
            <v>-204.22551999999968</v>
          </cell>
          <cell r="GI183">
            <v>-291.90239999999966</v>
          </cell>
          <cell r="GJ183">
            <v>-333.27102999999954</v>
          </cell>
          <cell r="GK183">
            <v>-314.91485999999952</v>
          </cell>
          <cell r="GL183">
            <v>-314.91485999999952</v>
          </cell>
          <cell r="GM183">
            <v>-233.91219999999956</v>
          </cell>
          <cell r="GN183">
            <v>-213.93127999999967</v>
          </cell>
          <cell r="GO183">
            <v>-535.94783052533762</v>
          </cell>
          <cell r="GP183">
            <v>-535.94783052533762</v>
          </cell>
          <cell r="GQ183">
            <v>-535.94783052533762</v>
          </cell>
        </row>
        <row r="184">
          <cell r="C184">
            <v>0.16008796221625343</v>
          </cell>
          <cell r="D184">
            <v>0.15269351086934313</v>
          </cell>
          <cell r="E184">
            <v>0.17788741291851171</v>
          </cell>
          <cell r="F184">
            <v>0.17788741291851171</v>
          </cell>
          <cell r="G184">
            <v>0.16126319800411004</v>
          </cell>
          <cell r="H184">
            <v>0.15648968381656747</v>
          </cell>
          <cell r="I184">
            <v>0.1634611389005548</v>
          </cell>
          <cell r="J184">
            <v>0.1634611389005548</v>
          </cell>
          <cell r="K184">
            <v>0.15605959541098274</v>
          </cell>
          <cell r="L184">
            <v>0.16094016808814579</v>
          </cell>
          <cell r="M184">
            <v>0.16413704865543874</v>
          </cell>
          <cell r="N184">
            <v>0.16413704865543874</v>
          </cell>
          <cell r="O184">
            <v>0.16353702961315131</v>
          </cell>
          <cell r="P184">
            <v>0.16553036034675048</v>
          </cell>
          <cell r="Q184">
            <v>0.16145574707259974</v>
          </cell>
          <cell r="R184">
            <v>0.16145574707259974</v>
          </cell>
          <cell r="S184">
            <v>0.16145574707259974</v>
          </cell>
          <cell r="BK184">
            <v>2.0443199369446781E-2</v>
          </cell>
          <cell r="BL184">
            <v>4.741265750058574E-3</v>
          </cell>
          <cell r="BM184">
            <v>1.862576053409129E-2</v>
          </cell>
          <cell r="BN184">
            <v>1.862576053409129E-2</v>
          </cell>
          <cell r="BO184">
            <v>3.4437862680847371E-2</v>
          </cell>
          <cell r="BP184">
            <v>3.3507231321019668E-2</v>
          </cell>
          <cell r="BQ184">
            <v>3.502015810092058E-2</v>
          </cell>
          <cell r="BR184">
            <v>3.502015810092058E-2</v>
          </cell>
          <cell r="BS184">
            <v>3.6703861351306356E-2</v>
          </cell>
          <cell r="BT184">
            <v>3.4526124195430746E-2</v>
          </cell>
          <cell r="BU184">
            <v>3.8229898147437401E-2</v>
          </cell>
          <cell r="BV184">
            <v>3.8229898147437401E-2</v>
          </cell>
          <cell r="BW184">
            <v>4.8892265075685247E-2</v>
          </cell>
          <cell r="BX184">
            <v>6.3012622294498458E-2</v>
          </cell>
          <cell r="BY184">
            <v>7.2850842478904651E-2</v>
          </cell>
          <cell r="BZ184">
            <v>7.2850842478904651E-2</v>
          </cell>
          <cell r="CA184">
            <v>7.2850842478904651E-2</v>
          </cell>
          <cell r="GA184">
            <v>-2.4633573376716435E-2</v>
          </cell>
          <cell r="GB184">
            <v>-3.9870669350003649E-2</v>
          </cell>
          <cell r="GC184">
            <v>-1.5234169486568368E-2</v>
          </cell>
          <cell r="GD184">
            <v>-1.5234169486568368E-2</v>
          </cell>
          <cell r="GE184">
            <v>-4.7163234309737919E-3</v>
          </cell>
          <cell r="GF184">
            <v>-8.362300376651751E-3</v>
          </cell>
          <cell r="GG184">
            <v>-3.2194065867741803E-2</v>
          </cell>
          <cell r="GH184">
            <v>-3.2194065867741803E-2</v>
          </cell>
          <cell r="GI184">
            <v>-3.9921990910249019E-2</v>
          </cell>
          <cell r="GJ184">
            <v>-4.1020751025041054E-2</v>
          </cell>
          <cell r="GK184">
            <v>-3.4433795945935347E-2</v>
          </cell>
          <cell r="GL184">
            <v>-3.4433795945935347E-2</v>
          </cell>
          <cell r="GM184">
            <v>-2.339936538929006E-2</v>
          </cell>
          <cell r="GN184">
            <v>-2.0128807242714913E-2</v>
          </cell>
          <cell r="GO184">
            <v>-4.8663916174562574E-2</v>
          </cell>
          <cell r="GP184">
            <v>-4.8663916174562574E-2</v>
          </cell>
          <cell r="GQ184">
            <v>-4.8663916174562574E-2</v>
          </cell>
        </row>
        <row r="185">
          <cell r="F185">
            <v>0</v>
          </cell>
          <cell r="J185">
            <v>0</v>
          </cell>
          <cell r="N185">
            <v>0</v>
          </cell>
          <cell r="R185">
            <v>0</v>
          </cell>
          <cell r="S185">
            <v>0</v>
          </cell>
          <cell r="BR185">
            <v>0</v>
          </cell>
          <cell r="BV185">
            <v>0</v>
          </cell>
          <cell r="BZ185">
            <v>0</v>
          </cell>
          <cell r="CA185">
            <v>0</v>
          </cell>
          <cell r="GD185">
            <v>0</v>
          </cell>
          <cell r="GH185">
            <v>0</v>
          </cell>
          <cell r="GL185">
            <v>0</v>
          </cell>
          <cell r="GP185">
            <v>0</v>
          </cell>
          <cell r="GQ185">
            <v>0</v>
          </cell>
        </row>
        <row r="186">
          <cell r="C186">
            <v>11.945171006166827</v>
          </cell>
          <cell r="D186">
            <v>11.954069829250631</v>
          </cell>
          <cell r="E186">
            <v>11.813241113355357</v>
          </cell>
          <cell r="F186">
            <v>11.813241113355357</v>
          </cell>
          <cell r="G186">
            <v>11.665655865062691</v>
          </cell>
          <cell r="H186">
            <v>11.569708622914947</v>
          </cell>
          <cell r="I186">
            <v>11.516465694203584</v>
          </cell>
          <cell r="J186">
            <v>11.516465694203584</v>
          </cell>
          <cell r="K186">
            <v>11.475580511855249</v>
          </cell>
          <cell r="L186">
            <v>11.437436588865312</v>
          </cell>
          <cell r="M186">
            <v>11.414625067210173</v>
          </cell>
          <cell r="N186">
            <v>11.414625067210173</v>
          </cell>
          <cell r="O186">
            <v>11.447505616754592</v>
          </cell>
          <cell r="P186">
            <v>11.461364801222544</v>
          </cell>
          <cell r="Q186">
            <v>11.489637689466806</v>
          </cell>
          <cell r="R186">
            <v>11.489637689466806</v>
          </cell>
          <cell r="S186">
            <v>11.489637689466806</v>
          </cell>
          <cell r="BK186">
            <v>21.706921078607508</v>
          </cell>
          <cell r="BL186">
            <v>21.6078654374741</v>
          </cell>
          <cell r="BM186">
            <v>20.171611676136404</v>
          </cell>
          <cell r="BN186">
            <v>20.171611676136404</v>
          </cell>
          <cell r="BO186">
            <v>21.364825467029572</v>
          </cell>
          <cell r="BP186">
            <v>21.40208304861893</v>
          </cell>
          <cell r="BQ186">
            <v>21.127235079287271</v>
          </cell>
          <cell r="BR186">
            <v>21.127235079287271</v>
          </cell>
          <cell r="BS186">
            <v>20.762569278742486</v>
          </cell>
          <cell r="BT186">
            <v>20.407637324046334</v>
          </cell>
          <cell r="BU186">
            <v>20.035919108766393</v>
          </cell>
          <cell r="BV186">
            <v>20.035919108766393</v>
          </cell>
          <cell r="BW186">
            <v>19.686533754994926</v>
          </cell>
          <cell r="BX186">
            <v>19.115974896781829</v>
          </cell>
          <cell r="BY186">
            <v>19.232255390907042</v>
          </cell>
          <cell r="BZ186">
            <v>19.232255390907042</v>
          </cell>
          <cell r="CA186">
            <v>19.232255390907042</v>
          </cell>
          <cell r="GA186">
            <v>31.293249673727541</v>
          </cell>
          <cell r="GB186">
            <v>32.490520037172601</v>
          </cell>
          <cell r="GC186">
            <v>31.239959134235608</v>
          </cell>
          <cell r="GD186">
            <v>31.239959134235608</v>
          </cell>
          <cell r="GE186">
            <v>28.632131012903095</v>
          </cell>
          <cell r="GF186">
            <v>27.735104593283349</v>
          </cell>
          <cell r="GG186">
            <v>27.344471727592982</v>
          </cell>
          <cell r="GH186">
            <v>27.344471727592982</v>
          </cell>
          <cell r="GI186">
            <v>28.091750288103295</v>
          </cell>
          <cell r="GJ186">
            <v>28.374746278972854</v>
          </cell>
          <cell r="GK186">
            <v>28.664733204464227</v>
          </cell>
          <cell r="GL186">
            <v>28.664733204464227</v>
          </cell>
          <cell r="GM186">
            <v>29.121512380952389</v>
          </cell>
          <cell r="GN186">
            <v>29.356802797659</v>
          </cell>
          <cell r="GO186">
            <v>29.398666508462359</v>
          </cell>
          <cell r="GP186">
            <v>29.398666508462359</v>
          </cell>
          <cell r="GQ186">
            <v>29.398666508462359</v>
          </cell>
        </row>
        <row r="187">
          <cell r="C187">
            <v>10.324058061382781</v>
          </cell>
          <cell r="D187">
            <v>10.417158543438862</v>
          </cell>
          <cell r="E187">
            <v>10.28706798955999</v>
          </cell>
          <cell r="F187">
            <v>10.28706798955999</v>
          </cell>
          <cell r="G187">
            <v>10.147555185611557</v>
          </cell>
          <cell r="H187">
            <v>10.060078261392714</v>
          </cell>
          <cell r="I187">
            <v>10.03706154950609</v>
          </cell>
          <cell r="J187">
            <v>10.03706154950609</v>
          </cell>
          <cell r="K187">
            <v>9.9471867648986265</v>
          </cell>
          <cell r="L187">
            <v>9.9167957240933102</v>
          </cell>
          <cell r="M187">
            <v>9.9010389535713177</v>
          </cell>
          <cell r="N187">
            <v>9.9010389535713177</v>
          </cell>
          <cell r="O187">
            <v>9.926894079572893</v>
          </cell>
          <cell r="P187">
            <v>9.935095194876892</v>
          </cell>
          <cell r="Q187">
            <v>9.9586138665630077</v>
          </cell>
          <cell r="R187">
            <v>9.9586138665630077</v>
          </cell>
          <cell r="S187">
            <v>9.9586138665630077</v>
          </cell>
          <cell r="BK187">
            <v>21.358718668302174</v>
          </cell>
          <cell r="BL187">
            <v>20.85419587608526</v>
          </cell>
          <cell r="BM187">
            <v>19.592527910394626</v>
          </cell>
          <cell r="BN187">
            <v>19.592527910394626</v>
          </cell>
          <cell r="BO187">
            <v>20.750667367726507</v>
          </cell>
          <cell r="BP187">
            <v>20.78077364552259</v>
          </cell>
          <cell r="BQ187">
            <v>20.510906999251691</v>
          </cell>
          <cell r="BR187">
            <v>20.510906999251691</v>
          </cell>
          <cell r="BS187">
            <v>20.094642494678379</v>
          </cell>
          <cell r="BT187">
            <v>19.76536185192894</v>
          </cell>
          <cell r="BU187">
            <v>19.437989483411901</v>
          </cell>
          <cell r="BV187">
            <v>19.437989483411901</v>
          </cell>
          <cell r="BW187">
            <v>19.144549254868718</v>
          </cell>
          <cell r="BX187">
            <v>18.639732533837702</v>
          </cell>
          <cell r="BY187">
            <v>18.798079914888159</v>
          </cell>
          <cell r="BZ187">
            <v>18.798079914888159</v>
          </cell>
          <cell r="CA187">
            <v>18.798079914888159</v>
          </cell>
          <cell r="GA187">
            <v>30.402075427500591</v>
          </cell>
          <cell r="GB187">
            <v>31.513411914199555</v>
          </cell>
          <cell r="GC187">
            <v>30.262694402022227</v>
          </cell>
          <cell r="GD187">
            <v>30.262694402022227</v>
          </cell>
          <cell r="GE187">
            <v>27.775140332181717</v>
          </cell>
          <cell r="GF187">
            <v>26.934739829458344</v>
          </cell>
          <cell r="GG187">
            <v>26.5720686044125</v>
          </cell>
          <cell r="GH187">
            <v>26.5720686044125</v>
          </cell>
          <cell r="GI187">
            <v>27.269376428861801</v>
          </cell>
          <cell r="GJ187">
            <v>27.526790853371374</v>
          </cell>
          <cell r="GK187">
            <v>27.796571656089679</v>
          </cell>
          <cell r="GL187">
            <v>27.796571656089679</v>
          </cell>
          <cell r="GM187">
            <v>28.20887187301588</v>
          </cell>
          <cell r="GN187">
            <v>28.415368649856838</v>
          </cell>
          <cell r="GO187">
            <v>28.427806995037162</v>
          </cell>
          <cell r="GP187">
            <v>28.427806995037162</v>
          </cell>
          <cell r="GQ187">
            <v>28.427806995037162</v>
          </cell>
        </row>
        <row r="188">
          <cell r="C188">
            <v>41.472586940543067</v>
          </cell>
          <cell r="D188">
            <v>41.332129081367</v>
          </cell>
          <cell r="E188">
            <v>41.505886783081685</v>
          </cell>
          <cell r="F188">
            <v>41.505886783081685</v>
          </cell>
          <cell r="G188">
            <v>41.464969790213502</v>
          </cell>
          <cell r="H188">
            <v>41.484522700296971</v>
          </cell>
          <cell r="I188">
            <v>41.562060001651119</v>
          </cell>
          <cell r="J188">
            <v>41.562060001651119</v>
          </cell>
          <cell r="K188">
            <v>41.43375248385999</v>
          </cell>
          <cell r="L188">
            <v>41.36269707352929</v>
          </cell>
          <cell r="M188">
            <v>41.176150583289839</v>
          </cell>
          <cell r="N188">
            <v>41.176150583289839</v>
          </cell>
          <cell r="O188">
            <v>41.19199127164255</v>
          </cell>
          <cell r="P188">
            <v>41.206778075761179</v>
          </cell>
          <cell r="Q188">
            <v>41.138090081360744</v>
          </cell>
          <cell r="R188">
            <v>41.138090081360744</v>
          </cell>
          <cell r="S188">
            <v>41.138090081360744</v>
          </cell>
          <cell r="BK188">
            <v>32.251364259823475</v>
          </cell>
          <cell r="BL188">
            <v>32.905542931253876</v>
          </cell>
          <cell r="BM188">
            <v>32.978610069301368</v>
          </cell>
          <cell r="BN188">
            <v>32.978610069301368</v>
          </cell>
          <cell r="BO188">
            <v>33.833555957431543</v>
          </cell>
          <cell r="BP188">
            <v>34.212398623347568</v>
          </cell>
          <cell r="BQ188">
            <v>34.164044891758252</v>
          </cell>
          <cell r="BR188">
            <v>34.164044891758252</v>
          </cell>
          <cell r="BS188">
            <v>34.389996268153894</v>
          </cell>
          <cell r="BT188">
            <v>34.084360203572146</v>
          </cell>
          <cell r="BU188">
            <v>33.930502953089572</v>
          </cell>
          <cell r="BV188">
            <v>33.930502953089572</v>
          </cell>
          <cell r="BW188">
            <v>33.883723067829649</v>
          </cell>
          <cell r="BX188">
            <v>33.755682733894474</v>
          </cell>
          <cell r="BY188">
            <v>33.451220466770707</v>
          </cell>
          <cell r="BZ188">
            <v>33.451220466770707</v>
          </cell>
          <cell r="CA188">
            <v>33.451220466770707</v>
          </cell>
          <cell r="GA188">
            <v>45.88524101377407</v>
          </cell>
          <cell r="GB188">
            <v>42.94507008861833</v>
          </cell>
          <cell r="GC188">
            <v>42.035465137072329</v>
          </cell>
          <cell r="GD188">
            <v>42.035465137072329</v>
          </cell>
          <cell r="GE188">
            <v>38.003804398818438</v>
          </cell>
          <cell r="GF188">
            <v>37.732464943142112</v>
          </cell>
          <cell r="GG188">
            <v>36.269354529874995</v>
          </cell>
          <cell r="GH188">
            <v>36.269354529874995</v>
          </cell>
          <cell r="GI188">
            <v>36.795146080042898</v>
          </cell>
          <cell r="GJ188">
            <v>37.023073498742512</v>
          </cell>
          <cell r="GK188">
            <v>37.494878172864802</v>
          </cell>
          <cell r="GL188">
            <v>37.494878172864802</v>
          </cell>
          <cell r="GM188">
            <v>37.925424624365036</v>
          </cell>
          <cell r="GN188">
            <v>37.88520571516122</v>
          </cell>
          <cell r="GO188">
            <v>37.896948171685686</v>
          </cell>
          <cell r="GP188">
            <v>37.896948171685686</v>
          </cell>
          <cell r="GQ188">
            <v>37.896948171685686</v>
          </cell>
        </row>
        <row r="189">
          <cell r="C189">
            <v>13.571282855198355</v>
          </cell>
          <cell r="D189">
            <v>12.856803647332505</v>
          </cell>
          <cell r="E189">
            <v>12.919173571002162</v>
          </cell>
          <cell r="F189">
            <v>12.919173571002162</v>
          </cell>
          <cell r="G189">
            <v>13.013419022565815</v>
          </cell>
          <cell r="H189">
            <v>13.048127750877494</v>
          </cell>
          <cell r="I189">
            <v>12.845990983519357</v>
          </cell>
          <cell r="J189">
            <v>12.845990983519357</v>
          </cell>
          <cell r="K189">
            <v>13.318661704108647</v>
          </cell>
          <cell r="L189">
            <v>13.295294386614486</v>
          </cell>
          <cell r="M189">
            <v>13.260059833124128</v>
          </cell>
          <cell r="N189">
            <v>13.260059833124128</v>
          </cell>
          <cell r="O189">
            <v>13.28334388372021</v>
          </cell>
          <cell r="P189">
            <v>13.31664799800151</v>
          </cell>
          <cell r="Q189">
            <v>13.325257630250379</v>
          </cell>
          <cell r="R189">
            <v>13.325257630250379</v>
          </cell>
          <cell r="S189">
            <v>13.325257630250379</v>
          </cell>
          <cell r="BK189">
            <v>1.6041077822340002</v>
          </cell>
          <cell r="BL189">
            <v>3.4879408314056279</v>
          </cell>
          <cell r="BM189">
            <v>2.8707858104707036</v>
          </cell>
          <cell r="BN189">
            <v>2.8707858104707036</v>
          </cell>
          <cell r="BO189">
            <v>2.8746225905324589</v>
          </cell>
          <cell r="BP189">
            <v>2.9030323902814303</v>
          </cell>
          <cell r="BQ189">
            <v>2.9172207235002494</v>
          </cell>
          <cell r="BR189">
            <v>2.9172207235002494</v>
          </cell>
          <cell r="BS189">
            <v>3.2169755828242148</v>
          </cell>
          <cell r="BT189">
            <v>3.14723092104642</v>
          </cell>
          <cell r="BU189">
            <v>2.9842884776515204</v>
          </cell>
          <cell r="BV189">
            <v>2.9842884776515204</v>
          </cell>
          <cell r="BW189">
            <v>2.7530722618383683</v>
          </cell>
          <cell r="BX189">
            <v>2.4913318076406523</v>
          </cell>
          <cell r="BY189">
            <v>2.2575380120220352</v>
          </cell>
          <cell r="BZ189">
            <v>2.2575380120220352</v>
          </cell>
          <cell r="CA189">
            <v>2.2575380120220352</v>
          </cell>
          <cell r="GA189">
            <v>2.8478162399833566</v>
          </cell>
          <cell r="GB189">
            <v>3.0073637536584039</v>
          </cell>
          <cell r="GC189">
            <v>3.1282522746401753</v>
          </cell>
          <cell r="GD189">
            <v>3.1282522746401753</v>
          </cell>
          <cell r="GE189">
            <v>2.9931082682430272</v>
          </cell>
          <cell r="GF189">
            <v>2.8857463332546121</v>
          </cell>
          <cell r="GG189">
            <v>2.8247140075522497</v>
          </cell>
          <cell r="GH189">
            <v>2.8247140075522497</v>
          </cell>
          <cell r="GI189">
            <v>2.9274568184872654</v>
          </cell>
          <cell r="GJ189">
            <v>2.9884158866641868</v>
          </cell>
          <cell r="GK189">
            <v>3.0286747906634637</v>
          </cell>
          <cell r="GL189">
            <v>3.0286747906634637</v>
          </cell>
          <cell r="GM189">
            <v>3.1339049153691692</v>
          </cell>
          <cell r="GN189">
            <v>3.2068687938907199</v>
          </cell>
          <cell r="GO189">
            <v>3.3023930291046941</v>
          </cell>
          <cell r="GP189">
            <v>3.3023930291046941</v>
          </cell>
          <cell r="GQ189">
            <v>3.3023930291046941</v>
          </cell>
        </row>
        <row r="190">
          <cell r="C190">
            <v>1.6987717233742126</v>
          </cell>
          <cell r="D190">
            <v>1.6189537476290938</v>
          </cell>
          <cell r="E190">
            <v>1.6517761472514139</v>
          </cell>
          <cell r="F190">
            <v>1.6517761472514139</v>
          </cell>
          <cell r="G190">
            <v>1.7207363104872391</v>
          </cell>
          <cell r="H190">
            <v>1.6707015934141873</v>
          </cell>
          <cell r="I190">
            <v>1.5694608942458195</v>
          </cell>
          <cell r="J190">
            <v>1.5694608942458195</v>
          </cell>
          <cell r="K190">
            <v>1.7850800284461663</v>
          </cell>
          <cell r="L190">
            <v>1.8097220197473076</v>
          </cell>
          <cell r="M190">
            <v>1.9053772934965736</v>
          </cell>
          <cell r="N190">
            <v>1.9053772934965736</v>
          </cell>
          <cell r="O190">
            <v>1.8392462128391303</v>
          </cell>
          <cell r="P190">
            <v>1.8064181964704047</v>
          </cell>
          <cell r="Q190">
            <v>1.8204105294562327</v>
          </cell>
          <cell r="R190">
            <v>1.8204105294562327</v>
          </cell>
          <cell r="S190">
            <v>1.8204105294562327</v>
          </cell>
          <cell r="BK190">
            <v>7.2274472729810801</v>
          </cell>
          <cell r="BL190">
            <v>7.0193600561570184</v>
          </cell>
          <cell r="BM190">
            <v>8.7372694031831735</v>
          </cell>
          <cell r="BN190">
            <v>8.7372694031831735</v>
          </cell>
          <cell r="BO190">
            <v>7.8022480008140782</v>
          </cell>
          <cell r="BP190">
            <v>7.6114424944418673</v>
          </cell>
          <cell r="BQ190">
            <v>7.6434705422774361</v>
          </cell>
          <cell r="BR190">
            <v>7.6434705422774361</v>
          </cell>
          <cell r="BS190">
            <v>7.4858920597378749</v>
          </cell>
          <cell r="BT190">
            <v>7.4209625261011976</v>
          </cell>
          <cell r="BU190">
            <v>7.345329878426174</v>
          </cell>
          <cell r="BV190">
            <v>7.345329878426174</v>
          </cell>
          <cell r="BW190">
            <v>7.0200136262977066</v>
          </cell>
          <cell r="BX190">
            <v>6.7735156770313205</v>
          </cell>
          <cell r="BY190">
            <v>6.7907056754304485</v>
          </cell>
          <cell r="BZ190">
            <v>6.7907056754304485</v>
          </cell>
          <cell r="CA190">
            <v>6.7907056754304485</v>
          </cell>
          <cell r="GA190">
            <v>5.0315508303248286</v>
          </cell>
          <cell r="GB190">
            <v>3.9538340650668609</v>
          </cell>
          <cell r="GC190">
            <v>3.0006884055860725</v>
          </cell>
          <cell r="GD190">
            <v>3.0006884055860725</v>
          </cell>
          <cell r="GE190">
            <v>2.278334928571101</v>
          </cell>
          <cell r="GF190">
            <v>1.99001307931383</v>
          </cell>
          <cell r="GG190">
            <v>1.9156621799142552</v>
          </cell>
          <cell r="GH190">
            <v>1.9156621799142552</v>
          </cell>
          <cell r="GI190">
            <v>1.7462562583444898</v>
          </cell>
          <cell r="GJ190">
            <v>1.8525959652393291</v>
          </cell>
          <cell r="GK190">
            <v>1.8337323334279021</v>
          </cell>
          <cell r="GL190">
            <v>1.8337323334279021</v>
          </cell>
          <cell r="GM190">
            <v>1.6930335557080562</v>
          </cell>
          <cell r="GN190">
            <v>1.6635531284741438</v>
          </cell>
          <cell r="GO190">
            <v>1.8300540341024372</v>
          </cell>
          <cell r="GP190">
            <v>1.8300540341024372</v>
          </cell>
          <cell r="GQ190">
            <v>1.8300540341024372</v>
          </cell>
        </row>
        <row r="201">
          <cell r="C201" t="str">
            <v>JAN</v>
          </cell>
          <cell r="D201" t="str">
            <v>FEB</v>
          </cell>
          <cell r="E201" t="str">
            <v>MAR</v>
          </cell>
          <cell r="F201" t="str">
            <v>QUARTER</v>
          </cell>
          <cell r="G201" t="str">
            <v>APR</v>
          </cell>
          <cell r="H201" t="str">
            <v>MAY</v>
          </cell>
          <cell r="I201" t="str">
            <v>JUN</v>
          </cell>
          <cell r="J201" t="str">
            <v>QUARTER</v>
          </cell>
          <cell r="K201" t="str">
            <v>JUL</v>
          </cell>
          <cell r="L201" t="str">
            <v>AUG</v>
          </cell>
          <cell r="M201" t="str">
            <v>SEP</v>
          </cell>
          <cell r="N201" t="str">
            <v>QUARTER</v>
          </cell>
          <cell r="O201" t="str">
            <v>OCT</v>
          </cell>
          <cell r="P201" t="str">
            <v>NOV</v>
          </cell>
          <cell r="Q201" t="str">
            <v>DEC</v>
          </cell>
          <cell r="R201" t="str">
            <v>QUARTER</v>
          </cell>
          <cell r="S201" t="str">
            <v>Full Year</v>
          </cell>
          <cell r="BK201" t="str">
            <v>JAN</v>
          </cell>
          <cell r="BL201" t="str">
            <v>FEB</v>
          </cell>
          <cell r="BM201" t="str">
            <v>MAR</v>
          </cell>
          <cell r="BN201" t="str">
            <v>QUARTER</v>
          </cell>
          <cell r="BO201" t="str">
            <v>APR</v>
          </cell>
          <cell r="BP201" t="str">
            <v>MAY</v>
          </cell>
          <cell r="BQ201" t="str">
            <v>JUN</v>
          </cell>
          <cell r="BR201" t="str">
            <v>QUARTER</v>
          </cell>
          <cell r="BS201" t="str">
            <v>JUL</v>
          </cell>
          <cell r="BT201" t="str">
            <v>AUG</v>
          </cell>
          <cell r="BU201" t="str">
            <v>SEP</v>
          </cell>
          <cell r="BV201" t="str">
            <v>QUARTER</v>
          </cell>
          <cell r="BW201" t="str">
            <v>OCT</v>
          </cell>
          <cell r="BX201" t="str">
            <v>NOV</v>
          </cell>
          <cell r="BY201" t="str">
            <v>DEC</v>
          </cell>
          <cell r="BZ201" t="str">
            <v>QUARTER</v>
          </cell>
          <cell r="CA201" t="str">
            <v>Full Year</v>
          </cell>
          <cell r="CE201" t="str">
            <v>JAN</v>
          </cell>
          <cell r="CF201" t="str">
            <v>FEB</v>
          </cell>
          <cell r="CG201" t="str">
            <v>MAR</v>
          </cell>
          <cell r="CH201" t="str">
            <v>QUARTER</v>
          </cell>
          <cell r="CI201" t="str">
            <v>APR</v>
          </cell>
          <cell r="CJ201" t="str">
            <v>MAY</v>
          </cell>
          <cell r="CK201" t="str">
            <v>JUN</v>
          </cell>
          <cell r="CL201" t="str">
            <v>QUARTER</v>
          </cell>
          <cell r="CM201" t="str">
            <v>JUL</v>
          </cell>
          <cell r="CN201" t="str">
            <v>AUG</v>
          </cell>
          <cell r="CO201" t="str">
            <v>SEP</v>
          </cell>
          <cell r="CP201" t="str">
            <v>QUARTER</v>
          </cell>
          <cell r="CQ201" t="str">
            <v>OCT</v>
          </cell>
          <cell r="CR201" t="str">
            <v>NOV</v>
          </cell>
          <cell r="CS201" t="str">
            <v>DEC</v>
          </cell>
          <cell r="CT201" t="str">
            <v>QUARTER</v>
          </cell>
          <cell r="CU201" t="str">
            <v>Full Year</v>
          </cell>
          <cell r="GA201" t="str">
            <v>JAN</v>
          </cell>
          <cell r="GB201" t="str">
            <v>FEB</v>
          </cell>
          <cell r="GC201" t="str">
            <v>MAR</v>
          </cell>
          <cell r="GD201" t="str">
            <v>QUARTER</v>
          </cell>
          <cell r="GE201" t="str">
            <v>APR</v>
          </cell>
          <cell r="GF201" t="str">
            <v>MAY</v>
          </cell>
          <cell r="GG201" t="str">
            <v>JUN</v>
          </cell>
          <cell r="GH201" t="str">
            <v>QUARTER</v>
          </cell>
          <cell r="GI201" t="str">
            <v>JUL</v>
          </cell>
          <cell r="GJ201" t="str">
            <v>AUG</v>
          </cell>
          <cell r="GK201" t="str">
            <v>SEP</v>
          </cell>
          <cell r="GL201" t="str">
            <v>QUARTER</v>
          </cell>
          <cell r="GM201" t="str">
            <v>OCT</v>
          </cell>
          <cell r="GN201" t="str">
            <v>NOV</v>
          </cell>
          <cell r="GO201" t="str">
            <v>DEC</v>
          </cell>
          <cell r="GP201" t="str">
            <v>QUARTER</v>
          </cell>
          <cell r="GQ201" t="str">
            <v>Full Year</v>
          </cell>
        </row>
        <row r="203">
          <cell r="C203">
            <v>1719.713</v>
          </cell>
          <cell r="D203">
            <v>3450.9749999999999</v>
          </cell>
          <cell r="E203">
            <v>5809.7260000000006</v>
          </cell>
          <cell r="F203">
            <v>5809.7260000000006</v>
          </cell>
          <cell r="G203">
            <v>7653.0780000000004</v>
          </cell>
          <cell r="H203">
            <v>9396.5400000000009</v>
          </cell>
          <cell r="I203">
            <v>11535.844000000001</v>
          </cell>
          <cell r="J203">
            <v>11535.844000000001</v>
          </cell>
          <cell r="K203">
            <v>13211.25</v>
          </cell>
          <cell r="L203">
            <v>14950.826000000001</v>
          </cell>
          <cell r="M203">
            <v>17127.776000000002</v>
          </cell>
          <cell r="N203">
            <v>17127.776000000002</v>
          </cell>
          <cell r="O203">
            <v>19113.111000000001</v>
          </cell>
          <cell r="P203">
            <v>20814.333000000002</v>
          </cell>
          <cell r="Q203">
            <v>22609.567000000003</v>
          </cell>
          <cell r="R203">
            <v>22609.567000000003</v>
          </cell>
          <cell r="S203">
            <v>22609.567000000003</v>
          </cell>
          <cell r="BK203">
            <v>648.56100000000004</v>
          </cell>
          <cell r="BL203">
            <v>1030.857</v>
          </cell>
          <cell r="BM203">
            <v>1568.8389999999999</v>
          </cell>
          <cell r="BN203">
            <v>1568.8389999999999</v>
          </cell>
          <cell r="BO203">
            <v>1914.482</v>
          </cell>
          <cell r="BP203">
            <v>2229.3049999999998</v>
          </cell>
          <cell r="BQ203">
            <v>2774.1139999999996</v>
          </cell>
          <cell r="BR203">
            <v>2774.1139999999996</v>
          </cell>
          <cell r="BS203">
            <v>3229.2629999999995</v>
          </cell>
          <cell r="BT203">
            <v>3676.3059999999996</v>
          </cell>
          <cell r="BU203">
            <v>4323.4459999999999</v>
          </cell>
          <cell r="BV203">
            <v>4323.4459999999999</v>
          </cell>
          <cell r="BW203">
            <v>4877.3630000000003</v>
          </cell>
          <cell r="BX203">
            <v>5419.6230000000005</v>
          </cell>
          <cell r="BY203">
            <v>5780.6620000000003</v>
          </cell>
          <cell r="BZ203">
            <v>5780.6620000000003</v>
          </cell>
          <cell r="CA203">
            <v>5780.6620000000003</v>
          </cell>
          <cell r="CE203">
            <v>3529.431</v>
          </cell>
          <cell r="CF203">
            <v>6445.7479999999996</v>
          </cell>
          <cell r="CG203">
            <v>10145.924000000001</v>
          </cell>
          <cell r="CH203">
            <v>10145.924000000001</v>
          </cell>
          <cell r="CI203">
            <v>12798.54</v>
          </cell>
          <cell r="CJ203">
            <v>15109.387000000001</v>
          </cell>
          <cell r="CK203">
            <v>19571</v>
          </cell>
          <cell r="CL203">
            <v>19571</v>
          </cell>
          <cell r="CM203">
            <v>22161.078000000001</v>
          </cell>
          <cell r="CN203">
            <v>24753.466</v>
          </cell>
          <cell r="CO203">
            <v>28371.406999999999</v>
          </cell>
          <cell r="CP203">
            <v>28371.406999999999</v>
          </cell>
          <cell r="CQ203">
            <v>31708.699000000001</v>
          </cell>
          <cell r="CR203">
            <v>34638.682000000001</v>
          </cell>
          <cell r="CS203">
            <v>37843.487000000001</v>
          </cell>
          <cell r="CT203">
            <v>37843.487000000001</v>
          </cell>
          <cell r="CU203">
            <v>37843.487000000001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142</v>
          </cell>
          <cell r="GP203">
            <v>142</v>
          </cell>
          <cell r="GQ203">
            <v>142</v>
          </cell>
        </row>
        <row r="205">
          <cell r="BK205">
            <v>648.56100000000004</v>
          </cell>
          <cell r="BL205">
            <v>1030.857</v>
          </cell>
          <cell r="BM205">
            <v>1568.8389999999999</v>
          </cell>
          <cell r="BN205">
            <v>1568.8389999999999</v>
          </cell>
          <cell r="BO205">
            <v>1914.482</v>
          </cell>
          <cell r="BP205">
            <v>2229.3049999999998</v>
          </cell>
          <cell r="BQ205">
            <v>2774.1139999999996</v>
          </cell>
          <cell r="BR205">
            <v>2774.1139999999996</v>
          </cell>
          <cell r="BS205">
            <v>3229.2629999999995</v>
          </cell>
          <cell r="BT205">
            <v>3676.3059999999996</v>
          </cell>
          <cell r="BU205">
            <v>4323.4459999999999</v>
          </cell>
          <cell r="BV205">
            <v>4323.4459999999999</v>
          </cell>
          <cell r="BW205">
            <v>4877.3630000000003</v>
          </cell>
          <cell r="BX205">
            <v>5419.6230000000005</v>
          </cell>
          <cell r="BY205">
            <v>5780.6620000000003</v>
          </cell>
          <cell r="BZ205">
            <v>5780.6620000000003</v>
          </cell>
          <cell r="CA205">
            <v>5780.6620000000003</v>
          </cell>
          <cell r="CE205">
            <v>3529.431</v>
          </cell>
          <cell r="CF205">
            <v>6445.7479999999996</v>
          </cell>
          <cell r="CG205">
            <v>10145.924000000001</v>
          </cell>
          <cell r="CH205">
            <v>10145.924000000001</v>
          </cell>
          <cell r="CI205">
            <v>12798.54</v>
          </cell>
          <cell r="CJ205">
            <v>15109.387000000001</v>
          </cell>
          <cell r="CK205">
            <v>19571</v>
          </cell>
          <cell r="CL205">
            <v>19571</v>
          </cell>
          <cell r="CM205">
            <v>22161.078000000001</v>
          </cell>
          <cell r="CN205">
            <v>24753.466</v>
          </cell>
          <cell r="CO205">
            <v>28371.406999999999</v>
          </cell>
          <cell r="CP205">
            <v>28371.406999999999</v>
          </cell>
          <cell r="CQ205">
            <v>31708.699000000001</v>
          </cell>
          <cell r="CR205">
            <v>34638.682000000001</v>
          </cell>
          <cell r="CS205">
            <v>37843.487000000001</v>
          </cell>
          <cell r="CT205">
            <v>37843.487000000001</v>
          </cell>
          <cell r="CU205">
            <v>37843.487000000001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142</v>
          </cell>
          <cell r="GP205">
            <v>142</v>
          </cell>
          <cell r="GQ205">
            <v>142</v>
          </cell>
        </row>
        <row r="206"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</row>
        <row r="207">
          <cell r="C207">
            <v>20299.960879999995</v>
          </cell>
          <cell r="D207">
            <v>41348.962869999988</v>
          </cell>
          <cell r="E207">
            <v>68977.990759999986</v>
          </cell>
          <cell r="F207">
            <v>68977.990759999986</v>
          </cell>
          <cell r="G207">
            <v>90388.696499999991</v>
          </cell>
          <cell r="H207">
            <v>110863.60802999999</v>
          </cell>
          <cell r="I207">
            <v>135658.09466999999</v>
          </cell>
          <cell r="J207">
            <v>135658.09466999999</v>
          </cell>
          <cell r="K207">
            <v>154878.02891999998</v>
          </cell>
          <cell r="L207">
            <v>175083.24137999999</v>
          </cell>
          <cell r="M207">
            <v>200402.75105999998</v>
          </cell>
          <cell r="N207">
            <v>200402.75105999998</v>
          </cell>
          <cell r="O207">
            <v>224348.40399999998</v>
          </cell>
          <cell r="P207">
            <v>245099.70778999999</v>
          </cell>
          <cell r="Q207">
            <v>266685.68909</v>
          </cell>
          <cell r="R207">
            <v>266685.68909</v>
          </cell>
          <cell r="S207">
            <v>266685.68909</v>
          </cell>
          <cell r="BK207">
            <v>14050.41778</v>
          </cell>
          <cell r="BL207">
            <v>24709.543109999999</v>
          </cell>
          <cell r="BM207">
            <v>36877.092959999994</v>
          </cell>
          <cell r="BN207">
            <v>36877.092959999994</v>
          </cell>
          <cell r="BO207">
            <v>44375.981829999997</v>
          </cell>
          <cell r="BP207">
            <v>51431.327279999998</v>
          </cell>
          <cell r="BQ207">
            <v>60641.638089999993</v>
          </cell>
          <cell r="BR207">
            <v>60641.638089999993</v>
          </cell>
          <cell r="BS207">
            <v>68696.162379999994</v>
          </cell>
          <cell r="BT207">
            <v>76682.881609999997</v>
          </cell>
          <cell r="BU207">
            <v>89065.903649999993</v>
          </cell>
          <cell r="BV207">
            <v>89065.903649999993</v>
          </cell>
          <cell r="BW207">
            <v>99690.92611</v>
          </cell>
          <cell r="BX207">
            <v>110127.56561000001</v>
          </cell>
          <cell r="BY207">
            <v>122408.2828</v>
          </cell>
          <cell r="BZ207">
            <v>122408.2828</v>
          </cell>
          <cell r="CA207">
            <v>122408.2828</v>
          </cell>
          <cell r="CE207">
            <v>43189.650279999987</v>
          </cell>
          <cell r="CF207">
            <v>81240.911609999981</v>
          </cell>
          <cell r="CG207">
            <v>129063.41407999999</v>
          </cell>
          <cell r="CH207">
            <v>129063.41407999999</v>
          </cell>
          <cell r="CI207">
            <v>163540.21990999999</v>
          </cell>
          <cell r="CJ207">
            <v>194614.90565999999</v>
          </cell>
          <cell r="CK207">
            <v>245905.14913000001</v>
          </cell>
          <cell r="CL207">
            <v>245905.14913000001</v>
          </cell>
          <cell r="CM207">
            <v>277412.32882</v>
          </cell>
          <cell r="CN207">
            <v>309973.48926</v>
          </cell>
          <cell r="CO207">
            <v>354587.03726999997</v>
          </cell>
          <cell r="CP207">
            <v>354587.03726999997</v>
          </cell>
          <cell r="CQ207">
            <v>396976.01039999997</v>
          </cell>
          <cell r="CR207">
            <v>435087.82468999998</v>
          </cell>
          <cell r="CS207">
            <v>480090.15908999997</v>
          </cell>
          <cell r="CT207">
            <v>480090.15908999997</v>
          </cell>
          <cell r="CU207">
            <v>480090.15908999997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3580</v>
          </cell>
          <cell r="GP207">
            <v>3580</v>
          </cell>
          <cell r="GQ207">
            <v>3580</v>
          </cell>
        </row>
        <row r="208">
          <cell r="C208">
            <v>2449.2420900000002</v>
          </cell>
          <cell r="D208">
            <v>5122.3999100000001</v>
          </cell>
          <cell r="E208">
            <v>8764.2534799999994</v>
          </cell>
          <cell r="F208">
            <v>8764.2534799999994</v>
          </cell>
          <cell r="G208">
            <v>11344.2369</v>
          </cell>
          <cell r="H208">
            <v>13759.656360000001</v>
          </cell>
          <cell r="I208">
            <v>16740.431980000001</v>
          </cell>
          <cell r="J208">
            <v>16740.431980000001</v>
          </cell>
          <cell r="K208">
            <v>19062.805690000001</v>
          </cell>
          <cell r="L208">
            <v>21607.103990000003</v>
          </cell>
          <cell r="M208">
            <v>24807.581410000003</v>
          </cell>
          <cell r="N208">
            <v>24807.581410000003</v>
          </cell>
          <cell r="O208">
            <v>27920.604650000001</v>
          </cell>
          <cell r="P208">
            <v>30598.900379999999</v>
          </cell>
          <cell r="Q208">
            <v>33319.052149999996</v>
          </cell>
          <cell r="R208">
            <v>33319.052149999996</v>
          </cell>
          <cell r="S208">
            <v>33319.052149999996</v>
          </cell>
          <cell r="BK208">
            <v>153.63853</v>
          </cell>
          <cell r="BL208">
            <v>283.50810999999999</v>
          </cell>
          <cell r="BM208">
            <v>523.55061999999998</v>
          </cell>
          <cell r="BN208">
            <v>523.55061999999998</v>
          </cell>
          <cell r="BO208">
            <v>614.82551999999998</v>
          </cell>
          <cell r="BP208">
            <v>699.95393999999999</v>
          </cell>
          <cell r="BQ208">
            <v>783.87382000000002</v>
          </cell>
          <cell r="BR208">
            <v>783.87382000000002</v>
          </cell>
          <cell r="BS208">
            <v>830.02037000000007</v>
          </cell>
          <cell r="BT208">
            <v>985.94807000000003</v>
          </cell>
          <cell r="BU208">
            <v>1206.17291</v>
          </cell>
          <cell r="BV208">
            <v>1206.17291</v>
          </cell>
          <cell r="BW208">
            <v>1327.4179200000001</v>
          </cell>
          <cell r="BX208">
            <v>1530.0181400000001</v>
          </cell>
          <cell r="BY208">
            <v>1547.6684700000001</v>
          </cell>
          <cell r="BZ208">
            <v>1547.6684700000001</v>
          </cell>
          <cell r="CA208">
            <v>1547.6684700000001</v>
          </cell>
          <cell r="CE208">
            <v>4230.7844000000005</v>
          </cell>
          <cell r="CF208">
            <v>8374.7584999999999</v>
          </cell>
          <cell r="CG208">
            <v>13953.44916</v>
          </cell>
          <cell r="CH208">
            <v>13953.44916</v>
          </cell>
          <cell r="CI208">
            <v>17859.738249999999</v>
          </cell>
          <cell r="CJ208">
            <v>21371.63595</v>
          </cell>
          <cell r="CK208">
            <v>26868.177680000001</v>
          </cell>
          <cell r="CL208">
            <v>26868.177680000001</v>
          </cell>
          <cell r="CM208">
            <v>30352.552960000001</v>
          </cell>
          <cell r="CN208">
            <v>34124.253519999998</v>
          </cell>
          <cell r="CO208">
            <v>39381.63248</v>
          </cell>
          <cell r="CP208">
            <v>39381.63248</v>
          </cell>
          <cell r="CQ208">
            <v>44306.908909999998</v>
          </cell>
          <cell r="CR208">
            <v>48920.140729999999</v>
          </cell>
          <cell r="CS208">
            <v>54245.710249999996</v>
          </cell>
          <cell r="CT208">
            <v>54245.710249999996</v>
          </cell>
          <cell r="CU208">
            <v>54245.710249999996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169</v>
          </cell>
          <cell r="GP208">
            <v>169</v>
          </cell>
          <cell r="GQ208">
            <v>169</v>
          </cell>
        </row>
        <row r="209">
          <cell r="C209">
            <v>303.16061999999999</v>
          </cell>
          <cell r="D209">
            <v>690.64016000000004</v>
          </cell>
          <cell r="E209">
            <v>1107.54591</v>
          </cell>
          <cell r="F209">
            <v>1107.54591</v>
          </cell>
          <cell r="G209">
            <v>1635.78844</v>
          </cell>
          <cell r="H209">
            <v>1983.61304</v>
          </cell>
          <cell r="I209">
            <v>2732.8318100000001</v>
          </cell>
          <cell r="J209">
            <v>2732.8318100000001</v>
          </cell>
          <cell r="K209">
            <v>3054.2963500000001</v>
          </cell>
          <cell r="L209">
            <v>3586.6032599999999</v>
          </cell>
          <cell r="M209">
            <v>3952.67803</v>
          </cell>
          <cell r="N209">
            <v>3952.67803</v>
          </cell>
          <cell r="O209">
            <v>4346.4089000000004</v>
          </cell>
          <cell r="P209">
            <v>4622.5113700000002</v>
          </cell>
          <cell r="Q209">
            <v>4994.2764999999999</v>
          </cell>
          <cell r="R209">
            <v>4994.2764999999999</v>
          </cell>
          <cell r="S209">
            <v>4994.2764999999999</v>
          </cell>
          <cell r="BK209">
            <v>901.06009999999992</v>
          </cell>
          <cell r="BL209">
            <v>1938.3340999999998</v>
          </cell>
          <cell r="BM209">
            <v>3074.30177</v>
          </cell>
          <cell r="BN209">
            <v>3074.30177</v>
          </cell>
          <cell r="BO209">
            <v>3654.2177700000002</v>
          </cell>
          <cell r="BP209">
            <v>4264.1543099999999</v>
          </cell>
          <cell r="BQ209">
            <v>4861.7746499999994</v>
          </cell>
          <cell r="BR209">
            <v>4861.7746499999994</v>
          </cell>
          <cell r="BS209">
            <v>5355.4608899999994</v>
          </cell>
          <cell r="BT209">
            <v>5849.1575799999991</v>
          </cell>
          <cell r="BU209">
            <v>6357.6622599999992</v>
          </cell>
          <cell r="BV209">
            <v>6357.6622599999992</v>
          </cell>
          <cell r="BW209">
            <v>6798.5502399999987</v>
          </cell>
          <cell r="BX209">
            <v>7354.9770299999982</v>
          </cell>
          <cell r="BY209">
            <v>7937.6871499999979</v>
          </cell>
          <cell r="BZ209">
            <v>7937.6871499999979</v>
          </cell>
          <cell r="CA209">
            <v>7937.6871499999979</v>
          </cell>
          <cell r="CE209">
            <v>544.93755999999996</v>
          </cell>
          <cell r="CF209">
            <v>1314.62887</v>
          </cell>
          <cell r="CG209">
            <v>2717.7929899999999</v>
          </cell>
          <cell r="CH209">
            <v>2717.7929899999999</v>
          </cell>
          <cell r="CI209">
            <v>3746.7338399999999</v>
          </cell>
          <cell r="CJ209">
            <v>4474.8529600000002</v>
          </cell>
          <cell r="CK209">
            <v>5972.8847400000004</v>
          </cell>
          <cell r="CL209">
            <v>5972.8847400000004</v>
          </cell>
          <cell r="CM209">
            <v>6740.4115500000007</v>
          </cell>
          <cell r="CN209">
            <v>7818.0578200000009</v>
          </cell>
          <cell r="CO209">
            <v>8391.2045100000014</v>
          </cell>
          <cell r="CP209">
            <v>8391.2045100000014</v>
          </cell>
          <cell r="CQ209">
            <v>9064.5408800000005</v>
          </cell>
          <cell r="CR209">
            <v>9845.3246400000007</v>
          </cell>
          <cell r="CS209">
            <v>11318.41201</v>
          </cell>
          <cell r="CT209">
            <v>11318.41201</v>
          </cell>
          <cell r="CU209">
            <v>11318.41201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145</v>
          </cell>
          <cell r="GP209">
            <v>145</v>
          </cell>
          <cell r="GQ209">
            <v>145</v>
          </cell>
        </row>
        <row r="211">
          <cell r="C211">
            <v>17547.558169999997</v>
          </cell>
          <cell r="D211">
            <v>35535.922799999993</v>
          </cell>
          <cell r="E211">
            <v>59106.19137</v>
          </cell>
          <cell r="F211">
            <v>59106.19137</v>
          </cell>
          <cell r="G211">
            <v>77408.671159999998</v>
          </cell>
          <cell r="H211">
            <v>95120.338629999998</v>
          </cell>
          <cell r="I211">
            <v>116184.83088000001</v>
          </cell>
          <cell r="J211">
            <v>116184.83088000001</v>
          </cell>
          <cell r="K211">
            <v>132760.92688000001</v>
          </cell>
          <cell r="L211">
            <v>149889.53413000001</v>
          </cell>
          <cell r="M211">
            <v>171642.49162000002</v>
          </cell>
          <cell r="N211">
            <v>171642.49162000002</v>
          </cell>
          <cell r="O211">
            <v>192081.39045000001</v>
          </cell>
          <cell r="P211">
            <v>209878.29604000002</v>
          </cell>
          <cell r="Q211">
            <v>228372.36044000002</v>
          </cell>
          <cell r="R211">
            <v>228372.36044000002</v>
          </cell>
          <cell r="S211">
            <v>228372.36044000002</v>
          </cell>
          <cell r="BK211">
            <v>12995.719149999999</v>
          </cell>
          <cell r="BL211">
            <v>22487.7009</v>
          </cell>
          <cell r="BM211">
            <v>33279.240570000002</v>
          </cell>
          <cell r="BN211">
            <v>33279.240570000002</v>
          </cell>
          <cell r="BO211">
            <v>40106.938540000003</v>
          </cell>
          <cell r="BP211">
            <v>46467.21903</v>
          </cell>
          <cell r="BQ211">
            <v>54995.98962</v>
          </cell>
          <cell r="BR211">
            <v>54995.98962</v>
          </cell>
          <cell r="BS211">
            <v>62510.681120000001</v>
          </cell>
          <cell r="BT211">
            <v>69847.775959999999</v>
          </cell>
          <cell r="BU211">
            <v>81502.068480000002</v>
          </cell>
          <cell r="BV211">
            <v>81502.068480000002</v>
          </cell>
          <cell r="BW211">
            <v>91564.957949999996</v>
          </cell>
          <cell r="BX211">
            <v>101242.57044</v>
          </cell>
          <cell r="BY211">
            <v>112922.92718</v>
          </cell>
          <cell r="BZ211">
            <v>112922.92718</v>
          </cell>
          <cell r="CA211">
            <v>112922.92718</v>
          </cell>
          <cell r="CE211">
            <v>38413.928319999992</v>
          </cell>
          <cell r="CF211">
            <v>71551.524239999984</v>
          </cell>
          <cell r="CG211">
            <v>112392.17193</v>
          </cell>
          <cell r="CH211">
            <v>112392.17193</v>
          </cell>
          <cell r="CI211">
            <v>141933.74781999999</v>
          </cell>
          <cell r="CJ211">
            <v>168768.41674999997</v>
          </cell>
          <cell r="CK211">
            <v>213064.08670999997</v>
          </cell>
          <cell r="CL211">
            <v>213064.08670999997</v>
          </cell>
          <cell r="CM211">
            <v>240319.36430999998</v>
          </cell>
          <cell r="CN211">
            <v>268031.17791999999</v>
          </cell>
          <cell r="CO211">
            <v>306814.20027999999</v>
          </cell>
          <cell r="CP211">
            <v>306814.20027999999</v>
          </cell>
          <cell r="CQ211">
            <v>343604.56060999999</v>
          </cell>
          <cell r="CR211">
            <v>376322.35931999999</v>
          </cell>
          <cell r="CS211">
            <v>414526.03683</v>
          </cell>
          <cell r="CT211">
            <v>414526.03683</v>
          </cell>
          <cell r="CU211">
            <v>414526.03683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3266</v>
          </cell>
          <cell r="GP211">
            <v>3266</v>
          </cell>
          <cell r="GQ211">
            <v>3266</v>
          </cell>
        </row>
        <row r="213">
          <cell r="C213">
            <v>5615.5377499999959</v>
          </cell>
          <cell r="D213">
            <v>11112.311599999997</v>
          </cell>
          <cell r="E213">
            <v>18000.548050000001</v>
          </cell>
          <cell r="F213">
            <v>18000.548050000001</v>
          </cell>
          <cell r="G213">
            <v>23473.157750000006</v>
          </cell>
          <cell r="H213">
            <v>29003.648860000001</v>
          </cell>
          <cell r="I213">
            <v>35461.313850000006</v>
          </cell>
          <cell r="J213">
            <v>35461.313850000006</v>
          </cell>
          <cell r="K213">
            <v>40524.038910000003</v>
          </cell>
          <cell r="L213">
            <v>45658.598330000001</v>
          </cell>
          <cell r="M213">
            <v>52305.596830000002</v>
          </cell>
          <cell r="N213">
            <v>52305.596830000002</v>
          </cell>
          <cell r="O213">
            <v>58456.570530000005</v>
          </cell>
          <cell r="P213">
            <v>63818.750630000002</v>
          </cell>
          <cell r="Q213">
            <v>69051.879580000008</v>
          </cell>
          <cell r="R213">
            <v>69051.879580000008</v>
          </cell>
          <cell r="S213">
            <v>69051.879580000008</v>
          </cell>
          <cell r="BK213">
            <v>4078.6770499999989</v>
          </cell>
          <cell r="BL213">
            <v>7390.2059299999983</v>
          </cell>
          <cell r="BM213">
            <v>10687.859729999998</v>
          </cell>
          <cell r="BN213">
            <v>10687.859729999998</v>
          </cell>
          <cell r="BO213">
            <v>12585.191329999998</v>
          </cell>
          <cell r="BP213">
            <v>14382.399899999999</v>
          </cell>
          <cell r="BQ213">
            <v>17057.548439999999</v>
          </cell>
          <cell r="BR213">
            <v>17057.548439999999</v>
          </cell>
          <cell r="BS213">
            <v>19370.91663</v>
          </cell>
          <cell r="BT213">
            <v>21689.261189999997</v>
          </cell>
          <cell r="BU213">
            <v>25469.648139999998</v>
          </cell>
          <cell r="BV213">
            <v>25469.648139999998</v>
          </cell>
          <cell r="BW213">
            <v>28496.282869999999</v>
          </cell>
          <cell r="BX213">
            <v>31555.970859999998</v>
          </cell>
          <cell r="BY213">
            <v>35482.592019999996</v>
          </cell>
          <cell r="BZ213">
            <v>35482.592019999996</v>
          </cell>
          <cell r="CA213">
            <v>35482.592019999996</v>
          </cell>
          <cell r="CE213">
            <v>11815.975529999992</v>
          </cell>
          <cell r="CF213">
            <v>21747.76753999999</v>
          </cell>
          <cell r="CG213">
            <v>33483.226239999989</v>
          </cell>
          <cell r="CH213">
            <v>33483.226239999989</v>
          </cell>
          <cell r="CI213">
            <v>41921.770299999989</v>
          </cell>
          <cell r="CJ213">
            <v>50156.737779999981</v>
          </cell>
          <cell r="CK213">
            <v>62819.023539999987</v>
          </cell>
          <cell r="CL213">
            <v>62819.023539999987</v>
          </cell>
          <cell r="CM213">
            <v>70672.210299999992</v>
          </cell>
          <cell r="CN213">
            <v>79019.047629999986</v>
          </cell>
          <cell r="CO213">
            <v>90058.491149999987</v>
          </cell>
          <cell r="CP213">
            <v>90058.491149999987</v>
          </cell>
          <cell r="CQ213">
            <v>100637.74458</v>
          </cell>
          <cell r="CR213">
            <v>109994.28214</v>
          </cell>
          <cell r="CS213">
            <v>119549.85742</v>
          </cell>
          <cell r="CT213">
            <v>119549.85742</v>
          </cell>
          <cell r="CU213">
            <v>119549.85742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624</v>
          </cell>
          <cell r="GP213">
            <v>624</v>
          </cell>
          <cell r="GQ213">
            <v>624</v>
          </cell>
        </row>
        <row r="214">
          <cell r="C214">
            <v>0.32001818689511696</v>
          </cell>
          <cell r="D214">
            <v>0.31270643125102693</v>
          </cell>
          <cell r="E214">
            <v>0.30454589667803189</v>
          </cell>
          <cell r="F214">
            <v>0.30454589667803189</v>
          </cell>
          <cell r="G214">
            <v>0.30323680019622246</v>
          </cell>
          <cell r="H214">
            <v>0.30491532387009967</v>
          </cell>
          <cell r="I214">
            <v>0.30521466168527422</v>
          </cell>
          <cell r="J214">
            <v>0.30521466168527422</v>
          </cell>
          <cell r="K214">
            <v>0.3052407049449789</v>
          </cell>
          <cell r="L214">
            <v>0.30461498592957165</v>
          </cell>
          <cell r="M214">
            <v>0.30473571163135738</v>
          </cell>
          <cell r="N214">
            <v>0.30473571163135738</v>
          </cell>
          <cell r="O214">
            <v>0.30433229576821819</v>
          </cell>
          <cell r="P214">
            <v>0.30407503698160859</v>
          </cell>
          <cell r="Q214">
            <v>0.30236531008813528</v>
          </cell>
          <cell r="R214">
            <v>0.30236531008813528</v>
          </cell>
          <cell r="S214">
            <v>0.30236531008813528</v>
          </cell>
          <cell r="BK214">
            <v>0.3138477373143293</v>
          </cell>
          <cell r="BL214">
            <v>0.32863323657955618</v>
          </cell>
          <cell r="BM214">
            <v>0.3211569599227786</v>
          </cell>
          <cell r="BN214">
            <v>0.3211569599227786</v>
          </cell>
          <cell r="BO214">
            <v>0.31379087479959017</v>
          </cell>
          <cell r="BP214">
            <v>0.30951712196752046</v>
          </cell>
          <cell r="BQ214">
            <v>0.31015985997998663</v>
          </cell>
          <cell r="BR214">
            <v>0.31015985997998663</v>
          </cell>
          <cell r="BS214">
            <v>0.30988170794066688</v>
          </cell>
          <cell r="BT214">
            <v>0.31052185831114898</v>
          </cell>
          <cell r="BU214">
            <v>0.31250308875596278</v>
          </cell>
          <cell r="BV214">
            <v>0.31250308875596278</v>
          </cell>
          <cell r="BW214">
            <v>0.3112138476114486</v>
          </cell>
          <cell r="BX214">
            <v>0.31168678079643586</v>
          </cell>
          <cell r="BY214">
            <v>0.31421955581651262</v>
          </cell>
          <cell r="BZ214">
            <v>0.31421955581651262</v>
          </cell>
          <cell r="CA214">
            <v>0.31421955581651262</v>
          </cell>
          <cell r="CE214">
            <v>0.30759612585230112</v>
          </cell>
          <cell r="CF214">
            <v>0.30394555211784258</v>
          </cell>
          <cell r="CG214">
            <v>0.29791422004776263</v>
          </cell>
          <cell r="CH214">
            <v>0.29791422004776263</v>
          </cell>
          <cell r="CI214">
            <v>0.2953615397598397</v>
          </cell>
          <cell r="CJ214">
            <v>0.29719267826217838</v>
          </cell>
          <cell r="CK214">
            <v>0.29483628381493743</v>
          </cell>
          <cell r="CL214">
            <v>0.29483628381493743</v>
          </cell>
          <cell r="CM214">
            <v>0.29407622021185265</v>
          </cell>
          <cell r="CN214">
            <v>0.2948128954370563</v>
          </cell>
          <cell r="CO214">
            <v>0.29352778022598763</v>
          </cell>
          <cell r="CP214">
            <v>0.29352778022598763</v>
          </cell>
          <cell r="CQ214">
            <v>0.29288826784294758</v>
          </cell>
          <cell r="CR214">
            <v>0.29228739514376828</v>
          </cell>
          <cell r="CS214">
            <v>0.28840132295243065</v>
          </cell>
          <cell r="CT214">
            <v>0.28840132295243065</v>
          </cell>
          <cell r="CU214">
            <v>0.28840132295243065</v>
          </cell>
          <cell r="GA214" t="e">
            <v>#DIV/0!</v>
          </cell>
          <cell r="GB214" t="e">
            <v>#DIV/0!</v>
          </cell>
          <cell r="GC214" t="e">
            <v>#DIV/0!</v>
          </cell>
          <cell r="GD214" t="e">
            <v>#DIV/0!</v>
          </cell>
          <cell r="GE214" t="e">
            <v>#DIV/0!</v>
          </cell>
          <cell r="GF214" t="e">
            <v>#DIV/0!</v>
          </cell>
          <cell r="GG214" t="e">
            <v>#DIV/0!</v>
          </cell>
          <cell r="GH214" t="e">
            <v>#DIV/0!</v>
          </cell>
          <cell r="GI214" t="e">
            <v>#DIV/0!</v>
          </cell>
          <cell r="GJ214" t="e">
            <v>#DIV/0!</v>
          </cell>
          <cell r="GK214" t="e">
            <v>#DIV/0!</v>
          </cell>
          <cell r="GL214" t="e">
            <v>#DIV/0!</v>
          </cell>
          <cell r="GM214" t="e">
            <v>#DIV/0!</v>
          </cell>
          <cell r="GN214" t="e">
            <v>#DIV/0!</v>
          </cell>
          <cell r="GO214">
            <v>0.19105939987752601</v>
          </cell>
          <cell r="GP214">
            <v>0.19105939987752601</v>
          </cell>
          <cell r="GQ214">
            <v>0.19105939987752601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</row>
        <row r="218">
          <cell r="C218">
            <v>147.67767000000001</v>
          </cell>
          <cell r="D218">
            <v>61.896380000000008</v>
          </cell>
          <cell r="E218">
            <v>119.74083</v>
          </cell>
          <cell r="F218">
            <v>119.74083</v>
          </cell>
          <cell r="G218">
            <v>241.98802999999998</v>
          </cell>
          <cell r="H218">
            <v>75.019399999999962</v>
          </cell>
          <cell r="I218">
            <v>-256.99336000000005</v>
          </cell>
          <cell r="J218">
            <v>-256.99336000000005</v>
          </cell>
          <cell r="K218">
            <v>929.48609999999996</v>
          </cell>
          <cell r="L218">
            <v>1318.5605</v>
          </cell>
          <cell r="M218">
            <v>2023.5616100000002</v>
          </cell>
          <cell r="N218">
            <v>2023.5616100000002</v>
          </cell>
          <cell r="O218">
            <v>2279.2593300000003</v>
          </cell>
          <cell r="P218">
            <v>2753.5749600000004</v>
          </cell>
          <cell r="Q218">
            <v>3544.2119600000005</v>
          </cell>
          <cell r="R218">
            <v>3544.2119600000005</v>
          </cell>
          <cell r="S218">
            <v>3544.2119600000005</v>
          </cell>
          <cell r="BK218">
            <v>40.944980000000001</v>
          </cell>
          <cell r="BL218">
            <v>-19.305949999999996</v>
          </cell>
          <cell r="BM218">
            <v>-77.211299999999994</v>
          </cell>
          <cell r="BN218">
            <v>-77.211299999999994</v>
          </cell>
          <cell r="BO218">
            <v>-11.979230000000001</v>
          </cell>
          <cell r="BP218">
            <v>-59.511200000000002</v>
          </cell>
          <cell r="BQ218">
            <v>-63.911250000000003</v>
          </cell>
          <cell r="BR218">
            <v>-63.911250000000003</v>
          </cell>
          <cell r="BS218">
            <v>-57.398230000000005</v>
          </cell>
          <cell r="BT218">
            <v>19.003400000000006</v>
          </cell>
          <cell r="BU218">
            <v>108.32991000000001</v>
          </cell>
          <cell r="BV218">
            <v>108.32991000000001</v>
          </cell>
          <cell r="BW218">
            <v>236.03160000000003</v>
          </cell>
          <cell r="BX218">
            <v>314.21103000000005</v>
          </cell>
          <cell r="BY218">
            <v>391.48603000000003</v>
          </cell>
          <cell r="BZ218">
            <v>391.48603000000003</v>
          </cell>
          <cell r="CA218">
            <v>391.48603000000003</v>
          </cell>
          <cell r="CE218">
            <v>292.95217000000002</v>
          </cell>
          <cell r="CF218">
            <v>261.34074000000004</v>
          </cell>
          <cell r="CG218">
            <v>508.75560000000002</v>
          </cell>
          <cell r="CH218">
            <v>508.75560000000002</v>
          </cell>
          <cell r="CI218">
            <v>748.96417999999994</v>
          </cell>
          <cell r="CJ218">
            <v>611.89177999999993</v>
          </cell>
          <cell r="CK218">
            <v>389.07779999999991</v>
          </cell>
          <cell r="CL218">
            <v>389.07779999999991</v>
          </cell>
          <cell r="CM218">
            <v>1999.9827500000001</v>
          </cell>
          <cell r="CN218">
            <v>2688.6980700000004</v>
          </cell>
          <cell r="CO218">
            <v>3666.9254000000005</v>
          </cell>
          <cell r="CP218">
            <v>3666.9254000000005</v>
          </cell>
          <cell r="CQ218">
            <v>4118.2721600000004</v>
          </cell>
          <cell r="CR218">
            <v>4889.9568600000002</v>
          </cell>
          <cell r="CS218">
            <v>6106.2708600000005</v>
          </cell>
          <cell r="CT218">
            <v>6106.2708600000005</v>
          </cell>
          <cell r="CU218">
            <v>6106.2708600000005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</row>
        <row r="220">
          <cell r="C220">
            <v>63.365279999999998</v>
          </cell>
          <cell r="D220">
            <v>565.01325999999995</v>
          </cell>
          <cell r="E220">
            <v>382.80264999999997</v>
          </cell>
          <cell r="F220">
            <v>382.80264999999997</v>
          </cell>
          <cell r="G220">
            <v>-201.08098000000007</v>
          </cell>
          <cell r="H220">
            <v>208.73010999999997</v>
          </cell>
          <cell r="I220">
            <v>980.39992999999993</v>
          </cell>
          <cell r="J220">
            <v>980.39992999999993</v>
          </cell>
          <cell r="K220">
            <v>1023.22358</v>
          </cell>
          <cell r="L220">
            <v>634.35811999999987</v>
          </cell>
          <cell r="M220">
            <v>852.79522999999983</v>
          </cell>
          <cell r="N220">
            <v>852.79522999999983</v>
          </cell>
          <cell r="O220">
            <v>975.69756999999981</v>
          </cell>
          <cell r="P220">
            <v>812.29209999999978</v>
          </cell>
          <cell r="Q220">
            <v>1826.8630999999998</v>
          </cell>
          <cell r="R220">
            <v>1826.8630999999998</v>
          </cell>
          <cell r="S220">
            <v>1826.8630999999998</v>
          </cell>
          <cell r="BK220">
            <v>-44.864550000000001</v>
          </cell>
          <cell r="BL220">
            <v>-47.25271</v>
          </cell>
          <cell r="BM220">
            <v>-119.9058</v>
          </cell>
          <cell r="BN220">
            <v>-119.9058</v>
          </cell>
          <cell r="BO220">
            <v>-215.75122999999999</v>
          </cell>
          <cell r="BP220">
            <v>-228.13451000000001</v>
          </cell>
          <cell r="BQ220">
            <v>-231.74678</v>
          </cell>
          <cell r="BR220">
            <v>-231.74678</v>
          </cell>
          <cell r="BS220">
            <v>-287.53413</v>
          </cell>
          <cell r="BT220">
            <v>-358.44121000000001</v>
          </cell>
          <cell r="BU220">
            <v>-407.36266000000001</v>
          </cell>
          <cell r="BV220">
            <v>-407.36266000000001</v>
          </cell>
          <cell r="BW220">
            <v>-425.56178</v>
          </cell>
          <cell r="BX220">
            <v>-480.64416999999997</v>
          </cell>
          <cell r="BY220">
            <v>-462.96517</v>
          </cell>
          <cell r="BZ220">
            <v>-462.96517</v>
          </cell>
          <cell r="CA220">
            <v>-462.96517</v>
          </cell>
          <cell r="CE220">
            <v>17.73787999999999</v>
          </cell>
          <cell r="CF220">
            <v>589.08297999999991</v>
          </cell>
          <cell r="CG220">
            <v>289.21757999999994</v>
          </cell>
          <cell r="CH220">
            <v>289.21757999999994</v>
          </cell>
          <cell r="CI220">
            <v>-498.26288000000005</v>
          </cell>
          <cell r="CJ220">
            <v>-40.642229999999984</v>
          </cell>
          <cell r="CK220">
            <v>852.42697999999996</v>
          </cell>
          <cell r="CL220">
            <v>852.42697999999996</v>
          </cell>
          <cell r="CM220">
            <v>847.23777999999993</v>
          </cell>
          <cell r="CN220">
            <v>301.00457999999981</v>
          </cell>
          <cell r="CO220">
            <v>500.3310399999998</v>
          </cell>
          <cell r="CP220">
            <v>500.3310399999998</v>
          </cell>
          <cell r="CQ220">
            <v>592.68870999999979</v>
          </cell>
          <cell r="CR220">
            <v>326.20725999999979</v>
          </cell>
          <cell r="CS220">
            <v>1520.3902600000001</v>
          </cell>
          <cell r="CT220">
            <v>1520.3902600000001</v>
          </cell>
          <cell r="CU220">
            <v>1520.3902600000001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</row>
        <row r="221">
          <cell r="C221">
            <v>-33.53199</v>
          </cell>
          <cell r="D221">
            <v>-11.75046</v>
          </cell>
          <cell r="E221">
            <v>542.87863000000004</v>
          </cell>
          <cell r="F221">
            <v>542.87863000000004</v>
          </cell>
          <cell r="G221">
            <v>636.07726000000002</v>
          </cell>
          <cell r="H221">
            <v>751.40881999999999</v>
          </cell>
          <cell r="I221">
            <v>870.20151999999996</v>
          </cell>
          <cell r="J221">
            <v>870.20151999999996</v>
          </cell>
          <cell r="K221">
            <v>926.76265000000001</v>
          </cell>
          <cell r="L221">
            <v>964.40291000000002</v>
          </cell>
          <cell r="M221">
            <v>993.36423000000002</v>
          </cell>
          <cell r="N221">
            <v>993.36423000000002</v>
          </cell>
          <cell r="O221">
            <v>994.91764999999998</v>
          </cell>
          <cell r="P221">
            <v>1050.23966</v>
          </cell>
          <cell r="Q221">
            <v>2761.6096600000001</v>
          </cell>
          <cell r="R221">
            <v>2761.6096600000001</v>
          </cell>
          <cell r="S221">
            <v>2761.6096600000001</v>
          </cell>
          <cell r="BK221">
            <v>-0.26882</v>
          </cell>
          <cell r="BL221">
            <v>8.9796499999999995</v>
          </cell>
          <cell r="BM221">
            <v>529.88765000000001</v>
          </cell>
          <cell r="BN221">
            <v>529.88765000000001</v>
          </cell>
          <cell r="BO221">
            <v>531.18501000000003</v>
          </cell>
          <cell r="BP221">
            <v>544.63443000000007</v>
          </cell>
          <cell r="BQ221">
            <v>553.6652600000001</v>
          </cell>
          <cell r="BR221">
            <v>553.6652600000001</v>
          </cell>
          <cell r="BS221">
            <v>553.6652600000001</v>
          </cell>
          <cell r="BT221">
            <v>553.6652600000001</v>
          </cell>
          <cell r="BU221">
            <v>553.6652600000001</v>
          </cell>
          <cell r="BV221">
            <v>553.6652600000001</v>
          </cell>
          <cell r="BW221">
            <v>554.71358000000009</v>
          </cell>
          <cell r="BX221">
            <v>554.71358000000009</v>
          </cell>
          <cell r="BY221">
            <v>2056.7135800000001</v>
          </cell>
          <cell r="BZ221">
            <v>2056.7135800000001</v>
          </cell>
          <cell r="CA221">
            <v>2056.7135800000001</v>
          </cell>
          <cell r="CE221">
            <v>-44.167819999999999</v>
          </cell>
          <cell r="CF221">
            <v>166.73752000000002</v>
          </cell>
          <cell r="CG221">
            <v>971.34609000000012</v>
          </cell>
          <cell r="CH221">
            <v>971.34609000000012</v>
          </cell>
          <cell r="CI221">
            <v>1290.6939500000001</v>
          </cell>
          <cell r="CJ221">
            <v>1561.3197600000001</v>
          </cell>
          <cell r="CK221">
            <v>1906.4030200000002</v>
          </cell>
          <cell r="CL221">
            <v>1906.4030200000002</v>
          </cell>
          <cell r="CM221">
            <v>1255.3323300000002</v>
          </cell>
          <cell r="CN221">
            <v>1160.9023900000002</v>
          </cell>
          <cell r="CO221">
            <v>2104.2065000000002</v>
          </cell>
          <cell r="CP221">
            <v>2104.2065000000002</v>
          </cell>
          <cell r="CQ221">
            <v>2199.9136200000003</v>
          </cell>
          <cell r="CR221">
            <v>2069.4495900000002</v>
          </cell>
          <cell r="CS221">
            <v>4138.06459</v>
          </cell>
          <cell r="CT221">
            <v>4138.06459</v>
          </cell>
          <cell r="CU221">
            <v>4138.06459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748</v>
          </cell>
          <cell r="GP221">
            <v>748</v>
          </cell>
          <cell r="GQ221">
            <v>748</v>
          </cell>
        </row>
        <row r="222">
          <cell r="C222">
            <v>350.18982</v>
          </cell>
          <cell r="D222">
            <v>786.20955000000004</v>
          </cell>
          <cell r="E222">
            <v>1409.89941</v>
          </cell>
          <cell r="F222">
            <v>1409.89941</v>
          </cell>
          <cell r="G222">
            <v>1478.0128</v>
          </cell>
          <cell r="H222">
            <v>1727.67751</v>
          </cell>
          <cell r="I222">
            <v>2352.5131900000001</v>
          </cell>
          <cell r="J222">
            <v>2352.5131900000001</v>
          </cell>
          <cell r="K222">
            <v>2337.7328299999999</v>
          </cell>
          <cell r="L222">
            <v>1817.06259</v>
          </cell>
          <cell r="M222">
            <v>1915.5156899999999</v>
          </cell>
          <cell r="N222">
            <v>1915.5156899999999</v>
          </cell>
          <cell r="O222">
            <v>1459.6396299999999</v>
          </cell>
          <cell r="P222">
            <v>1279.94238</v>
          </cell>
          <cell r="Q222">
            <v>-805.76062000000002</v>
          </cell>
          <cell r="R222">
            <v>-805.76062000000002</v>
          </cell>
          <cell r="S222">
            <v>-805.76062000000002</v>
          </cell>
          <cell r="BK222">
            <v>27.929479999999998</v>
          </cell>
          <cell r="BL222">
            <v>56.958109999999998</v>
          </cell>
          <cell r="BM222">
            <v>96.152850000000001</v>
          </cell>
          <cell r="BN222">
            <v>96.152850000000001</v>
          </cell>
          <cell r="BO222">
            <v>102.59622</v>
          </cell>
          <cell r="BP222">
            <v>123.12527</v>
          </cell>
          <cell r="BQ222">
            <v>138.25422</v>
          </cell>
          <cell r="BR222">
            <v>138.25422</v>
          </cell>
          <cell r="BS222">
            <v>144.89252999999999</v>
          </cell>
          <cell r="BT222">
            <v>95.804099999999991</v>
          </cell>
          <cell r="BU222">
            <v>87.532799999999995</v>
          </cell>
          <cell r="BV222">
            <v>87.532799999999995</v>
          </cell>
          <cell r="BW222">
            <v>-24.937260000000009</v>
          </cell>
          <cell r="BX222">
            <v>-44.759270000000008</v>
          </cell>
          <cell r="BY222">
            <v>-131.01227</v>
          </cell>
          <cell r="BZ222">
            <v>-131.01227</v>
          </cell>
          <cell r="CA222">
            <v>-131.01227</v>
          </cell>
          <cell r="CE222">
            <v>480.30002000000002</v>
          </cell>
          <cell r="CF222">
            <v>1050.9130700000001</v>
          </cell>
          <cell r="CG222">
            <v>1850.08635</v>
          </cell>
          <cell r="CH222">
            <v>1850.08635</v>
          </cell>
          <cell r="CI222">
            <v>1978.22109</v>
          </cell>
          <cell r="CJ222">
            <v>2333.3273899999999</v>
          </cell>
          <cell r="CK222">
            <v>2611.8445299999998</v>
          </cell>
          <cell r="CL222">
            <v>2611.8445299999998</v>
          </cell>
          <cell r="CM222">
            <v>2613.0452399999999</v>
          </cell>
          <cell r="CN222">
            <v>1962.9743899999999</v>
          </cell>
          <cell r="CO222">
            <v>2062.4703799999997</v>
          </cell>
          <cell r="CP222">
            <v>2062.4703799999997</v>
          </cell>
          <cell r="CQ222">
            <v>1367.1057599999997</v>
          </cell>
          <cell r="CR222">
            <v>1125.3137999999997</v>
          </cell>
          <cell r="CS222">
            <v>-2019.8332000000003</v>
          </cell>
          <cell r="CT222">
            <v>-2019.8332000000003</v>
          </cell>
          <cell r="CU222">
            <v>-2019.8332000000003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</row>
        <row r="223">
          <cell r="C223">
            <v>527.70078000000001</v>
          </cell>
          <cell r="D223">
            <v>1401.3687299999999</v>
          </cell>
          <cell r="E223">
            <v>2455.32152</v>
          </cell>
          <cell r="F223">
            <v>2455.32152</v>
          </cell>
          <cell r="G223">
            <v>2154.9971099999998</v>
          </cell>
          <cell r="H223">
            <v>2762.8358399999997</v>
          </cell>
          <cell r="I223">
            <v>3946.1212799999998</v>
          </cell>
          <cell r="J223">
            <v>3946.1212799999998</v>
          </cell>
          <cell r="K223">
            <v>5217.2051599999995</v>
          </cell>
          <cell r="L223">
            <v>4734.3841199999997</v>
          </cell>
          <cell r="M223">
            <v>5785.2367599999998</v>
          </cell>
          <cell r="N223">
            <v>5785.2367599999998</v>
          </cell>
          <cell r="O223">
            <v>5709.5141800000001</v>
          </cell>
          <cell r="P223">
            <v>5896.0491000000002</v>
          </cell>
          <cell r="Q223">
            <v>7326.9241000000002</v>
          </cell>
          <cell r="R223">
            <v>7326.9241000000002</v>
          </cell>
          <cell r="S223">
            <v>7326.9241000000002</v>
          </cell>
          <cell r="BK223">
            <v>23.74109</v>
          </cell>
          <cell r="BL223">
            <v>-0.6208999999999989</v>
          </cell>
          <cell r="BM223">
            <v>428.92340000000002</v>
          </cell>
          <cell r="BN223">
            <v>428.92340000000002</v>
          </cell>
          <cell r="BO223">
            <v>406.05077</v>
          </cell>
          <cell r="BP223">
            <v>380.11399</v>
          </cell>
          <cell r="BQ223">
            <v>396.26145000000002</v>
          </cell>
          <cell r="BR223">
            <v>396.26145000000002</v>
          </cell>
          <cell r="BS223">
            <v>353.62543000000005</v>
          </cell>
          <cell r="BT223">
            <v>310.03155000000004</v>
          </cell>
          <cell r="BU223">
            <v>342.16531000000003</v>
          </cell>
          <cell r="BV223">
            <v>342.16531000000003</v>
          </cell>
          <cell r="BW223">
            <v>340.24614000000003</v>
          </cell>
          <cell r="BX223">
            <v>343.52117000000004</v>
          </cell>
          <cell r="BY223">
            <v>1854.22217</v>
          </cell>
          <cell r="BZ223">
            <v>1854.22217</v>
          </cell>
          <cell r="CA223">
            <v>1854.22217</v>
          </cell>
          <cell r="CE223">
            <v>746.82225000000005</v>
          </cell>
          <cell r="CF223">
            <v>2068.07431</v>
          </cell>
          <cell r="CG223">
            <v>3619.40562</v>
          </cell>
          <cell r="CH223">
            <v>3619.40562</v>
          </cell>
          <cell r="CI223">
            <v>3519.61634</v>
          </cell>
          <cell r="CJ223">
            <v>4465.8967000000002</v>
          </cell>
          <cell r="CK223">
            <v>5759.7523300000003</v>
          </cell>
          <cell r="CL223">
            <v>5759.7523300000003</v>
          </cell>
          <cell r="CM223">
            <v>6715.5981000000002</v>
          </cell>
          <cell r="CN223">
            <v>6113.5794299999998</v>
          </cell>
          <cell r="CO223">
            <v>8333.9333200000001</v>
          </cell>
          <cell r="CP223">
            <v>8333.9333200000001</v>
          </cell>
          <cell r="CQ223">
            <v>8277.9802500000005</v>
          </cell>
          <cell r="CR223">
            <v>8410.9275100000013</v>
          </cell>
          <cell r="CS223">
            <v>9744.8925100000015</v>
          </cell>
          <cell r="CT223">
            <v>9744.8925100000015</v>
          </cell>
          <cell r="CU223">
            <v>9744.8925100000015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748</v>
          </cell>
          <cell r="GP223">
            <v>748</v>
          </cell>
          <cell r="GQ223">
            <v>748</v>
          </cell>
        </row>
        <row r="225">
          <cell r="C225">
            <v>6143.238529999996</v>
          </cell>
          <cell r="D225">
            <v>12513.680329999997</v>
          </cell>
          <cell r="E225">
            <v>20455.869570000003</v>
          </cell>
          <cell r="F225">
            <v>20455.869570000003</v>
          </cell>
          <cell r="G225">
            <v>25628.154860000006</v>
          </cell>
          <cell r="H225">
            <v>31766.484700000001</v>
          </cell>
          <cell r="I225">
            <v>39407.435130000005</v>
          </cell>
          <cell r="J225">
            <v>39407.435130000005</v>
          </cell>
          <cell r="K225">
            <v>45741.244070000001</v>
          </cell>
          <cell r="L225">
            <v>50392.982449999996</v>
          </cell>
          <cell r="M225">
            <v>58090.833589999995</v>
          </cell>
          <cell r="N225">
            <v>58090.833589999995</v>
          </cell>
          <cell r="O225">
            <v>64166.084710000003</v>
          </cell>
          <cell r="P225">
            <v>69714.799729999999</v>
          </cell>
          <cell r="Q225">
            <v>76378.803679999997</v>
          </cell>
          <cell r="R225">
            <v>76378.803679999997</v>
          </cell>
          <cell r="S225">
            <v>76378.803679999997</v>
          </cell>
          <cell r="BK225">
            <v>4102.4181399999989</v>
          </cell>
          <cell r="BL225">
            <v>7389.5850299999984</v>
          </cell>
          <cell r="BM225">
            <v>11116.783129999998</v>
          </cell>
          <cell r="BN225">
            <v>11116.783129999998</v>
          </cell>
          <cell r="BO225">
            <v>12991.242099999998</v>
          </cell>
          <cell r="BP225">
            <v>14762.513889999998</v>
          </cell>
          <cell r="BQ225">
            <v>17453.809889999997</v>
          </cell>
          <cell r="BR225">
            <v>17453.809889999997</v>
          </cell>
          <cell r="BS225">
            <v>19724.542059999996</v>
          </cell>
          <cell r="BT225">
            <v>21999.292739999997</v>
          </cell>
          <cell r="BU225">
            <v>25811.813449999998</v>
          </cell>
          <cell r="BV225">
            <v>25811.813449999998</v>
          </cell>
          <cell r="BW225">
            <v>28836.529009999998</v>
          </cell>
          <cell r="BX225">
            <v>31899.492029999998</v>
          </cell>
          <cell r="BY225">
            <v>37336.814189999997</v>
          </cell>
          <cell r="BZ225">
            <v>37336.814189999997</v>
          </cell>
          <cell r="CA225">
            <v>37336.814189999997</v>
          </cell>
          <cell r="CE225">
            <v>12562.797779999992</v>
          </cell>
          <cell r="CF225">
            <v>23815.84184999999</v>
          </cell>
          <cell r="CG225">
            <v>37102.631859999994</v>
          </cell>
          <cell r="CH225">
            <v>37102.631859999994</v>
          </cell>
          <cell r="CI225">
            <v>45441.386639999997</v>
          </cell>
          <cell r="CJ225">
            <v>54622.634479999993</v>
          </cell>
          <cell r="CK225">
            <v>68578.775869999998</v>
          </cell>
          <cell r="CL225">
            <v>68578.775869999998</v>
          </cell>
          <cell r="CM225">
            <v>77387.808399999994</v>
          </cell>
          <cell r="CN225">
            <v>85132.627059999984</v>
          </cell>
          <cell r="CO225">
            <v>98392.424469999984</v>
          </cell>
          <cell r="CP225">
            <v>98392.424469999984</v>
          </cell>
          <cell r="CQ225">
            <v>108915.72482999999</v>
          </cell>
          <cell r="CR225">
            <v>118405.20964999999</v>
          </cell>
          <cell r="CS225">
            <v>129294.74992999999</v>
          </cell>
          <cell r="CT225">
            <v>129294.74992999999</v>
          </cell>
          <cell r="CU225">
            <v>129294.74992999999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1372</v>
          </cell>
          <cell r="GP225">
            <v>1372</v>
          </cell>
          <cell r="GQ225">
            <v>1372</v>
          </cell>
        </row>
        <row r="226">
          <cell r="C226">
            <v>0.35009079157821066</v>
          </cell>
          <cell r="D226">
            <v>0.35214170180491272</v>
          </cell>
          <cell r="E226">
            <v>0.34608674820456464</v>
          </cell>
          <cell r="F226">
            <v>0.34608674820456464</v>
          </cell>
          <cell r="G226">
            <v>0.33107602127709757</v>
          </cell>
          <cell r="H226">
            <v>0.3339610135700376</v>
          </cell>
          <cell r="I226">
            <v>0.33917883110490959</v>
          </cell>
          <cell r="J226">
            <v>0.33917883110490959</v>
          </cell>
          <cell r="K226">
            <v>0.34453845076981582</v>
          </cell>
          <cell r="L226">
            <v>0.33620080776482958</v>
          </cell>
          <cell r="M226">
            <v>0.33844086648781302</v>
          </cell>
          <cell r="N226">
            <v>0.33844086648781302</v>
          </cell>
          <cell r="O226">
            <v>0.33405674833816262</v>
          </cell>
          <cell r="P226">
            <v>0.33216774218861239</v>
          </cell>
          <cell r="Q226">
            <v>0.33444854505528882</v>
          </cell>
          <cell r="R226">
            <v>0.33444854505528882</v>
          </cell>
          <cell r="S226">
            <v>0.33444854505528882</v>
          </cell>
          <cell r="BK226">
            <v>0.31567457657778014</v>
          </cell>
          <cell r="BL226">
            <v>0.32860562593128401</v>
          </cell>
          <cell r="BM226">
            <v>0.33404557735074536</v>
          </cell>
          <cell r="BN226">
            <v>0.33404557735074536</v>
          </cell>
          <cell r="BO226">
            <v>0.32391507736356873</v>
          </cell>
          <cell r="BP226">
            <v>0.31769738319112828</v>
          </cell>
          <cell r="BQ226">
            <v>0.317365138996475</v>
          </cell>
          <cell r="BR226">
            <v>0.317365138996475</v>
          </cell>
          <cell r="BS226">
            <v>0.31553874804427978</v>
          </cell>
          <cell r="BT226">
            <v>0.31496053292517745</v>
          </cell>
          <cell r="BU226">
            <v>0.31670132956605912</v>
          </cell>
          <cell r="BV226">
            <v>0.31670132956605912</v>
          </cell>
          <cell r="BW226">
            <v>0.3149297466586124</v>
          </cell>
          <cell r="BX226">
            <v>0.31507983145197593</v>
          </cell>
          <cell r="BY226">
            <v>0.33063980116708125</v>
          </cell>
          <cell r="BZ226">
            <v>0.33063980116708125</v>
          </cell>
          <cell r="CA226">
            <v>0.33063980116708125</v>
          </cell>
          <cell r="CE226">
            <v>0.32703757021015845</v>
          </cell>
          <cell r="CF226">
            <v>0.3328488400906216</v>
          </cell>
          <cell r="CG226">
            <v>0.33011758045843465</v>
          </cell>
          <cell r="CH226">
            <v>0.33011758045843465</v>
          </cell>
          <cell r="CI226">
            <v>0.32015914000684775</v>
          </cell>
          <cell r="CJ226">
            <v>0.32365436336890918</v>
          </cell>
          <cell r="CK226">
            <v>0.32186924098260672</v>
          </cell>
          <cell r="CL226">
            <v>0.32186924098260672</v>
          </cell>
          <cell r="CM226">
            <v>0.322020693680654</v>
          </cell>
          <cell r="CN226">
            <v>0.3176221054604691</v>
          </cell>
          <cell r="CO226">
            <v>0.32069058205326423</v>
          </cell>
          <cell r="CP226">
            <v>0.32069058205326423</v>
          </cell>
          <cell r="CQ226">
            <v>0.31697985799909723</v>
          </cell>
          <cell r="CR226">
            <v>0.3146377214044726</v>
          </cell>
          <cell r="CS226">
            <v>0.31190984025696961</v>
          </cell>
          <cell r="CT226">
            <v>0.31190984025696961</v>
          </cell>
          <cell r="CU226">
            <v>0.31190984025696961</v>
          </cell>
          <cell r="GA226" t="e">
            <v>#DIV/0!</v>
          </cell>
          <cell r="GB226" t="e">
            <v>#DIV/0!</v>
          </cell>
          <cell r="GC226" t="e">
            <v>#DIV/0!</v>
          </cell>
          <cell r="GD226" t="e">
            <v>#DIV/0!</v>
          </cell>
          <cell r="GE226" t="e">
            <v>#DIV/0!</v>
          </cell>
          <cell r="GF226" t="e">
            <v>#DIV/0!</v>
          </cell>
          <cell r="GG226" t="e">
            <v>#DIV/0!</v>
          </cell>
          <cell r="GH226" t="e">
            <v>#DIV/0!</v>
          </cell>
          <cell r="GI226" t="e">
            <v>#DIV/0!</v>
          </cell>
          <cell r="GJ226" t="e">
            <v>#DIV/0!</v>
          </cell>
          <cell r="GK226" t="e">
            <v>#DIV/0!</v>
          </cell>
          <cell r="GL226" t="e">
            <v>#DIV/0!</v>
          </cell>
          <cell r="GM226" t="e">
            <v>#DIV/0!</v>
          </cell>
          <cell r="GN226" t="e">
            <v>#DIV/0!</v>
          </cell>
          <cell r="GO226">
            <v>0.42008573178199632</v>
          </cell>
          <cell r="GP226">
            <v>0.42008573178199632</v>
          </cell>
          <cell r="GQ226">
            <v>0.42008573178199632</v>
          </cell>
        </row>
        <row r="228">
          <cell r="C228">
            <v>1702.61013</v>
          </cell>
          <cell r="D228">
            <v>3467.6606899999997</v>
          </cell>
          <cell r="E228">
            <v>5640.76613</v>
          </cell>
          <cell r="F228">
            <v>5640.76613</v>
          </cell>
          <cell r="G228">
            <v>7409.1321900000003</v>
          </cell>
          <cell r="H228">
            <v>9142.9305600000007</v>
          </cell>
          <cell r="I228">
            <v>10994.37585</v>
          </cell>
          <cell r="J228">
            <v>10994.37585</v>
          </cell>
          <cell r="K228">
            <v>12814.17655</v>
          </cell>
          <cell r="L228">
            <v>14534.26223</v>
          </cell>
          <cell r="M228">
            <v>16556.584080000001</v>
          </cell>
          <cell r="N228">
            <v>16556.584080000001</v>
          </cell>
          <cell r="O228">
            <v>18278.551780000002</v>
          </cell>
          <cell r="P228">
            <v>19854.133840000002</v>
          </cell>
          <cell r="Q228">
            <v>21771.818810000001</v>
          </cell>
          <cell r="R228">
            <v>21771.818810000001</v>
          </cell>
          <cell r="S228">
            <v>21771.818810000001</v>
          </cell>
          <cell r="BK228">
            <v>1884.7474999999999</v>
          </cell>
          <cell r="BL228">
            <v>3614.06628</v>
          </cell>
          <cell r="BM228">
            <v>5462.3488299999999</v>
          </cell>
          <cell r="BN228">
            <v>5462.3488299999999</v>
          </cell>
          <cell r="BO228">
            <v>6966.3535099999999</v>
          </cell>
          <cell r="BP228">
            <v>8367.6272900000004</v>
          </cell>
          <cell r="BQ228">
            <v>10082.55991</v>
          </cell>
          <cell r="BR228">
            <v>10082.55991</v>
          </cell>
          <cell r="BS228">
            <v>11768.407810000001</v>
          </cell>
          <cell r="BT228">
            <v>13543.54644</v>
          </cell>
          <cell r="BU228">
            <v>15612.92355</v>
          </cell>
          <cell r="BV228">
            <v>15612.92355</v>
          </cell>
          <cell r="BW228">
            <v>17511.232199999999</v>
          </cell>
          <cell r="BX228">
            <v>19093.278139999999</v>
          </cell>
          <cell r="BY228">
            <v>20950.284169999999</v>
          </cell>
          <cell r="BZ228">
            <v>20950.284169999999</v>
          </cell>
          <cell r="CA228">
            <v>20950.284169999999</v>
          </cell>
          <cell r="CE228">
            <v>4152.93372</v>
          </cell>
          <cell r="CF228">
            <v>8139.2950000000001</v>
          </cell>
          <cell r="CG228">
            <v>12700.053260000001</v>
          </cell>
          <cell r="CH228">
            <v>12700.053260000001</v>
          </cell>
          <cell r="CI228">
            <v>16746.127660000002</v>
          </cell>
          <cell r="CJ228">
            <v>20537.669020000001</v>
          </cell>
          <cell r="CK228">
            <v>24348.281920000001</v>
          </cell>
          <cell r="CL228">
            <v>24348.281920000001</v>
          </cell>
          <cell r="CM228">
            <v>28087.241990000002</v>
          </cell>
          <cell r="CN228">
            <v>31656.608630000002</v>
          </cell>
          <cell r="CO228">
            <v>36074.519810000005</v>
          </cell>
          <cell r="CP228">
            <v>36074.519810000005</v>
          </cell>
          <cell r="CQ228">
            <v>39526.804090000005</v>
          </cell>
          <cell r="CR228">
            <v>43280.672620000005</v>
          </cell>
          <cell r="CS228">
            <v>49348.228500000005</v>
          </cell>
          <cell r="CT228">
            <v>49348.228500000005</v>
          </cell>
          <cell r="CU228">
            <v>49348.228500000005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867</v>
          </cell>
          <cell r="GP228">
            <v>867</v>
          </cell>
          <cell r="GQ228">
            <v>867</v>
          </cell>
        </row>
        <row r="229">
          <cell r="C229">
            <v>887.06554999999992</v>
          </cell>
          <cell r="D229">
            <v>1798.3170499999999</v>
          </cell>
          <cell r="E229">
            <v>2701.15958</v>
          </cell>
          <cell r="F229">
            <v>2701.15958</v>
          </cell>
          <cell r="G229">
            <v>3607.88</v>
          </cell>
          <cell r="H229">
            <v>4429.3051299999997</v>
          </cell>
          <cell r="I229">
            <v>5515.7510700000003</v>
          </cell>
          <cell r="J229">
            <v>5515.7510700000003</v>
          </cell>
          <cell r="K229">
            <v>6347.1683400000002</v>
          </cell>
          <cell r="L229">
            <v>7219.2848100000001</v>
          </cell>
          <cell r="M229">
            <v>8264.0837200000005</v>
          </cell>
          <cell r="N229">
            <v>8264.0837200000005</v>
          </cell>
          <cell r="O229">
            <v>9147.6876600000014</v>
          </cell>
          <cell r="P229">
            <v>9880.7141500000016</v>
          </cell>
          <cell r="Q229">
            <v>10583.219050000002</v>
          </cell>
          <cell r="R229">
            <v>10583.219050000002</v>
          </cell>
          <cell r="S229">
            <v>10583.219050000002</v>
          </cell>
          <cell r="BK229">
            <v>499.06224000000003</v>
          </cell>
          <cell r="BL229">
            <v>1005.98038</v>
          </cell>
          <cell r="BM229">
            <v>3894.7086799999997</v>
          </cell>
          <cell r="BN229">
            <v>3894.7086799999997</v>
          </cell>
          <cell r="BO229">
            <v>4428.6277499999997</v>
          </cell>
          <cell r="BP229">
            <v>4890.4229599999999</v>
          </cell>
          <cell r="BQ229">
            <v>5481.8435799999997</v>
          </cell>
          <cell r="BR229">
            <v>5481.8435799999997</v>
          </cell>
          <cell r="BS229">
            <v>5947.31837</v>
          </cell>
          <cell r="BT229">
            <v>5433.5361700000003</v>
          </cell>
          <cell r="BU229">
            <v>5811.1502700000001</v>
          </cell>
          <cell r="BV229">
            <v>5811.1502700000001</v>
          </cell>
          <cell r="BW229">
            <v>6008.9522800000004</v>
          </cell>
          <cell r="BX229">
            <v>6380.2300200000009</v>
          </cell>
          <cell r="BY229">
            <v>6720.3330200000009</v>
          </cell>
          <cell r="BZ229">
            <v>6720.3330200000009</v>
          </cell>
          <cell r="CA229">
            <v>6720.3330200000009</v>
          </cell>
          <cell r="CE229">
            <v>1668.9513799999997</v>
          </cell>
          <cell r="CF229">
            <v>3377.8846599999997</v>
          </cell>
          <cell r="CG229">
            <v>5087.6557699999994</v>
          </cell>
          <cell r="CH229">
            <v>5087.6557699999994</v>
          </cell>
          <cell r="CI229">
            <v>6792.5920099999994</v>
          </cell>
          <cell r="CJ229">
            <v>8336.9431199999999</v>
          </cell>
          <cell r="CK229">
            <v>10378.980750000001</v>
          </cell>
          <cell r="CL229">
            <v>10378.980750000001</v>
          </cell>
          <cell r="CM229">
            <v>11941.632570000002</v>
          </cell>
          <cell r="CN229">
            <v>13577.86922</v>
          </cell>
          <cell r="CO229">
            <v>15447.049770000001</v>
          </cell>
          <cell r="CP229">
            <v>15447.049770000001</v>
          </cell>
          <cell r="CQ229">
            <v>17120.741300000002</v>
          </cell>
          <cell r="CR229">
            <v>18597.145250000001</v>
          </cell>
          <cell r="CS229">
            <v>20425.523870000001</v>
          </cell>
          <cell r="CT229">
            <v>20425.523870000001</v>
          </cell>
          <cell r="CU229">
            <v>20425.523870000001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324</v>
          </cell>
          <cell r="GP229">
            <v>324</v>
          </cell>
          <cell r="GQ229">
            <v>324</v>
          </cell>
        </row>
        <row r="231">
          <cell r="C231">
            <v>2589.6756799999998</v>
          </cell>
          <cell r="D231">
            <v>5265.9777400000003</v>
          </cell>
          <cell r="E231">
            <v>8341.9257099999995</v>
          </cell>
          <cell r="F231">
            <v>8341.9257099999995</v>
          </cell>
          <cell r="G231">
            <v>11017.012189999999</v>
          </cell>
          <cell r="H231">
            <v>13572.23569</v>
          </cell>
          <cell r="I231">
            <v>16510.126919999999</v>
          </cell>
          <cell r="J231">
            <v>16510.126919999999</v>
          </cell>
          <cell r="K231">
            <v>19161.34489</v>
          </cell>
          <cell r="L231">
            <v>21753.547040000001</v>
          </cell>
          <cell r="M231">
            <v>24820.667800000003</v>
          </cell>
          <cell r="N231">
            <v>24820.667800000003</v>
          </cell>
          <cell r="O231">
            <v>27426.239440000005</v>
          </cell>
          <cell r="P231">
            <v>29734.847990000006</v>
          </cell>
          <cell r="Q231">
            <v>32355.037860000004</v>
          </cell>
          <cell r="R231">
            <v>32355.037860000004</v>
          </cell>
          <cell r="S231">
            <v>32355.037860000004</v>
          </cell>
          <cell r="BK231">
            <v>2383.8097400000001</v>
          </cell>
          <cell r="BL231">
            <v>4620.04666</v>
          </cell>
          <cell r="BM231">
            <v>9357.0575099999987</v>
          </cell>
          <cell r="BN231">
            <v>9357.0575099999987</v>
          </cell>
          <cell r="BO231">
            <v>11394.981259999999</v>
          </cell>
          <cell r="BP231">
            <v>13258.050249999998</v>
          </cell>
          <cell r="BQ231">
            <v>15564.403489999997</v>
          </cell>
          <cell r="BR231">
            <v>15564.403489999997</v>
          </cell>
          <cell r="BS231">
            <v>17715.726179999998</v>
          </cell>
          <cell r="BT231">
            <v>18977.082609999998</v>
          </cell>
          <cell r="BU231">
            <v>21424.073819999998</v>
          </cell>
          <cell r="BV231">
            <v>21424.073819999998</v>
          </cell>
          <cell r="BW231">
            <v>23520.184479999996</v>
          </cell>
          <cell r="BX231">
            <v>25473.508159999998</v>
          </cell>
          <cell r="BY231">
            <v>27670.617189999997</v>
          </cell>
          <cell r="BZ231">
            <v>27670.617189999997</v>
          </cell>
          <cell r="CA231">
            <v>27670.617189999997</v>
          </cell>
          <cell r="CE231">
            <v>5821.8850999999995</v>
          </cell>
          <cell r="CF231">
            <v>11517.179659999998</v>
          </cell>
          <cell r="CG231">
            <v>17787.709029999998</v>
          </cell>
          <cell r="CH231">
            <v>17787.709029999998</v>
          </cell>
          <cell r="CI231">
            <v>23538.719669999999</v>
          </cell>
          <cell r="CJ231">
            <v>28874.612139999997</v>
          </cell>
          <cell r="CK231">
            <v>34727.262669999996</v>
          </cell>
          <cell r="CL231">
            <v>34727.262669999996</v>
          </cell>
          <cell r="CM231">
            <v>40028.874559999997</v>
          </cell>
          <cell r="CN231">
            <v>45234.477849999996</v>
          </cell>
          <cell r="CO231">
            <v>51521.569579999996</v>
          </cell>
          <cell r="CP231">
            <v>51521.569579999996</v>
          </cell>
          <cell r="CQ231">
            <v>56647.545389999999</v>
          </cell>
          <cell r="CR231">
            <v>61877.817869999999</v>
          </cell>
          <cell r="CS231">
            <v>69773.752370000002</v>
          </cell>
          <cell r="CT231">
            <v>69773.752370000002</v>
          </cell>
          <cell r="CU231">
            <v>69773.752370000002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1191</v>
          </cell>
          <cell r="GP231">
            <v>1191</v>
          </cell>
          <cell r="GQ231">
            <v>1191</v>
          </cell>
        </row>
        <row r="232">
          <cell r="C232">
            <v>0.14758040149582821</v>
          </cell>
          <cell r="D232">
            <v>0.14818744878633069</v>
          </cell>
          <cell r="E232">
            <v>0.14113454981019188</v>
          </cell>
          <cell r="F232">
            <v>0.14113454981019188</v>
          </cell>
          <cell r="G232">
            <v>0.14232271430197227</v>
          </cell>
          <cell r="H232">
            <v>0.14268489668432965</v>
          </cell>
          <cell r="I232">
            <v>0.14210225891753692</v>
          </cell>
          <cell r="J232">
            <v>0.14210225891753692</v>
          </cell>
          <cell r="K232">
            <v>0.14432970106723916</v>
          </cell>
          <cell r="L232">
            <v>0.14513052673266053</v>
          </cell>
          <cell r="M232">
            <v>0.1446067786929508</v>
          </cell>
          <cell r="N232">
            <v>0.1446067786929508</v>
          </cell>
          <cell r="O232">
            <v>0.14278446951964993</v>
          </cell>
          <cell r="P232">
            <v>0.14167662188534702</v>
          </cell>
          <cell r="Q232">
            <v>0.14167668012741236</v>
          </cell>
          <cell r="R232">
            <v>0.14167668012741236</v>
          </cell>
          <cell r="S232">
            <v>0.14167668012741236</v>
          </cell>
          <cell r="BK232">
            <v>0.18343038291959399</v>
          </cell>
          <cell r="BL232">
            <v>0.20544771030817116</v>
          </cell>
          <cell r="BM232">
            <v>0.28116799992230107</v>
          </cell>
          <cell r="BN232">
            <v>0.28116799992230107</v>
          </cell>
          <cell r="BO232">
            <v>0.28411496052323715</v>
          </cell>
          <cell r="BP232">
            <v>0.28532050178084434</v>
          </cell>
          <cell r="BQ232">
            <v>0.28300979030550621</v>
          </cell>
          <cell r="BR232">
            <v>0.28300979030550621</v>
          </cell>
          <cell r="BS232">
            <v>0.28340318586501423</v>
          </cell>
          <cell r="BT232">
            <v>0.27169200950460726</v>
          </cell>
          <cell r="BU232">
            <v>0.26286539985494117</v>
          </cell>
          <cell r="BV232">
            <v>0.26286539985494117</v>
          </cell>
          <cell r="BW232">
            <v>0.25686883941827876</v>
          </cell>
          <cell r="BX232">
            <v>0.251608666683315</v>
          </cell>
          <cell r="BY232">
            <v>0.24503985046272159</v>
          </cell>
          <cell r="BZ232">
            <v>0.24503985046272159</v>
          </cell>
          <cell r="CA232">
            <v>0.24503985046272159</v>
          </cell>
          <cell r="CE232">
            <v>0.15155661903416601</v>
          </cell>
          <cell r="CF232">
            <v>0.16096344253085054</v>
          </cell>
          <cell r="CG232">
            <v>0.15826466135985454</v>
          </cell>
          <cell r="CH232">
            <v>0.15826466135985454</v>
          </cell>
          <cell r="CI232">
            <v>0.1658430079634883</v>
          </cell>
          <cell r="CJ232">
            <v>0.17109014053721044</v>
          </cell>
          <cell r="CK232">
            <v>0.16298975207993185</v>
          </cell>
          <cell r="CL232">
            <v>0.16298975207993185</v>
          </cell>
          <cell r="CM232">
            <v>0.16656533140777099</v>
          </cell>
          <cell r="CN232">
            <v>0.16876573166238615</v>
          </cell>
          <cell r="CO232">
            <v>0.16792433183660074</v>
          </cell>
          <cell r="CP232">
            <v>0.16792433183660074</v>
          </cell>
          <cell r="CQ232">
            <v>0.16486261209523473</v>
          </cell>
          <cell r="CR232">
            <v>0.16442769433581048</v>
          </cell>
          <cell r="CS232">
            <v>0.16832176068741059</v>
          </cell>
          <cell r="CT232">
            <v>0.16832176068741059</v>
          </cell>
          <cell r="CU232">
            <v>0.16832176068741059</v>
          </cell>
          <cell r="GA232" t="e">
            <v>#DIV/0!</v>
          </cell>
          <cell r="GB232" t="e">
            <v>#DIV/0!</v>
          </cell>
          <cell r="GC232" t="e">
            <v>#DIV/0!</v>
          </cell>
          <cell r="GD232" t="e">
            <v>#DIV/0!</v>
          </cell>
          <cell r="GE232" t="e">
            <v>#DIV/0!</v>
          </cell>
          <cell r="GF232" t="e">
            <v>#DIV/0!</v>
          </cell>
          <cell r="GG232" t="e">
            <v>#DIV/0!</v>
          </cell>
          <cell r="GH232" t="e">
            <v>#DIV/0!</v>
          </cell>
          <cell r="GI232" t="e">
            <v>#DIV/0!</v>
          </cell>
          <cell r="GJ232" t="e">
            <v>#DIV/0!</v>
          </cell>
          <cell r="GK232" t="e">
            <v>#DIV/0!</v>
          </cell>
          <cell r="GL232" t="e">
            <v>#DIV/0!</v>
          </cell>
          <cell r="GM232" t="e">
            <v>#DIV/0!</v>
          </cell>
          <cell r="GN232" t="e">
            <v>#DIV/0!</v>
          </cell>
          <cell r="GO232">
            <v>0.36466625842008571</v>
          </cell>
          <cell r="GP232">
            <v>0.36466625842008571</v>
          </cell>
          <cell r="GQ232">
            <v>0.36466625842008571</v>
          </cell>
        </row>
        <row r="233">
          <cell r="C233">
            <v>3553.5628499999962</v>
          </cell>
          <cell r="D233">
            <v>7247.7025899999971</v>
          </cell>
          <cell r="E233">
            <v>12113.943859999999</v>
          </cell>
          <cell r="F233">
            <v>12113.943859999999</v>
          </cell>
          <cell r="G233">
            <v>14611.142670000005</v>
          </cell>
          <cell r="H233">
            <v>18194.24901</v>
          </cell>
          <cell r="I233">
            <v>22897.308210000007</v>
          </cell>
          <cell r="J233">
            <v>22897.308210000007</v>
          </cell>
          <cell r="K233">
            <v>26579.899180000008</v>
          </cell>
          <cell r="L233">
            <v>28639.435410000006</v>
          </cell>
          <cell r="M233">
            <v>33270.165790000006</v>
          </cell>
          <cell r="N233">
            <v>33270.165790000006</v>
          </cell>
          <cell r="O233">
            <v>36739.845270000013</v>
          </cell>
          <cell r="P233">
            <v>39979.951740000011</v>
          </cell>
          <cell r="Q233">
            <v>44023.765820000008</v>
          </cell>
          <cell r="R233">
            <v>44023.765820000008</v>
          </cell>
          <cell r="S233">
            <v>44023.765820000008</v>
          </cell>
          <cell r="BK233">
            <v>1718.6083999999987</v>
          </cell>
          <cell r="BL233">
            <v>2769.5383699999984</v>
          </cell>
          <cell r="BM233">
            <v>1759.7256199999983</v>
          </cell>
          <cell r="BN233">
            <v>1759.7256199999983</v>
          </cell>
          <cell r="BO233">
            <v>1596.2608399999979</v>
          </cell>
          <cell r="BP233">
            <v>1504.4636399999979</v>
          </cell>
          <cell r="BQ233">
            <v>1889.4063999999969</v>
          </cell>
          <cell r="BR233">
            <v>1889.4063999999969</v>
          </cell>
          <cell r="BS233">
            <v>2008.8158799999962</v>
          </cell>
          <cell r="BT233">
            <v>3022.2101299999958</v>
          </cell>
          <cell r="BU233">
            <v>4387.7396299999982</v>
          </cell>
          <cell r="BV233">
            <v>4387.7396299999982</v>
          </cell>
          <cell r="BW233">
            <v>5316.3445299999985</v>
          </cell>
          <cell r="BX233">
            <v>6425.9838699999964</v>
          </cell>
          <cell r="BY233">
            <v>9666.1969999999965</v>
          </cell>
          <cell r="BZ233">
            <v>9666.1969999999965</v>
          </cell>
          <cell r="CA233">
            <v>9666.1969999999965</v>
          </cell>
          <cell r="CE233">
            <v>6740.9126799999922</v>
          </cell>
          <cell r="CF233">
            <v>12298.662189999992</v>
          </cell>
          <cell r="CG233">
            <v>19314.922829999992</v>
          </cell>
          <cell r="CH233">
            <v>19314.922829999992</v>
          </cell>
          <cell r="CI233">
            <v>21902.666969999995</v>
          </cell>
          <cell r="CJ233">
            <v>25748.022339999992</v>
          </cell>
          <cell r="CK233">
            <v>33851.513199999994</v>
          </cell>
          <cell r="CL233">
            <v>33851.513199999994</v>
          </cell>
          <cell r="CM233">
            <v>37358.933839999991</v>
          </cell>
          <cell r="CN233">
            <v>39898.149209999989</v>
          </cell>
          <cell r="CO233">
            <v>46870.854889999988</v>
          </cell>
          <cell r="CP233">
            <v>46870.854889999988</v>
          </cell>
          <cell r="CQ233">
            <v>52268.179439999993</v>
          </cell>
          <cell r="CR233">
            <v>56527.391779999991</v>
          </cell>
          <cell r="CS233">
            <v>59520.997559999989</v>
          </cell>
          <cell r="CT233">
            <v>59520.997559999989</v>
          </cell>
          <cell r="CU233">
            <v>59520.997559999989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181</v>
          </cell>
          <cell r="GP233">
            <v>181</v>
          </cell>
          <cell r="GQ233">
            <v>181</v>
          </cell>
        </row>
        <row r="234">
          <cell r="C234">
            <v>0.20251039008238245</v>
          </cell>
          <cell r="D234">
            <v>0.20395425301858205</v>
          </cell>
          <cell r="E234">
            <v>0.2049521983943727</v>
          </cell>
          <cell r="F234">
            <v>0.2049521983943727</v>
          </cell>
          <cell r="G234">
            <v>0.18875330697512527</v>
          </cell>
          <cell r="H234">
            <v>0.19127611688570795</v>
          </cell>
          <cell r="I234">
            <v>0.19707657218737268</v>
          </cell>
          <cell r="J234">
            <v>0.19707657218737268</v>
          </cell>
          <cell r="K234">
            <v>0.20020874970257668</v>
          </cell>
          <cell r="L234">
            <v>0.19107028103216911</v>
          </cell>
          <cell r="M234">
            <v>0.19383408779486233</v>
          </cell>
          <cell r="N234">
            <v>0.19383408779486233</v>
          </cell>
          <cell r="O234">
            <v>0.19127227881851275</v>
          </cell>
          <cell r="P234">
            <v>0.19049112030326548</v>
          </cell>
          <cell r="Q234">
            <v>0.19277186492787649</v>
          </cell>
          <cell r="R234">
            <v>0.19277186492787649</v>
          </cell>
          <cell r="S234">
            <v>0.19277186492787649</v>
          </cell>
          <cell r="BK234">
            <v>0.13224419365818618</v>
          </cell>
          <cell r="BL234">
            <v>0.12315791562311283</v>
          </cell>
          <cell r="BM234">
            <v>5.2877577428444254E-2</v>
          </cell>
          <cell r="BN234">
            <v>5.2877577428444254E-2</v>
          </cell>
          <cell r="BO234">
            <v>3.9800116840331586E-2</v>
          </cell>
          <cell r="BP234">
            <v>3.2376881410283914E-2</v>
          </cell>
          <cell r="BQ234">
            <v>3.4355348690968728E-2</v>
          </cell>
          <cell r="BR234">
            <v>3.4355348690968728E-2</v>
          </cell>
          <cell r="BS234">
            <v>3.213556217926547E-2</v>
          </cell>
          <cell r="BT234">
            <v>4.3268523420570137E-2</v>
          </cell>
          <cell r="BU234">
            <v>5.3835929711117905E-2</v>
          </cell>
          <cell r="BV234">
            <v>5.3835929711117905E-2</v>
          </cell>
          <cell r="BW234">
            <v>5.8060907240333623E-2</v>
          </cell>
          <cell r="BX234">
            <v>6.3471164768660895E-2</v>
          </cell>
          <cell r="BY234">
            <v>8.5599950704359662E-2</v>
          </cell>
          <cell r="BZ234">
            <v>8.5599950704359662E-2</v>
          </cell>
          <cell r="CA234">
            <v>8.5599950704359662E-2</v>
          </cell>
          <cell r="CE234">
            <v>0.17548095117599244</v>
          </cell>
          <cell r="CF234">
            <v>0.17188539755977103</v>
          </cell>
          <cell r="CG234">
            <v>0.17185291909858008</v>
          </cell>
          <cell r="CH234">
            <v>0.17185291909858008</v>
          </cell>
          <cell r="CI234">
            <v>0.15431613204335942</v>
          </cell>
          <cell r="CJ234">
            <v>0.15256422283169874</v>
          </cell>
          <cell r="CK234">
            <v>0.15887948890267486</v>
          </cell>
          <cell r="CL234">
            <v>0.15887948890267486</v>
          </cell>
          <cell r="CM234">
            <v>0.15545536227288298</v>
          </cell>
          <cell r="CN234">
            <v>0.14885637379808292</v>
          </cell>
          <cell r="CO234">
            <v>0.15276625021666351</v>
          </cell>
          <cell r="CP234">
            <v>0.15276625021666351</v>
          </cell>
          <cell r="CQ234">
            <v>0.1521172459038625</v>
          </cell>
          <cell r="CR234">
            <v>0.15021002706866213</v>
          </cell>
          <cell r="CS234">
            <v>0.14358807956955902</v>
          </cell>
          <cell r="CT234">
            <v>0.14358807956955902</v>
          </cell>
          <cell r="CU234">
            <v>0.14358807956955902</v>
          </cell>
          <cell r="GA234" t="e">
            <v>#DIV/0!</v>
          </cell>
          <cell r="GB234" t="e">
            <v>#DIV/0!</v>
          </cell>
          <cell r="GC234" t="e">
            <v>#DIV/0!</v>
          </cell>
          <cell r="GD234" t="e">
            <v>#DIV/0!</v>
          </cell>
          <cell r="GE234" t="e">
            <v>#DIV/0!</v>
          </cell>
          <cell r="GF234" t="e">
            <v>#DIV/0!</v>
          </cell>
          <cell r="GG234" t="e">
            <v>#DIV/0!</v>
          </cell>
          <cell r="GH234" t="e">
            <v>#DIV/0!</v>
          </cell>
          <cell r="GI234" t="e">
            <v>#DIV/0!</v>
          </cell>
          <cell r="GJ234" t="e">
            <v>#DIV/0!</v>
          </cell>
          <cell r="GK234" t="e">
            <v>#DIV/0!</v>
          </cell>
          <cell r="GL234" t="e">
            <v>#DIV/0!</v>
          </cell>
          <cell r="GM234" t="e">
            <v>#DIV/0!</v>
          </cell>
          <cell r="GN234" t="e">
            <v>#DIV/0!</v>
          </cell>
          <cell r="GO234">
            <v>5.5419473361910596E-2</v>
          </cell>
          <cell r="GP234">
            <v>5.5419473361910596E-2</v>
          </cell>
          <cell r="GQ234">
            <v>5.5419473361910596E-2</v>
          </cell>
        </row>
        <row r="236">
          <cell r="C236">
            <v>1210.1500000000001</v>
          </cell>
          <cell r="D236">
            <v>2543.1750000000002</v>
          </cell>
          <cell r="E236">
            <v>3868.0875000000005</v>
          </cell>
          <cell r="F236">
            <v>3868.0875000000005</v>
          </cell>
          <cell r="G236">
            <v>5267.6500000000005</v>
          </cell>
          <cell r="H236">
            <v>6677.85</v>
          </cell>
          <cell r="I236">
            <v>8038.7125000000005</v>
          </cell>
          <cell r="J236">
            <v>8038.7125000000005</v>
          </cell>
          <cell r="K236">
            <v>9390.7875000000004</v>
          </cell>
          <cell r="L236">
            <v>10802.112500000001</v>
          </cell>
          <cell r="M236">
            <v>12115.7</v>
          </cell>
          <cell r="N236">
            <v>12115.7</v>
          </cell>
          <cell r="O236">
            <v>13420.0625</v>
          </cell>
          <cell r="P236">
            <v>14660.0625</v>
          </cell>
          <cell r="Q236">
            <v>15835.8</v>
          </cell>
          <cell r="R236">
            <v>15835.8</v>
          </cell>
          <cell r="S236">
            <v>15835.8</v>
          </cell>
          <cell r="BK236">
            <v>523.97500000000002</v>
          </cell>
          <cell r="BL236">
            <v>1007.7750000000001</v>
          </cell>
          <cell r="BM236">
            <v>1482.6625000000001</v>
          </cell>
          <cell r="BN236">
            <v>1482.6625000000001</v>
          </cell>
          <cell r="BO236">
            <v>1867.4</v>
          </cell>
          <cell r="BP236">
            <v>2269.2874999999999</v>
          </cell>
          <cell r="BQ236">
            <v>2702.2</v>
          </cell>
          <cell r="BR236">
            <v>2702.2</v>
          </cell>
          <cell r="BS236">
            <v>3119.4249999999997</v>
          </cell>
          <cell r="BT236">
            <v>3526.4249999999997</v>
          </cell>
          <cell r="BU236">
            <v>3985.6874999999995</v>
          </cell>
          <cell r="BV236">
            <v>3985.6874999999995</v>
          </cell>
          <cell r="BW236">
            <v>4433.3499999999995</v>
          </cell>
          <cell r="BX236">
            <v>4940.4624999999996</v>
          </cell>
          <cell r="BY236">
            <v>5453.8874999999998</v>
          </cell>
          <cell r="BZ236">
            <v>5453.8874999999998</v>
          </cell>
          <cell r="CA236">
            <v>5453.8874999999998</v>
          </cell>
          <cell r="CE236">
            <v>1640.75</v>
          </cell>
          <cell r="CF236">
            <v>3319.1625000000004</v>
          </cell>
          <cell r="CG236">
            <v>4959.375</v>
          </cell>
          <cell r="CH236">
            <v>4959.375</v>
          </cell>
          <cell r="CI236">
            <v>6714.2</v>
          </cell>
          <cell r="CJ236">
            <v>8518.6375000000007</v>
          </cell>
          <cell r="CK236">
            <v>10291.625</v>
          </cell>
          <cell r="CL236">
            <v>10291.625</v>
          </cell>
          <cell r="CM236">
            <v>12103.5625</v>
          </cell>
          <cell r="CN236">
            <v>13989.15</v>
          </cell>
          <cell r="CO236">
            <v>15807.125</v>
          </cell>
          <cell r="CP236">
            <v>15807.125</v>
          </cell>
          <cell r="CQ236">
            <v>17635.012500000001</v>
          </cell>
          <cell r="CR236">
            <v>19426.012500000001</v>
          </cell>
          <cell r="CS236">
            <v>21017.55</v>
          </cell>
          <cell r="CT236">
            <v>21017.55</v>
          </cell>
          <cell r="CU236">
            <v>21017.55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</row>
        <row r="237">
          <cell r="C237">
            <v>6.8964011304371714E-2</v>
          </cell>
          <cell r="D237">
            <v>7.1566313735913475E-2</v>
          </cell>
          <cell r="E237">
            <v>6.5443017226166439E-2</v>
          </cell>
          <cell r="F237">
            <v>6.5443017226166439E-2</v>
          </cell>
          <cell r="G237">
            <v>6.804986987971956E-2</v>
          </cell>
          <cell r="H237">
            <v>7.0204228624285756E-2</v>
          </cell>
          <cell r="I237">
            <v>6.9189002033343577E-2</v>
          </cell>
          <cell r="J237">
            <v>6.9189002033343577E-2</v>
          </cell>
          <cell r="K237">
            <v>7.0734573196284983E-2</v>
          </cell>
          <cell r="L237">
            <v>7.2067156407539898E-2</v>
          </cell>
          <cell r="M237">
            <v>7.0586833631050963E-2</v>
          </cell>
          <cell r="N237">
            <v>7.0586833631050963E-2</v>
          </cell>
          <cell r="O237">
            <v>6.986654182667075E-2</v>
          </cell>
          <cell r="P237">
            <v>6.9850302659242039E-2</v>
          </cell>
          <cell r="Q237">
            <v>6.9342016562291123E-2</v>
          </cell>
          <cell r="R237">
            <v>6.9342016562291123E-2</v>
          </cell>
          <cell r="S237">
            <v>6.9342016562291123E-2</v>
          </cell>
          <cell r="BK237">
            <v>4.031904613758909E-2</v>
          </cell>
          <cell r="BL237">
            <v>4.4814496799003588E-2</v>
          </cell>
          <cell r="BM237">
            <v>4.4552173505322271E-2</v>
          </cell>
          <cell r="BN237">
            <v>4.4552173505322271E-2</v>
          </cell>
          <cell r="BO237">
            <v>4.6560522143508386E-2</v>
          </cell>
          <cell r="BP237">
            <v>4.883630971190487E-2</v>
          </cell>
          <cell r="BQ237">
            <v>4.913449178151183E-2</v>
          </cell>
          <cell r="BR237">
            <v>4.913449178151183E-2</v>
          </cell>
          <cell r="BS237">
            <v>4.9902271805545149E-2</v>
          </cell>
          <cell r="BT237">
            <v>5.0487291134645312E-2</v>
          </cell>
          <cell r="BU237">
            <v>4.8902899942693569E-2</v>
          </cell>
          <cell r="BV237">
            <v>4.8902899942693569E-2</v>
          </cell>
          <cell r="BW237">
            <v>4.8417539845547426E-2</v>
          </cell>
          <cell r="BX237">
            <v>4.8798272095707966E-2</v>
          </cell>
          <cell r="BY237">
            <v>4.8297432914632669E-2</v>
          </cell>
          <cell r="BZ237">
            <v>4.8297432914632669E-2</v>
          </cell>
          <cell r="CA237">
            <v>4.8297432914632669E-2</v>
          </cell>
          <cell r="CE237">
            <v>4.2712372094101947E-2</v>
          </cell>
          <cell r="CF237">
            <v>4.6388424778580246E-2</v>
          </cell>
          <cell r="CG237">
            <v>4.4125626499048297E-2</v>
          </cell>
          <cell r="CH237">
            <v>4.4125626499048297E-2</v>
          </cell>
          <cell r="CI237">
            <v>4.7305169511305589E-2</v>
          </cell>
          <cell r="CJ237">
            <v>5.0475306126849723E-2</v>
          </cell>
          <cell r="CK237">
            <v>4.830295503534511E-2</v>
          </cell>
          <cell r="CL237">
            <v>4.830295503534511E-2</v>
          </cell>
          <cell r="CM237">
            <v>5.0364491162630608E-2</v>
          </cell>
          <cell r="CN237">
            <v>5.2192249082960718E-2</v>
          </cell>
          <cell r="CO237">
            <v>5.1520187089040693E-2</v>
          </cell>
          <cell r="CP237">
            <v>5.1520187089040693E-2</v>
          </cell>
          <cell r="CQ237">
            <v>5.132356936326056E-2</v>
          </cell>
          <cell r="CR237">
            <v>5.1620670467473838E-2</v>
          </cell>
          <cell r="CS237">
            <v>5.0702605222888428E-2</v>
          </cell>
          <cell r="CT237">
            <v>5.0702605222888428E-2</v>
          </cell>
          <cell r="CU237">
            <v>5.0702605222888428E-2</v>
          </cell>
          <cell r="GA237" t="e">
            <v>#DIV/0!</v>
          </cell>
          <cell r="GB237" t="e">
            <v>#DIV/0!</v>
          </cell>
          <cell r="GC237" t="e">
            <v>#DIV/0!</v>
          </cell>
          <cell r="GD237" t="e">
            <v>#DIV/0!</v>
          </cell>
          <cell r="GE237" t="e">
            <v>#DIV/0!</v>
          </cell>
          <cell r="GF237" t="e">
            <v>#DIV/0!</v>
          </cell>
          <cell r="GG237" t="e">
            <v>#DIV/0!</v>
          </cell>
          <cell r="GH237" t="e">
            <v>#DIV/0!</v>
          </cell>
          <cell r="GI237" t="e">
            <v>#DIV/0!</v>
          </cell>
          <cell r="GJ237" t="e">
            <v>#DIV/0!</v>
          </cell>
          <cell r="GK237" t="e">
            <v>#DIV/0!</v>
          </cell>
          <cell r="GL237" t="e">
            <v>#DIV/0!</v>
          </cell>
          <cell r="GM237" t="e">
            <v>#DIV/0!</v>
          </cell>
          <cell r="GN237" t="e">
            <v>#DIV/0!</v>
          </cell>
          <cell r="GO237">
            <v>0</v>
          </cell>
          <cell r="GP237">
            <v>0</v>
          </cell>
          <cell r="GQ237">
            <v>0</v>
          </cell>
        </row>
        <row r="239">
          <cell r="C239">
            <v>-17.102</v>
          </cell>
          <cell r="D239">
            <v>16.010999999999999</v>
          </cell>
          <cell r="E239">
            <v>73.010999999999996</v>
          </cell>
          <cell r="F239">
            <v>73.010999999999996</v>
          </cell>
          <cell r="G239">
            <v>120.127</v>
          </cell>
          <cell r="H239">
            <v>100.121</v>
          </cell>
          <cell r="I239">
            <v>94.437999999999988</v>
          </cell>
          <cell r="J239">
            <v>94.437999999999988</v>
          </cell>
          <cell r="K239">
            <v>121.05099999999999</v>
          </cell>
          <cell r="L239">
            <v>49.197999999999993</v>
          </cell>
          <cell r="M239">
            <v>-23.802000000000007</v>
          </cell>
          <cell r="N239">
            <v>-23.802000000000007</v>
          </cell>
          <cell r="O239">
            <v>-20.007000000000005</v>
          </cell>
          <cell r="P239">
            <v>-36.37700000000001</v>
          </cell>
          <cell r="Q239">
            <v>-190.37700000000001</v>
          </cell>
          <cell r="R239">
            <v>-190.37700000000001</v>
          </cell>
          <cell r="S239">
            <v>-190.37700000000001</v>
          </cell>
          <cell r="BK239">
            <v>-6.1950000000000003</v>
          </cell>
          <cell r="BL239">
            <v>-11.435</v>
          </cell>
          <cell r="BM239">
            <v>-14.435</v>
          </cell>
          <cell r="BN239">
            <v>-14.435</v>
          </cell>
          <cell r="BO239">
            <v>-15.079000000000001</v>
          </cell>
          <cell r="BP239">
            <v>-18.945</v>
          </cell>
          <cell r="BQ239">
            <v>-21.946999999999999</v>
          </cell>
          <cell r="BR239">
            <v>-21.946999999999999</v>
          </cell>
          <cell r="BS239">
            <v>-18.297000000000001</v>
          </cell>
          <cell r="BT239">
            <v>-16.905000000000001</v>
          </cell>
          <cell r="BU239">
            <v>-19.649000000000001</v>
          </cell>
          <cell r="BV239">
            <v>-19.649000000000001</v>
          </cell>
          <cell r="BW239">
            <v>-30.990000000000002</v>
          </cell>
          <cell r="BX239">
            <v>-31.084000000000003</v>
          </cell>
          <cell r="BY239">
            <v>-30.918000000000003</v>
          </cell>
          <cell r="BZ239">
            <v>-30.918000000000003</v>
          </cell>
          <cell r="CA239">
            <v>-30.918000000000003</v>
          </cell>
          <cell r="CE239">
            <v>-17.102</v>
          </cell>
          <cell r="CF239">
            <v>16.010999999999999</v>
          </cell>
          <cell r="CG239">
            <v>73.010999999999996</v>
          </cell>
          <cell r="CH239">
            <v>73.010999999999996</v>
          </cell>
          <cell r="CI239">
            <v>120.127</v>
          </cell>
          <cell r="CJ239">
            <v>100.121</v>
          </cell>
          <cell r="CK239">
            <v>94.437999999999988</v>
          </cell>
          <cell r="CL239">
            <v>94.437999999999988</v>
          </cell>
          <cell r="CM239">
            <v>121.05099999999999</v>
          </cell>
          <cell r="CN239">
            <v>49.197999999999993</v>
          </cell>
          <cell r="CO239">
            <v>-23.802000000000007</v>
          </cell>
          <cell r="CP239">
            <v>-23.802000000000007</v>
          </cell>
          <cell r="CQ239">
            <v>-20.007000000000005</v>
          </cell>
          <cell r="CR239">
            <v>-36.37700000000001</v>
          </cell>
          <cell r="CS239">
            <v>-187.37700000000001</v>
          </cell>
          <cell r="CT239">
            <v>-187.37700000000001</v>
          </cell>
          <cell r="CU239">
            <v>-187.37700000000001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3</v>
          </cell>
          <cell r="GP239">
            <v>3</v>
          </cell>
          <cell r="GQ239">
            <v>3</v>
          </cell>
        </row>
        <row r="240">
          <cell r="C240">
            <v>2360.5148499999959</v>
          </cell>
          <cell r="D240">
            <v>4688.5165899999974</v>
          </cell>
          <cell r="E240">
            <v>8172.8453600000003</v>
          </cell>
          <cell r="F240">
            <v>8172.8453600000003</v>
          </cell>
          <cell r="G240">
            <v>9223.3656700000047</v>
          </cell>
          <cell r="H240">
            <v>11416.27801</v>
          </cell>
          <cell r="I240">
            <v>14764.157710000007</v>
          </cell>
          <cell r="J240">
            <v>14764.157710000007</v>
          </cell>
          <cell r="K240">
            <v>17068.060680000006</v>
          </cell>
          <cell r="L240">
            <v>17788.124910000002</v>
          </cell>
          <cell r="M240">
            <v>21178.267790000002</v>
          </cell>
          <cell r="N240">
            <v>21178.267790000002</v>
          </cell>
          <cell r="O240">
            <v>23339.789770000007</v>
          </cell>
          <cell r="P240">
            <v>25356.266240000004</v>
          </cell>
          <cell r="Q240">
            <v>28378.342820000005</v>
          </cell>
          <cell r="R240">
            <v>28378.342820000005</v>
          </cell>
          <cell r="S240">
            <v>28378.342820000005</v>
          </cell>
          <cell r="BK240">
            <v>1200.8283999999987</v>
          </cell>
          <cell r="BL240">
            <v>1773.1983699999985</v>
          </cell>
          <cell r="BM240">
            <v>291.49811999999838</v>
          </cell>
          <cell r="BN240">
            <v>291.49811999999838</v>
          </cell>
          <cell r="BO240">
            <v>-256.06016000000204</v>
          </cell>
          <cell r="BP240">
            <v>-745.87886000000208</v>
          </cell>
          <cell r="BQ240">
            <v>-790.84660000000315</v>
          </cell>
          <cell r="BR240">
            <v>-790.84660000000315</v>
          </cell>
          <cell r="BS240">
            <v>-1092.3121200000037</v>
          </cell>
          <cell r="BT240">
            <v>-487.30987000000391</v>
          </cell>
          <cell r="BU240">
            <v>421.70112999999844</v>
          </cell>
          <cell r="BV240">
            <v>421.70112999999844</v>
          </cell>
          <cell r="BW240">
            <v>913.9845299999987</v>
          </cell>
          <cell r="BX240">
            <v>1516.605369999997</v>
          </cell>
          <cell r="BY240">
            <v>4243.2274999999963</v>
          </cell>
          <cell r="BZ240">
            <v>4243.2274999999963</v>
          </cell>
          <cell r="CA240">
            <v>4243.2274999999963</v>
          </cell>
          <cell r="CE240">
            <v>4781.264679999992</v>
          </cell>
          <cell r="CF240">
            <v>8329.488689999991</v>
          </cell>
          <cell r="CG240">
            <v>13351.536829999992</v>
          </cell>
          <cell r="CH240">
            <v>13351.536829999992</v>
          </cell>
          <cell r="CI240">
            <v>13812.339969999994</v>
          </cell>
          <cell r="CJ240">
            <v>15549.263839999991</v>
          </cell>
          <cell r="CK240">
            <v>21562.450199999996</v>
          </cell>
          <cell r="CL240">
            <v>21562.450199999996</v>
          </cell>
          <cell r="CM240">
            <v>22897.320339999995</v>
          </cell>
          <cell r="CN240">
            <v>23287.801209999991</v>
          </cell>
          <cell r="CO240">
            <v>28188.531889999987</v>
          </cell>
          <cell r="CP240">
            <v>28188.531889999987</v>
          </cell>
          <cell r="CQ240">
            <v>31388.173939999993</v>
          </cell>
          <cell r="CR240">
            <v>33491.756279999987</v>
          </cell>
          <cell r="CS240">
            <v>34481.824559999979</v>
          </cell>
          <cell r="CT240">
            <v>34481.824559999979</v>
          </cell>
          <cell r="CU240">
            <v>34481.824559999979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178</v>
          </cell>
          <cell r="GP240">
            <v>178</v>
          </cell>
          <cell r="GQ240">
            <v>178</v>
          </cell>
        </row>
        <row r="241">
          <cell r="C241">
            <v>0.13452098731523945</v>
          </cell>
          <cell r="D241">
            <v>0.13193738112240605</v>
          </cell>
          <cell r="E241">
            <v>0.13827392986360171</v>
          </cell>
          <cell r="F241">
            <v>0.13827392986360171</v>
          </cell>
          <cell r="G241">
            <v>0.11915158252666232</v>
          </cell>
          <cell r="H241">
            <v>0.12001931631474891</v>
          </cell>
          <cell r="I241">
            <v>0.12707474459595311</v>
          </cell>
          <cell r="J241">
            <v>0.12707474459595311</v>
          </cell>
          <cell r="K241">
            <v>0.12856237961811978</v>
          </cell>
          <cell r="L241">
            <v>0.11867489623773374</v>
          </cell>
          <cell r="M241">
            <v>0.12338592611954534</v>
          </cell>
          <cell r="N241">
            <v>0.12338592611954534</v>
          </cell>
          <cell r="O241">
            <v>0.121509895962959</v>
          </cell>
          <cell r="P241">
            <v>0.1208141419023501</v>
          </cell>
          <cell r="Q241">
            <v>0.1242634737641809</v>
          </cell>
          <cell r="R241">
            <v>0.1242634737641809</v>
          </cell>
          <cell r="S241">
            <v>0.1242634737641809</v>
          </cell>
          <cell r="BK241">
            <v>9.2401842956109037E-2</v>
          </cell>
          <cell r="BL241">
            <v>7.8851919006090954E-2</v>
          </cell>
          <cell r="BM241">
            <v>8.7591578115148779E-3</v>
          </cell>
          <cell r="BN241">
            <v>8.7591578115148779E-3</v>
          </cell>
          <cell r="BO241">
            <v>-6.3844354448700843E-3</v>
          </cell>
          <cell r="BP241">
            <v>-1.6051721526920956E-2</v>
          </cell>
          <cell r="BQ241">
            <v>-1.4380077628649519E-2</v>
          </cell>
          <cell r="BR241">
            <v>-1.4380077628649519E-2</v>
          </cell>
          <cell r="BS241">
            <v>-1.7474007648438875E-2</v>
          </cell>
          <cell r="BT241">
            <v>-6.9767413965918339E-3</v>
          </cell>
          <cell r="BU241">
            <v>5.1741156741743404E-3</v>
          </cell>
          <cell r="BV241">
            <v>5.1741156741743404E-3</v>
          </cell>
          <cell r="BW241">
            <v>9.9818156471943066E-3</v>
          </cell>
          <cell r="BX241">
            <v>1.4979917671082759E-2</v>
          </cell>
          <cell r="BY241">
            <v>3.7576315155524259E-2</v>
          </cell>
          <cell r="BZ241">
            <v>3.7576315155524259E-2</v>
          </cell>
          <cell r="CA241">
            <v>3.7576315155524259E-2</v>
          </cell>
          <cell r="CE241">
            <v>0.12446695480271029</v>
          </cell>
          <cell r="CF241">
            <v>0.11641245631694726</v>
          </cell>
          <cell r="CG241">
            <v>0.11879418824929894</v>
          </cell>
          <cell r="CH241">
            <v>0.11879418824929894</v>
          </cell>
          <cell r="CI241">
            <v>9.7315403715801038E-2</v>
          </cell>
          <cell r="CJ241">
            <v>9.213373058439854E-2</v>
          </cell>
          <cell r="CK241">
            <v>0.10120171133931405</v>
          </cell>
          <cell r="CL241">
            <v>0.10120171133931405</v>
          </cell>
          <cell r="CM241">
            <v>9.5278715494867883E-2</v>
          </cell>
          <cell r="CN241">
            <v>8.6884672860523579E-2</v>
          </cell>
          <cell r="CO241">
            <v>9.1874925815933581E-2</v>
          </cell>
          <cell r="CP241">
            <v>9.1874925815933581E-2</v>
          </cell>
          <cell r="CQ241">
            <v>9.1349701192198027E-2</v>
          </cell>
          <cell r="CR241">
            <v>8.8997518883858776E-2</v>
          </cell>
          <cell r="CS241">
            <v>8.3183736355121191E-2</v>
          </cell>
          <cell r="CT241">
            <v>8.3183736355121191E-2</v>
          </cell>
          <cell r="CU241">
            <v>8.3183736355121191E-2</v>
          </cell>
          <cell r="GA241" t="e">
            <v>#DIV/0!</v>
          </cell>
          <cell r="GB241" t="e">
            <v>#DIV/0!</v>
          </cell>
          <cell r="GC241" t="e">
            <v>#DIV/0!</v>
          </cell>
          <cell r="GD241" t="e">
            <v>#DIV/0!</v>
          </cell>
          <cell r="GE241" t="e">
            <v>#DIV/0!</v>
          </cell>
          <cell r="GF241" t="e">
            <v>#DIV/0!</v>
          </cell>
          <cell r="GG241" t="e">
            <v>#DIV/0!</v>
          </cell>
          <cell r="GH241" t="e">
            <v>#DIV/0!</v>
          </cell>
          <cell r="GI241" t="e">
            <v>#DIV/0!</v>
          </cell>
          <cell r="GJ241" t="e">
            <v>#DIV/0!</v>
          </cell>
          <cell r="GK241" t="e">
            <v>#DIV/0!</v>
          </cell>
          <cell r="GL241" t="e">
            <v>#DIV/0!</v>
          </cell>
          <cell r="GM241" t="e">
            <v>#DIV/0!</v>
          </cell>
          <cell r="GN241" t="e">
            <v>#DIV/0!</v>
          </cell>
          <cell r="GO241">
            <v>5.4500918554807105E-2</v>
          </cell>
          <cell r="GP241">
            <v>5.4500918554807105E-2</v>
          </cell>
          <cell r="GQ241">
            <v>5.4500918554807105E-2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</row>
        <row r="247">
          <cell r="C247">
            <v>2360.5148499999959</v>
          </cell>
          <cell r="D247">
            <v>4688.5165899999974</v>
          </cell>
          <cell r="E247">
            <v>8172.8453600000003</v>
          </cell>
          <cell r="F247">
            <v>8172.8453600000003</v>
          </cell>
          <cell r="G247">
            <v>9223.3656700000047</v>
          </cell>
          <cell r="H247">
            <v>11416.27801</v>
          </cell>
          <cell r="I247">
            <v>14764.157710000007</v>
          </cell>
          <cell r="J247">
            <v>14764.157710000007</v>
          </cell>
          <cell r="K247">
            <v>17068.060680000006</v>
          </cell>
          <cell r="L247">
            <v>17788.124910000002</v>
          </cell>
          <cell r="M247">
            <v>21178.267790000002</v>
          </cell>
          <cell r="N247">
            <v>21178.267790000002</v>
          </cell>
          <cell r="O247">
            <v>23339.789770000007</v>
          </cell>
          <cell r="P247">
            <v>25356.266240000004</v>
          </cell>
          <cell r="Q247">
            <v>28378.342820000005</v>
          </cell>
          <cell r="R247">
            <v>28378.342820000005</v>
          </cell>
          <cell r="S247">
            <v>28378.342820000005</v>
          </cell>
          <cell r="BK247">
            <v>1200.8283999999987</v>
          </cell>
          <cell r="BL247">
            <v>1773.1983699999985</v>
          </cell>
          <cell r="BM247">
            <v>291.49811999999838</v>
          </cell>
          <cell r="BN247">
            <v>291.49811999999838</v>
          </cell>
          <cell r="BO247">
            <v>-256.06016000000204</v>
          </cell>
          <cell r="BP247">
            <v>-745.87886000000208</v>
          </cell>
          <cell r="BQ247">
            <v>-790.84660000000315</v>
          </cell>
          <cell r="BR247">
            <v>-790.84660000000315</v>
          </cell>
          <cell r="BS247">
            <v>-1092.3121200000037</v>
          </cell>
          <cell r="BT247">
            <v>-487.30987000000391</v>
          </cell>
          <cell r="BU247">
            <v>421.70112999999844</v>
          </cell>
          <cell r="BV247">
            <v>421.70112999999844</v>
          </cell>
          <cell r="BW247">
            <v>913.9845299999987</v>
          </cell>
          <cell r="BX247">
            <v>1516.605369999997</v>
          </cell>
          <cell r="BY247">
            <v>4243.2274999999963</v>
          </cell>
          <cell r="BZ247">
            <v>4243.2274999999963</v>
          </cell>
          <cell r="CA247">
            <v>4243.2274999999963</v>
          </cell>
          <cell r="CE247">
            <v>4781.264679999992</v>
          </cell>
          <cell r="CF247">
            <v>8329.488689999991</v>
          </cell>
          <cell r="CG247">
            <v>13351.536829999992</v>
          </cell>
          <cell r="CH247">
            <v>13351.536829999992</v>
          </cell>
          <cell r="CI247">
            <v>13812.339969999994</v>
          </cell>
          <cell r="CJ247">
            <v>15549.263839999991</v>
          </cell>
          <cell r="CK247">
            <v>21562.450199999996</v>
          </cell>
          <cell r="CL247">
            <v>21562.450199999996</v>
          </cell>
          <cell r="CM247">
            <v>22897.320339999995</v>
          </cell>
          <cell r="CN247">
            <v>23287.801209999991</v>
          </cell>
          <cell r="CO247">
            <v>28188.531889999987</v>
          </cell>
          <cell r="CP247">
            <v>28188.531889999987</v>
          </cell>
          <cell r="CQ247">
            <v>31388.173939999993</v>
          </cell>
          <cell r="CR247">
            <v>33491.756279999987</v>
          </cell>
          <cell r="CS247">
            <v>34665.824559999979</v>
          </cell>
          <cell r="CT247">
            <v>34665.824559999979</v>
          </cell>
          <cell r="CU247">
            <v>34665.824559999979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178</v>
          </cell>
          <cell r="GP247">
            <v>178</v>
          </cell>
          <cell r="GQ247">
            <v>178</v>
          </cell>
        </row>
        <row r="248">
          <cell r="C248">
            <v>0.13452098731523945</v>
          </cell>
          <cell r="D248">
            <v>0.13193738112240605</v>
          </cell>
          <cell r="E248">
            <v>0.13827392986360171</v>
          </cell>
          <cell r="F248">
            <v>0.13827392986360171</v>
          </cell>
          <cell r="G248">
            <v>0.11915158252666232</v>
          </cell>
          <cell r="H248">
            <v>0.12001931631474891</v>
          </cell>
          <cell r="I248">
            <v>0.12707474459595311</v>
          </cell>
          <cell r="J248">
            <v>0.12707474459595311</v>
          </cell>
          <cell r="K248">
            <v>0.12856237961811978</v>
          </cell>
          <cell r="L248">
            <v>0.11867489623773374</v>
          </cell>
          <cell r="M248">
            <v>0.12338592611954534</v>
          </cell>
          <cell r="N248">
            <v>0.12338592611954534</v>
          </cell>
          <cell r="O248">
            <v>0.121509895962959</v>
          </cell>
          <cell r="P248">
            <v>0.1208141419023501</v>
          </cell>
          <cell r="Q248">
            <v>0.1242634737641809</v>
          </cell>
          <cell r="R248">
            <v>0.1242634737641809</v>
          </cell>
          <cell r="S248">
            <v>0.1242634737641809</v>
          </cell>
          <cell r="BK248">
            <v>9.2401842956109037E-2</v>
          </cell>
          <cell r="BL248">
            <v>7.8851919006090954E-2</v>
          </cell>
          <cell r="BM248">
            <v>8.7591578115148779E-3</v>
          </cell>
          <cell r="BN248">
            <v>8.7591578115148779E-3</v>
          </cell>
          <cell r="BO248">
            <v>-6.3844354448700843E-3</v>
          </cell>
          <cell r="BP248">
            <v>-1.6051721526920956E-2</v>
          </cell>
          <cell r="BQ248">
            <v>-1.4380077628649519E-2</v>
          </cell>
          <cell r="BR248">
            <v>-1.4380077628649519E-2</v>
          </cell>
          <cell r="BS248">
            <v>-1.7474007648438875E-2</v>
          </cell>
          <cell r="BT248">
            <v>-6.9767413965918339E-3</v>
          </cell>
          <cell r="BU248">
            <v>5.1741156741743404E-3</v>
          </cell>
          <cell r="BV248">
            <v>5.1741156741743404E-3</v>
          </cell>
          <cell r="BW248">
            <v>9.9818156471943066E-3</v>
          </cell>
          <cell r="BX248">
            <v>1.4979917671082759E-2</v>
          </cell>
          <cell r="BY248">
            <v>3.7576315155524259E-2</v>
          </cell>
          <cell r="BZ248">
            <v>3.7576315155524259E-2</v>
          </cell>
          <cell r="CA248">
            <v>3.7576315155524259E-2</v>
          </cell>
          <cell r="CE248">
            <v>0.12446695480271029</v>
          </cell>
          <cell r="CF248">
            <v>0.11641245631694726</v>
          </cell>
          <cell r="CG248">
            <v>0.11879418824929894</v>
          </cell>
          <cell r="CH248">
            <v>0.11879418824929894</v>
          </cell>
          <cell r="CI248">
            <v>9.7315403715801038E-2</v>
          </cell>
          <cell r="CJ248">
            <v>9.213373058439854E-2</v>
          </cell>
          <cell r="CK248">
            <v>0.10120171133931405</v>
          </cell>
          <cell r="CL248">
            <v>0.10120171133931405</v>
          </cell>
          <cell r="CM248">
            <v>9.5278715494867883E-2</v>
          </cell>
          <cell r="CN248">
            <v>8.6884672860523579E-2</v>
          </cell>
          <cell r="CO248">
            <v>9.1874925815933581E-2</v>
          </cell>
          <cell r="CP248">
            <v>9.1874925815933581E-2</v>
          </cell>
          <cell r="CQ248">
            <v>9.1349701192198027E-2</v>
          </cell>
          <cell r="CR248">
            <v>8.8997518883858776E-2</v>
          </cell>
          <cell r="CS248">
            <v>8.3627616796038973E-2</v>
          </cell>
          <cell r="CT248">
            <v>8.3627616796038973E-2</v>
          </cell>
          <cell r="CU248">
            <v>8.3627616796038973E-2</v>
          </cell>
          <cell r="GA248" t="e">
            <v>#DIV/0!</v>
          </cell>
          <cell r="GB248" t="e">
            <v>#DIV/0!</v>
          </cell>
          <cell r="GC248" t="e">
            <v>#DIV/0!</v>
          </cell>
          <cell r="GD248" t="e">
            <v>#DIV/0!</v>
          </cell>
          <cell r="GE248" t="e">
            <v>#DIV/0!</v>
          </cell>
          <cell r="GF248" t="e">
            <v>#DIV/0!</v>
          </cell>
          <cell r="GG248" t="e">
            <v>#DIV/0!</v>
          </cell>
          <cell r="GH248" t="e">
            <v>#DIV/0!</v>
          </cell>
          <cell r="GI248" t="e">
            <v>#DIV/0!</v>
          </cell>
          <cell r="GJ248" t="e">
            <v>#DIV/0!</v>
          </cell>
          <cell r="GK248" t="e">
            <v>#DIV/0!</v>
          </cell>
          <cell r="GL248" t="e">
            <v>#DIV/0!</v>
          </cell>
          <cell r="GM248" t="e">
            <v>#DIV/0!</v>
          </cell>
          <cell r="GN248" t="e">
            <v>#DIV/0!</v>
          </cell>
          <cell r="GO248">
            <v>5.4500918554807105E-2</v>
          </cell>
          <cell r="GP248">
            <v>5.4500918554807105E-2</v>
          </cell>
          <cell r="GQ248">
            <v>5.4500918554807105E-2</v>
          </cell>
        </row>
        <row r="249">
          <cell r="F249">
            <v>0</v>
          </cell>
          <cell r="J249">
            <v>0</v>
          </cell>
          <cell r="N249">
            <v>0</v>
          </cell>
          <cell r="R249">
            <v>0</v>
          </cell>
          <cell r="S249">
            <v>0</v>
          </cell>
          <cell r="BN249">
            <v>0</v>
          </cell>
          <cell r="BR249">
            <v>0</v>
          </cell>
          <cell r="BV249">
            <v>0</v>
          </cell>
          <cell r="BZ249">
            <v>0</v>
          </cell>
          <cell r="CA249">
            <v>0</v>
          </cell>
          <cell r="CH249">
            <v>0</v>
          </cell>
          <cell r="CL249">
            <v>0</v>
          </cell>
          <cell r="CP249">
            <v>0</v>
          </cell>
          <cell r="CT249">
            <v>0</v>
          </cell>
          <cell r="CU249">
            <v>0</v>
          </cell>
          <cell r="GD249">
            <v>0</v>
          </cell>
          <cell r="GH249">
            <v>0</v>
          </cell>
          <cell r="GL249">
            <v>0</v>
          </cell>
          <cell r="GP249">
            <v>0</v>
          </cell>
          <cell r="GQ249">
            <v>0</v>
          </cell>
        </row>
        <row r="250">
          <cell r="C250">
            <v>11.627986914095548</v>
          </cell>
          <cell r="D250">
            <v>11.781691466904277</v>
          </cell>
          <cell r="E250">
            <v>11.68221097690321</v>
          </cell>
          <cell r="F250">
            <v>11.68221097690321</v>
          </cell>
          <cell r="G250">
            <v>11.59702123250279</v>
          </cell>
          <cell r="H250">
            <v>11.587243282101708</v>
          </cell>
          <cell r="I250">
            <v>11.522803434235065</v>
          </cell>
          <cell r="J250">
            <v>11.522803434235065</v>
          </cell>
          <cell r="K250">
            <v>11.492003600719084</v>
          </cell>
          <cell r="L250">
            <v>11.47071326493934</v>
          </cell>
          <cell r="M250">
            <v>11.469677851345088</v>
          </cell>
          <cell r="N250">
            <v>11.469677851345088</v>
          </cell>
          <cell r="O250">
            <v>11.510527778549497</v>
          </cell>
          <cell r="P250">
            <v>11.553442352440502</v>
          </cell>
          <cell r="Q250">
            <v>11.574366399409593</v>
          </cell>
          <cell r="R250">
            <v>11.574366399409593</v>
          </cell>
          <cell r="S250">
            <v>11.574366399409593</v>
          </cell>
          <cell r="BK250">
            <v>20.27466603758166</v>
          </cell>
          <cell r="BL250">
            <v>22.089590515464316</v>
          </cell>
          <cell r="BM250">
            <v>21.546373585817282</v>
          </cell>
          <cell r="BN250">
            <v>21.546373585817282</v>
          </cell>
          <cell r="BO250">
            <v>21.270382307067916</v>
          </cell>
          <cell r="BP250">
            <v>21.157792661838556</v>
          </cell>
          <cell r="BQ250">
            <v>20.107271525250948</v>
          </cell>
          <cell r="BR250">
            <v>20.107271525250948</v>
          </cell>
          <cell r="BS250">
            <v>19.614599829744435</v>
          </cell>
          <cell r="BT250">
            <v>19.267635509666498</v>
          </cell>
          <cell r="BU250">
            <v>19.130166397359883</v>
          </cell>
          <cell r="BV250">
            <v>19.130166397359883</v>
          </cell>
          <cell r="BW250">
            <v>19.045614581075881</v>
          </cell>
          <cell r="BX250">
            <v>18.963051226994942</v>
          </cell>
          <cell r="BY250">
            <v>19.802333305424188</v>
          </cell>
          <cell r="BZ250">
            <v>19.802333305424188</v>
          </cell>
          <cell r="CA250">
            <v>19.802333305424188</v>
          </cell>
          <cell r="CE250">
            <v>12.082602753814989</v>
          </cell>
          <cell r="CF250">
            <v>12.399846028730876</v>
          </cell>
          <cell r="CG250">
            <v>12.452845210549574</v>
          </cell>
          <cell r="CH250">
            <v>12.452845210549574</v>
          </cell>
          <cell r="CI250">
            <v>12.485290202632486</v>
          </cell>
          <cell r="CJ250">
            <v>12.584233410660538</v>
          </cell>
          <cell r="CK250">
            <v>12.259581237034388</v>
          </cell>
          <cell r="CL250">
            <v>12.259581237034388</v>
          </cell>
          <cell r="CM250">
            <v>12.213842542767999</v>
          </cell>
          <cell r="CN250">
            <v>12.206590844288231</v>
          </cell>
          <cell r="CO250">
            <v>12.202279314522539</v>
          </cell>
          <cell r="CP250">
            <v>12.202279314522539</v>
          </cell>
          <cell r="CQ250">
            <v>12.233597774541302</v>
          </cell>
          <cell r="CR250">
            <v>12.276520799781007</v>
          </cell>
          <cell r="CS250">
            <v>12.387118213498667</v>
          </cell>
          <cell r="CT250">
            <v>12.387118213498667</v>
          </cell>
          <cell r="CU250">
            <v>12.387118213498667</v>
          </cell>
          <cell r="GA250" t="e">
            <v>#DIV/0!</v>
          </cell>
          <cell r="GB250" t="e">
            <v>#DIV/0!</v>
          </cell>
          <cell r="GC250" t="e">
            <v>#DIV/0!</v>
          </cell>
          <cell r="GD250" t="e">
            <v>#DIV/0!</v>
          </cell>
          <cell r="GE250" t="e">
            <v>#DIV/0!</v>
          </cell>
          <cell r="GF250" t="e">
            <v>#DIV/0!</v>
          </cell>
          <cell r="GG250" t="e">
            <v>#DIV/0!</v>
          </cell>
          <cell r="GH250" t="e">
            <v>#DIV/0!</v>
          </cell>
          <cell r="GI250" t="e">
            <v>#DIV/0!</v>
          </cell>
          <cell r="GJ250" t="e">
            <v>#DIV/0!</v>
          </cell>
          <cell r="GK250" t="e">
            <v>#DIV/0!</v>
          </cell>
          <cell r="GL250" t="e">
            <v>#DIV/0!</v>
          </cell>
          <cell r="GM250" t="e">
            <v>#DIV/0!</v>
          </cell>
          <cell r="GN250" t="e">
            <v>#DIV/0!</v>
          </cell>
          <cell r="GO250">
            <v>24.190140845070424</v>
          </cell>
          <cell r="GP250">
            <v>24.190140845070424</v>
          </cell>
          <cell r="GQ250">
            <v>24.190140845070424</v>
          </cell>
        </row>
        <row r="251">
          <cell r="C251">
            <v>10.203771309515016</v>
          </cell>
          <cell r="D251">
            <v>10.297357355529957</v>
          </cell>
          <cell r="E251">
            <v>10.173662470484837</v>
          </cell>
          <cell r="F251">
            <v>10.173662470484837</v>
          </cell>
          <cell r="G251">
            <v>10.114710860127127</v>
          </cell>
          <cell r="H251">
            <v>10.122911053430304</v>
          </cell>
          <cell r="I251">
            <v>10.071636793978836</v>
          </cell>
          <cell r="J251">
            <v>10.071636793978836</v>
          </cell>
          <cell r="K251">
            <v>10.049081417731102</v>
          </cell>
          <cell r="L251">
            <v>10.025501877287583</v>
          </cell>
          <cell r="M251">
            <v>10.021294744863548</v>
          </cell>
          <cell r="N251">
            <v>10.021294744863548</v>
          </cell>
          <cell r="O251">
            <v>10.049718774196414</v>
          </cell>
          <cell r="P251">
            <v>10.083354390457767</v>
          </cell>
          <cell r="Q251">
            <v>10.100695888603262</v>
          </cell>
          <cell r="R251">
            <v>10.100695888603262</v>
          </cell>
          <cell r="S251">
            <v>10.100695888603262</v>
          </cell>
          <cell r="BK251">
            <v>20.037774627213167</v>
          </cell>
          <cell r="BL251">
            <v>21.814568752018953</v>
          </cell>
          <cell r="BM251">
            <v>21.212655071680398</v>
          </cell>
          <cell r="BN251">
            <v>21.212655071680398</v>
          </cell>
          <cell r="BO251">
            <v>20.949237725922732</v>
          </cell>
          <cell r="BP251">
            <v>20.843814116955734</v>
          </cell>
          <cell r="BQ251">
            <v>19.824704255124342</v>
          </cell>
          <cell r="BR251">
            <v>19.824704255124342</v>
          </cell>
          <cell r="BS251">
            <v>19.35756893136298</v>
          </cell>
          <cell r="BT251">
            <v>18.999445628301888</v>
          </cell>
          <cell r="BU251">
            <v>18.851182246754096</v>
          </cell>
          <cell r="BV251">
            <v>18.851182246754096</v>
          </cell>
          <cell r="BW251">
            <v>18.773455646011993</v>
          </cell>
          <cell r="BX251">
            <v>18.680740420505263</v>
          </cell>
          <cell r="BY251">
            <v>19.534601258471781</v>
          </cell>
          <cell r="BZ251">
            <v>19.534601258471781</v>
          </cell>
          <cell r="CA251">
            <v>19.534601258471781</v>
          </cell>
          <cell r="CE251">
            <v>10.883887040148963</v>
          </cell>
          <cell r="CF251">
            <v>11.100577348044011</v>
          </cell>
          <cell r="CG251">
            <v>11.077568876920425</v>
          </cell>
          <cell r="CH251">
            <v>11.077568876920425</v>
          </cell>
          <cell r="CI251">
            <v>11.08983898319652</v>
          </cell>
          <cell r="CJ251">
            <v>11.169772589053412</v>
          </cell>
          <cell r="CK251">
            <v>10.886724577691481</v>
          </cell>
          <cell r="CL251">
            <v>10.886724577691481</v>
          </cell>
          <cell r="CM251">
            <v>10.84420912692063</v>
          </cell>
          <cell r="CN251">
            <v>10.828026181060865</v>
          </cell>
          <cell r="CO251">
            <v>10.814204606771881</v>
          </cell>
          <cell r="CP251">
            <v>10.814204606771881</v>
          </cell>
          <cell r="CQ251">
            <v>10.836286932175931</v>
          </cell>
          <cell r="CR251">
            <v>10.864222816560977</v>
          </cell>
          <cell r="CS251">
            <v>10.953695594436104</v>
          </cell>
          <cell r="CT251">
            <v>10.953695594436104</v>
          </cell>
          <cell r="CU251">
            <v>10.953695594436104</v>
          </cell>
          <cell r="GA251" t="e">
            <v>#DIV/0!</v>
          </cell>
          <cell r="GB251" t="e">
            <v>#DIV/0!</v>
          </cell>
          <cell r="GC251" t="e">
            <v>#DIV/0!</v>
          </cell>
          <cell r="GD251" t="e">
            <v>#DIV/0!</v>
          </cell>
          <cell r="GE251" t="e">
            <v>#DIV/0!</v>
          </cell>
          <cell r="GF251" t="e">
            <v>#DIV/0!</v>
          </cell>
          <cell r="GG251" t="e">
            <v>#DIV/0!</v>
          </cell>
          <cell r="GH251" t="e">
            <v>#DIV/0!</v>
          </cell>
          <cell r="GI251" t="e">
            <v>#DIV/0!</v>
          </cell>
          <cell r="GJ251" t="e">
            <v>#DIV/0!</v>
          </cell>
          <cell r="GK251" t="e">
            <v>#DIV/0!</v>
          </cell>
          <cell r="GL251" t="e">
            <v>#DIV/0!</v>
          </cell>
          <cell r="GM251" t="e">
            <v>#DIV/0!</v>
          </cell>
          <cell r="GN251" t="e">
            <v>#DIV/0!</v>
          </cell>
          <cell r="GO251">
            <v>23</v>
          </cell>
          <cell r="GP251">
            <v>23</v>
          </cell>
          <cell r="GQ251">
            <v>23</v>
          </cell>
        </row>
        <row r="252">
          <cell r="C252">
            <v>40.330351531950527</v>
          </cell>
          <cell r="D252">
            <v>39.929614474743303</v>
          </cell>
          <cell r="E252">
            <v>39.435134968030205</v>
          </cell>
          <cell r="F252">
            <v>39.435134968030205</v>
          </cell>
          <cell r="G252">
            <v>39.229581780534176</v>
          </cell>
          <cell r="H252">
            <v>39.275631142275095</v>
          </cell>
          <cell r="I252">
            <v>39.271500922273979</v>
          </cell>
          <cell r="J252">
            <v>39.271500922273979</v>
          </cell>
          <cell r="K252">
            <v>39.247384839868062</v>
          </cell>
          <cell r="L252">
            <v>39.222752735789904</v>
          </cell>
          <cell r="M252">
            <v>39.253321238635543</v>
          </cell>
          <cell r="N252">
            <v>39.253321238635543</v>
          </cell>
          <cell r="O252">
            <v>39.26199630177809</v>
          </cell>
          <cell r="P252">
            <v>39.262621327760741</v>
          </cell>
          <cell r="Q252">
            <v>39.118949573782039</v>
          </cell>
          <cell r="R252">
            <v>39.118949573782039</v>
          </cell>
          <cell r="S252">
            <v>39.118949573782039</v>
          </cell>
          <cell r="BK252">
            <v>32.186481522495164</v>
          </cell>
          <cell r="BL252">
            <v>33.699194612943387</v>
          </cell>
          <cell r="BM252">
            <v>33.16711417995775</v>
          </cell>
          <cell r="BN252">
            <v>33.16711417995775</v>
          </cell>
          <cell r="BO252">
            <v>32.415140047840055</v>
          </cell>
          <cell r="BP252">
            <v>31.976378676739671</v>
          </cell>
          <cell r="BQ252">
            <v>31.985417603596773</v>
          </cell>
          <cell r="BR252">
            <v>31.985417603596773</v>
          </cell>
          <cell r="BS252">
            <v>31.892505963466871</v>
          </cell>
          <cell r="BT252">
            <v>32.011883563253619</v>
          </cell>
          <cell r="BU252">
            <v>32.252917728251077</v>
          </cell>
          <cell r="BV252">
            <v>32.252917728251077</v>
          </cell>
          <cell r="BW252">
            <v>32.105649694800945</v>
          </cell>
          <cell r="BX252">
            <v>32.193398509414095</v>
          </cell>
          <cell r="BY252">
            <v>32.349146328566334</v>
          </cell>
          <cell r="BZ252">
            <v>32.349146328566334</v>
          </cell>
          <cell r="CA252">
            <v>32.349146328566334</v>
          </cell>
          <cell r="CE252">
            <v>37.628955400312044</v>
          </cell>
          <cell r="CF252">
            <v>37.687885645812528</v>
          </cell>
          <cell r="CG252">
            <v>37.545167763439416</v>
          </cell>
          <cell r="CH252">
            <v>37.545167763439416</v>
          </cell>
          <cell r="CI252">
            <v>37.411730615734726</v>
          </cell>
          <cell r="CJ252">
            <v>37.618782951983462</v>
          </cell>
          <cell r="CK252">
            <v>37.38021705751801</v>
          </cell>
          <cell r="CL252">
            <v>37.38021705751801</v>
          </cell>
          <cell r="CM252">
            <v>37.323695889450562</v>
          </cell>
          <cell r="CN252">
            <v>37.445397096052936</v>
          </cell>
          <cell r="CO252">
            <v>37.389278374050875</v>
          </cell>
          <cell r="CP252">
            <v>37.389278374050875</v>
          </cell>
          <cell r="CQ252">
            <v>37.365395168478493</v>
          </cell>
          <cell r="CR252">
            <v>37.370305849324765</v>
          </cell>
          <cell r="CS252">
            <v>37.074667735967516</v>
          </cell>
          <cell r="CT252">
            <v>37.074667735967516</v>
          </cell>
          <cell r="CU252">
            <v>37.074667735967516</v>
          </cell>
          <cell r="GA252" t="e">
            <v>#DIV/0!</v>
          </cell>
          <cell r="GB252" t="e">
            <v>#DIV/0!</v>
          </cell>
          <cell r="GC252" t="e">
            <v>#DIV/0!</v>
          </cell>
          <cell r="GD252" t="e">
            <v>#DIV/0!</v>
          </cell>
          <cell r="GE252" t="e">
            <v>#DIV/0!</v>
          </cell>
          <cell r="GF252" t="e">
            <v>#DIV/0!</v>
          </cell>
          <cell r="GG252" t="e">
            <v>#DIV/0!</v>
          </cell>
          <cell r="GH252" t="e">
            <v>#DIV/0!</v>
          </cell>
          <cell r="GI252" t="e">
            <v>#DIV/0!</v>
          </cell>
          <cell r="GJ252" t="e">
            <v>#DIV/0!</v>
          </cell>
          <cell r="GK252" t="e">
            <v>#DIV/0!</v>
          </cell>
          <cell r="GL252" t="e">
            <v>#DIV/0!</v>
          </cell>
          <cell r="GM252" t="e">
            <v>#DIV/0!</v>
          </cell>
          <cell r="GN252" t="e">
            <v>#DIV/0!</v>
          </cell>
          <cell r="GO252">
            <v>23.085880640465795</v>
          </cell>
          <cell r="GP252">
            <v>23.085880640465795</v>
          </cell>
          <cell r="GQ252">
            <v>23.085880640465795</v>
          </cell>
        </row>
        <row r="253">
          <cell r="C253">
            <v>12.24816999797347</v>
          </cell>
          <cell r="D253">
            <v>12.598650334240514</v>
          </cell>
          <cell r="E253">
            <v>12.91321060200772</v>
          </cell>
          <cell r="F253">
            <v>12.91321060200772</v>
          </cell>
          <cell r="G253">
            <v>12.78181994028963</v>
          </cell>
          <cell r="H253">
            <v>12.637451316253042</v>
          </cell>
          <cell r="I253">
            <v>12.59386787719308</v>
          </cell>
          <cell r="J253">
            <v>12.59386787719308</v>
          </cell>
          <cell r="K253">
            <v>12.555880011190535</v>
          </cell>
          <cell r="L253">
            <v>12.599141433245492</v>
          </cell>
          <cell r="M253">
            <v>12.627931884867067</v>
          </cell>
          <cell r="N253">
            <v>12.627931884867067</v>
          </cell>
          <cell r="O253">
            <v>12.691068841129798</v>
          </cell>
          <cell r="P253">
            <v>12.724241980332382</v>
          </cell>
          <cell r="Q253">
            <v>12.732191637561291</v>
          </cell>
          <cell r="R253">
            <v>12.732191637561291</v>
          </cell>
          <cell r="S253">
            <v>12.732191637561291</v>
          </cell>
          <cell r="BK253">
            <v>1.168410912068216</v>
          </cell>
          <cell r="BL253">
            <v>1.2450287987585427</v>
          </cell>
          <cell r="BM253">
            <v>1.548838428925017</v>
          </cell>
          <cell r="BN253">
            <v>1.548838428925017</v>
          </cell>
          <cell r="BO253">
            <v>1.5098204466145126</v>
          </cell>
          <cell r="BP253">
            <v>1.4839853566063745</v>
          </cell>
          <cell r="BQ253">
            <v>1.4052989226895105</v>
          </cell>
          <cell r="BR253">
            <v>1.4052989226895105</v>
          </cell>
          <cell r="BS253">
            <v>1.310406027206757</v>
          </cell>
          <cell r="BT253">
            <v>1.391919009626579</v>
          </cell>
          <cell r="BU253">
            <v>1.4583467012827029</v>
          </cell>
          <cell r="BV253">
            <v>1.4583467012827029</v>
          </cell>
          <cell r="BW253">
            <v>1.4289847875757644</v>
          </cell>
          <cell r="BX253">
            <v>1.4887414641784631</v>
          </cell>
          <cell r="BY253">
            <v>1.3520227279432351</v>
          </cell>
          <cell r="BZ253">
            <v>1.3520227279432351</v>
          </cell>
          <cell r="CA253">
            <v>1.3520227279432351</v>
          </cell>
          <cell r="CE253">
            <v>9.9210057476030329</v>
          </cell>
          <cell r="CF253">
            <v>10.478103338351254</v>
          </cell>
          <cell r="CG253">
            <v>11.043872387204077</v>
          </cell>
          <cell r="CH253">
            <v>11.043872387204077</v>
          </cell>
          <cell r="CI253">
            <v>11.176762388284255</v>
          </cell>
          <cell r="CJ253">
            <v>11.239944265567146</v>
          </cell>
          <cell r="CK253">
            <v>11.198234530195109</v>
          </cell>
          <cell r="CL253">
            <v>11.198234530195109</v>
          </cell>
          <cell r="CM253">
            <v>11.213779865357365</v>
          </cell>
          <cell r="CN253">
            <v>11.293609172395817</v>
          </cell>
          <cell r="CO253">
            <v>11.375536258202533</v>
          </cell>
          <cell r="CP253">
            <v>11.375536258202533</v>
          </cell>
          <cell r="CQ253">
            <v>11.421912573202638</v>
          </cell>
          <cell r="CR253">
            <v>11.504057267147093</v>
          </cell>
          <cell r="CS253">
            <v>11.571881323458364</v>
          </cell>
          <cell r="CT253">
            <v>11.571881323458364</v>
          </cell>
          <cell r="CU253">
            <v>11.571881323458364</v>
          </cell>
          <cell r="GA253" t="e">
            <v>#DIV/0!</v>
          </cell>
          <cell r="GB253" t="e">
            <v>#DIV/0!</v>
          </cell>
          <cell r="GC253" t="e">
            <v>#DIV/0!</v>
          </cell>
          <cell r="GD253" t="e">
            <v>#DIV/0!</v>
          </cell>
          <cell r="GE253" t="e">
            <v>#DIV/0!</v>
          </cell>
          <cell r="GF253" t="e">
            <v>#DIV/0!</v>
          </cell>
          <cell r="GG253" t="e">
            <v>#DIV/0!</v>
          </cell>
          <cell r="GH253" t="e">
            <v>#DIV/0!</v>
          </cell>
          <cell r="GI253" t="e">
            <v>#DIV/0!</v>
          </cell>
          <cell r="GJ253" t="e">
            <v>#DIV/0!</v>
          </cell>
          <cell r="GK253" t="e">
            <v>#DIV/0!</v>
          </cell>
          <cell r="GL253" t="e">
            <v>#DIV/0!</v>
          </cell>
          <cell r="GM253" t="e">
            <v>#DIV/0!</v>
          </cell>
          <cell r="GN253" t="e">
            <v>#DIV/0!</v>
          </cell>
          <cell r="GO253">
            <v>4.9199417758369721</v>
          </cell>
          <cell r="GP253">
            <v>4.9199417758369721</v>
          </cell>
          <cell r="GQ253">
            <v>4.9199417758369721</v>
          </cell>
        </row>
        <row r="254">
          <cell r="C254">
            <v>1.4934049468966271</v>
          </cell>
          <cell r="D254">
            <v>1.6702720263416373</v>
          </cell>
          <cell r="E254">
            <v>1.6056511617648637</v>
          </cell>
          <cell r="F254">
            <v>1.6056511617648637</v>
          </cell>
          <cell r="G254">
            <v>1.8097267726390989</v>
          </cell>
          <cell r="H254">
            <v>1.7892373117274234</v>
          </cell>
          <cell r="I254">
            <v>2.0144996261725843</v>
          </cell>
          <cell r="J254">
            <v>2.0144996261725843</v>
          </cell>
          <cell r="K254">
            <v>1.9720656127265492</v>
          </cell>
          <cell r="L254">
            <v>2.048513171066813</v>
          </cell>
          <cell r="M254">
            <v>1.9723671501977438</v>
          </cell>
          <cell r="N254">
            <v>1.9723671501977438</v>
          </cell>
          <cell r="O254">
            <v>1.937347813715671</v>
          </cell>
          <cell r="P254">
            <v>1.8859717996728667</v>
          </cell>
          <cell r="Q254">
            <v>1.872720098720615</v>
          </cell>
          <cell r="R254">
            <v>1.872720098720615</v>
          </cell>
          <cell r="S254">
            <v>1.872720098720615</v>
          </cell>
          <cell r="BK254">
            <v>6.4130484524282956</v>
          </cell>
          <cell r="BL254">
            <v>7.8444756803922946</v>
          </cell>
          <cell r="BM254">
            <v>8.3366163741123707</v>
          </cell>
          <cell r="BN254">
            <v>8.3366163741123707</v>
          </cell>
          <cell r="BO254">
            <v>8.2346747481530613</v>
          </cell>
          <cell r="BP254">
            <v>8.2909668785821768</v>
          </cell>
          <cell r="BQ254">
            <v>8.017221834912343</v>
          </cell>
          <cell r="BR254">
            <v>8.017221834912343</v>
          </cell>
          <cell r="BS254">
            <v>7.7958661800868994</v>
          </cell>
          <cell r="BT254">
            <v>7.6277227161964483</v>
          </cell>
          <cell r="BU254">
            <v>7.1381550059645065</v>
          </cell>
          <cell r="BV254">
            <v>7.1381550059645065</v>
          </cell>
          <cell r="BW254">
            <v>6.819627929324688</v>
          </cell>
          <cell r="BX254">
            <v>6.6785976692216451</v>
          </cell>
          <cell r="BY254">
            <v>6.4845997088033638</v>
          </cell>
          <cell r="BZ254">
            <v>6.4845997088033638</v>
          </cell>
          <cell r="CA254">
            <v>6.4845997088033638</v>
          </cell>
          <cell r="CE254">
            <v>1.2617318187740605</v>
          </cell>
          <cell r="CF254">
            <v>1.6181857686567145</v>
          </cell>
          <cell r="CG254">
            <v>2.1057811071969437</v>
          </cell>
          <cell r="CH254">
            <v>2.1057811071969437</v>
          </cell>
          <cell r="CI254">
            <v>2.2910167554268392</v>
          </cell>
          <cell r="CJ254">
            <v>2.2993372192249995</v>
          </cell>
          <cell r="CK254">
            <v>2.4289384590488505</v>
          </cell>
          <cell r="CL254">
            <v>2.4289384590488505</v>
          </cell>
          <cell r="CM254">
            <v>2.4297447696975074</v>
          </cell>
          <cell r="CN254">
            <v>2.5221698277049622</v>
          </cell>
          <cell r="CO254">
            <v>2.3664724392083536</v>
          </cell>
          <cell r="CP254">
            <v>2.3664724392083536</v>
          </cell>
          <cell r="CQ254">
            <v>2.2833976468417854</v>
          </cell>
          <cell r="CR254">
            <v>2.2628361634837271</v>
          </cell>
          <cell r="CS254">
            <v>2.3575596782599737</v>
          </cell>
          <cell r="CT254">
            <v>2.3575596782599737</v>
          </cell>
          <cell r="CU254">
            <v>2.3575596782599737</v>
          </cell>
          <cell r="GA254" t="e">
            <v>#DIV/0!</v>
          </cell>
          <cell r="GB254" t="e">
            <v>#DIV/0!</v>
          </cell>
          <cell r="GC254" t="e">
            <v>#DIV/0!</v>
          </cell>
          <cell r="GD254" t="e">
            <v>#DIV/0!</v>
          </cell>
          <cell r="GE254" t="e">
            <v>#DIV/0!</v>
          </cell>
          <cell r="GF254" t="e">
            <v>#DIV/0!</v>
          </cell>
          <cell r="GG254" t="e">
            <v>#DIV/0!</v>
          </cell>
          <cell r="GH254" t="e">
            <v>#DIV/0!</v>
          </cell>
          <cell r="GI254" t="e">
            <v>#DIV/0!</v>
          </cell>
          <cell r="GJ254" t="e">
            <v>#DIV/0!</v>
          </cell>
          <cell r="GK254" t="e">
            <v>#DIV/0!</v>
          </cell>
          <cell r="GL254" t="e">
            <v>#DIV/0!</v>
          </cell>
          <cell r="GM254" t="e">
            <v>#DIV/0!</v>
          </cell>
          <cell r="GN254" t="e">
            <v>#DIV/0!</v>
          </cell>
          <cell r="GO254">
            <v>4.0502793296089381</v>
          </cell>
          <cell r="GP254">
            <v>4.0502793296089381</v>
          </cell>
          <cell r="GQ254">
            <v>4.0502793296089381</v>
          </cell>
        </row>
      </sheetData>
      <sheetData sheetId="3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ées variables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min 98"/>
      <sheetName val="1998 Allocation"/>
      <sheetName val="Cost Ctr"/>
      <sheetName val="Total"/>
      <sheetName val="Total Corp 98"/>
      <sheetName val="Total RO 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&amp;L"/>
      <sheetName val="Total Cashflow"/>
      <sheetName val="Intl Total"/>
      <sheetName val="US Total "/>
      <sheetName val="US App"/>
      <sheetName val="US Foot"/>
      <sheetName val="US Retail"/>
      <sheetName val="US Licensing"/>
      <sheetName val="E-com"/>
      <sheetName val="Europe"/>
      <sheetName val="Asia "/>
      <sheetName val="Americas"/>
      <sheetName val="Allocations"/>
      <sheetName val="SC Variances"/>
      <sheetName val="Capex"/>
      <sheetName val="Corp"/>
      <sheetName val="Share eqiv"/>
      <sheetName val="MACRO"/>
      <sheetName val="Valuation"/>
      <sheetName val="PP Fincl ovrvw"/>
      <sheetName val="PP Roll"/>
      <sheetName val="PP BU sum"/>
      <sheetName val="PP BU sum walloc"/>
      <sheetName val="PP Sources of Growth"/>
      <sheetName val="PP Prof Marg"/>
      <sheetName val="PP Prof Marg walloc"/>
      <sheetName val="Marg walloc"/>
      <sheetName val="PP cash flow data"/>
      <sheetName val="PP TBL P&amp;L"/>
      <sheetName val="PP CF"/>
      <sheetName val="PP U.S P&amp;L."/>
      <sheetName val="PP US CF"/>
      <sheetName val="PP Intl"/>
      <sheetName val="PP Intl CF"/>
      <sheetName val="Alloc (2)"/>
      <sheetName val="PP FW"/>
      <sheetName val="PP FW SBU"/>
      <sheetName val="PP App"/>
      <sheetName val="PP App Bnchmk"/>
      <sheetName val="PP TSR &amp; FW"/>
      <sheetName val="PP TSR"/>
      <sheetName val="PP FW+"/>
      <sheetName val="PP TFO"/>
      <sheetName val="PP Retail"/>
      <sheetName val="PP Retl benchmk"/>
      <sheetName val="PP Ecom"/>
      <sheetName val="PP Lic"/>
      <sheetName val="PP Europe"/>
      <sheetName val="PP Asia"/>
      <sheetName val="PP Nike Bechmk"/>
      <sheetName val="PP Ameri"/>
      <sheetName val="PP SC"/>
      <sheetName val="PP Corp"/>
      <sheetName val="PP mktg"/>
      <sheetName val="PP Inv bchmk"/>
      <sheetName val="PP AR bechmk"/>
      <sheetName val="PP AP bechmk"/>
      <sheetName val="PP Capx bechmk"/>
      <sheetName val="PPAllocations"/>
      <sheetName val="PP Margn comp"/>
      <sheetName val="Module1"/>
      <sheetName val="Module2"/>
      <sheetName val="Module3"/>
      <sheetName val="Module4"/>
      <sheetName val="Module5"/>
      <sheetName val="Module6"/>
      <sheetName val="Module7"/>
      <sheetName val="Module8"/>
    </sheetNames>
    <sheetDataSet>
      <sheetData sheetId="0" refreshError="1"/>
      <sheetData sheetId="1" refreshError="1"/>
      <sheetData sheetId="2" refreshError="1">
        <row r="82">
          <cell r="A82" t="str">
            <v>Intl  TOTAL</v>
          </cell>
        </row>
        <row r="83">
          <cell r="A83" t="str">
            <v>BALANCE SHEET ITEMS</v>
          </cell>
          <cell r="B83" t="str">
            <v>2001A</v>
          </cell>
          <cell r="C83" t="str">
            <v>2002B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AR Trade</v>
          </cell>
          <cell r="B85">
            <v>48.760999999999996</v>
          </cell>
          <cell r="C85">
            <v>44.164000000000001</v>
          </cell>
          <cell r="D85">
            <v>53.675000000000004</v>
          </cell>
          <cell r="E85">
            <v>62.363</v>
          </cell>
          <cell r="F85">
            <v>78.978999999999999</v>
          </cell>
        </row>
        <row r="86">
          <cell r="A86" t="str">
            <v>AR Other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 t="str">
            <v xml:space="preserve">  AR net</v>
          </cell>
          <cell r="B87">
            <v>48.760999999999996</v>
          </cell>
          <cell r="C87">
            <v>44.164000000000001</v>
          </cell>
          <cell r="D87">
            <v>53.675000000000004</v>
          </cell>
          <cell r="E87">
            <v>62.363</v>
          </cell>
          <cell r="F87">
            <v>78.978999999999999</v>
          </cell>
        </row>
        <row r="88">
          <cell r="A88" t="str">
            <v>Note Receivable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 t="str">
            <v>Inventory</v>
          </cell>
          <cell r="B89">
            <v>35.844000000000001</v>
          </cell>
          <cell r="C89">
            <v>41.567000000000007</v>
          </cell>
          <cell r="D89">
            <v>52.566000000000003</v>
          </cell>
          <cell r="E89">
            <v>59.66</v>
          </cell>
          <cell r="F89">
            <v>67.638999999999996</v>
          </cell>
        </row>
        <row r="90">
          <cell r="A90" t="str">
            <v>Refundable Income Taxes</v>
          </cell>
          <cell r="B90">
            <v>2.375</v>
          </cell>
          <cell r="C90">
            <v>1.5469999999999999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Prepaid Expenses</v>
          </cell>
          <cell r="B91">
            <v>8.9160000000000004</v>
          </cell>
          <cell r="C91">
            <v>14.135999999999999</v>
          </cell>
          <cell r="D91">
            <v>18.106999999999999</v>
          </cell>
          <cell r="E91">
            <v>20.506999999999998</v>
          </cell>
          <cell r="F91">
            <v>22.323</v>
          </cell>
        </row>
        <row r="92">
          <cell r="A92" t="str">
            <v>Other Current Assets</v>
          </cell>
          <cell r="B92">
            <v>0</v>
          </cell>
          <cell r="C92">
            <v>1.5530000000000002</v>
          </cell>
          <cell r="D92">
            <v>9.58</v>
          </cell>
          <cell r="E92">
            <v>13.761999999999999</v>
          </cell>
          <cell r="F92">
            <v>32.198999999999998</v>
          </cell>
        </row>
        <row r="93">
          <cell r="A93" t="str">
            <v xml:space="preserve">  Total Current Assets</v>
          </cell>
          <cell r="B93">
            <v>95.895999999999987</v>
          </cell>
          <cell r="C93">
            <v>102.967</v>
          </cell>
          <cell r="D93">
            <v>133.92800000000003</v>
          </cell>
          <cell r="E93">
            <v>156.292</v>
          </cell>
          <cell r="F93">
            <v>201.14</v>
          </cell>
        </row>
        <row r="95">
          <cell r="A95" t="str">
            <v>PPE</v>
          </cell>
          <cell r="B95">
            <v>23.142000000000003</v>
          </cell>
          <cell r="C95">
            <v>31.13</v>
          </cell>
          <cell r="D95">
            <v>42.512</v>
          </cell>
          <cell r="E95">
            <v>53.926000000000002</v>
          </cell>
          <cell r="F95">
            <v>64.561999999999998</v>
          </cell>
        </row>
        <row r="96">
          <cell r="A96" t="str">
            <v>Accumulated Depreciation</v>
          </cell>
          <cell r="B96">
            <v>-15.098000000000001</v>
          </cell>
          <cell r="C96">
            <v>-20.213999999999999</v>
          </cell>
          <cell r="D96">
            <v>-27.829000000000001</v>
          </cell>
          <cell r="E96">
            <v>-37.601999999999997</v>
          </cell>
          <cell r="F96">
            <v>-46.213999999999999</v>
          </cell>
        </row>
        <row r="97">
          <cell r="A97" t="str">
            <v xml:space="preserve">  Net PPE</v>
          </cell>
          <cell r="B97">
            <v>8.0440000000000023</v>
          </cell>
          <cell r="C97">
            <v>10.916</v>
          </cell>
          <cell r="D97">
            <v>14.683</v>
          </cell>
          <cell r="E97">
            <v>16.324000000000005</v>
          </cell>
          <cell r="F97">
            <v>18.347999999999999</v>
          </cell>
        </row>
        <row r="98">
          <cell r="A98" t="str">
            <v>Goodwill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Other Assets</v>
          </cell>
          <cell r="B99">
            <v>3.6509999999999998</v>
          </cell>
          <cell r="C99">
            <v>2.9419999999999997</v>
          </cell>
          <cell r="D99">
            <v>3.9420000000000002</v>
          </cell>
          <cell r="E99">
            <v>4.9420000000000002</v>
          </cell>
          <cell r="F99">
            <v>7.242</v>
          </cell>
        </row>
        <row r="100">
          <cell r="A100" t="str">
            <v xml:space="preserve">  TOTAL ASSETS</v>
          </cell>
          <cell r="B100">
            <v>107.59099999999999</v>
          </cell>
          <cell r="C100">
            <v>116.825</v>
          </cell>
          <cell r="D100">
            <v>152.55300000000003</v>
          </cell>
          <cell r="E100">
            <v>177.55799999999999</v>
          </cell>
          <cell r="F100">
            <v>226.73</v>
          </cell>
        </row>
        <row r="102">
          <cell r="A102" t="str">
            <v>Notes Payable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CP LTD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 t="str">
            <v>AP Trade</v>
          </cell>
          <cell r="B104">
            <v>14.249000000000001</v>
          </cell>
          <cell r="C104">
            <v>12.088000000000001</v>
          </cell>
          <cell r="D104">
            <v>14.536</v>
          </cell>
          <cell r="E104">
            <v>17.193000000000001</v>
          </cell>
          <cell r="F104">
            <v>20.213000000000001</v>
          </cell>
        </row>
        <row r="105">
          <cell r="A105" t="str">
            <v>AP Other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Accrued payroll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Accrued interest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 t="str">
            <v>Accrued Other</v>
          </cell>
          <cell r="B108">
            <v>21.933000000000003</v>
          </cell>
          <cell r="C108">
            <v>21.373000000000001</v>
          </cell>
          <cell r="D108">
            <v>26.372</v>
          </cell>
          <cell r="E108">
            <v>31.597000000000001</v>
          </cell>
          <cell r="F108">
            <v>37.453999999999994</v>
          </cell>
        </row>
        <row r="109">
          <cell r="A109" t="str">
            <v xml:space="preserve">  Total Accrued Expenses</v>
          </cell>
          <cell r="B109">
            <v>21.933000000000003</v>
          </cell>
          <cell r="C109">
            <v>21.373000000000001</v>
          </cell>
          <cell r="D109">
            <v>26.372</v>
          </cell>
          <cell r="E109">
            <v>31.597000000000001</v>
          </cell>
          <cell r="F109">
            <v>37.453999999999994</v>
          </cell>
        </row>
        <row r="110">
          <cell r="A110" t="str">
            <v>Taxes &amp; Other  Payable</v>
          </cell>
          <cell r="B110">
            <v>7.0000000000000001E-3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 xml:space="preserve">  Total Current Liabilities</v>
          </cell>
          <cell r="B111">
            <v>36.189000000000007</v>
          </cell>
          <cell r="C111">
            <v>33.460999999999999</v>
          </cell>
          <cell r="D111">
            <v>40.908000000000001</v>
          </cell>
          <cell r="E111">
            <v>48.790000000000006</v>
          </cell>
          <cell r="F111">
            <v>57.666999999999994</v>
          </cell>
        </row>
        <row r="113">
          <cell r="A113" t="str">
            <v>LT Debt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 t="str">
            <v>Deferred Income Taxes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Negative Goodwill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Other LT Liabilities</v>
          </cell>
          <cell r="B116">
            <v>-3.4420000000000002</v>
          </cell>
          <cell r="C116">
            <v>3.0000000000000001E-3</v>
          </cell>
          <cell r="D116">
            <v>0</v>
          </cell>
          <cell r="E116">
            <v>0</v>
          </cell>
          <cell r="F116">
            <v>0</v>
          </cell>
        </row>
        <row r="118">
          <cell r="A118" t="str">
            <v>Equity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20">
          <cell r="A120" t="str">
            <v xml:space="preserve">  TOTAL LIABILITY &amp; EQUITY</v>
          </cell>
          <cell r="B120">
            <v>32.747000000000007</v>
          </cell>
          <cell r="C120">
            <v>33.463999999999999</v>
          </cell>
          <cell r="D120">
            <v>40.908000000000001</v>
          </cell>
          <cell r="E120">
            <v>48.790000000000006</v>
          </cell>
          <cell r="F120">
            <v>57.666999999999994</v>
          </cell>
        </row>
        <row r="121">
          <cell r="B121">
            <v>74.843999999999994</v>
          </cell>
          <cell r="C121">
            <v>83.361000000000004</v>
          </cell>
          <cell r="D121">
            <v>111.64500000000002</v>
          </cell>
          <cell r="E121">
            <v>128.76799999999997</v>
          </cell>
          <cell r="F121">
            <v>169.06299999999999</v>
          </cell>
        </row>
        <row r="124">
          <cell r="A124" t="str">
            <v>CASH FLOW METRICS</v>
          </cell>
          <cell r="B124" t="str">
            <v>2001A</v>
          </cell>
          <cell r="C124" t="str">
            <v>2002B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>
            <v>4.8191608079455417</v>
          </cell>
          <cell r="C125">
            <v>4.5899631919551549</v>
          </cell>
          <cell r="D125">
            <v>4.4564547426092931</v>
          </cell>
          <cell r="E125">
            <v>4.6153871940999007</v>
          </cell>
          <cell r="F125">
            <v>4.789322728011947</v>
          </cell>
        </row>
        <row r="126">
          <cell r="A126" t="str">
            <v>DSOs</v>
          </cell>
          <cell r="B126">
            <v>50.234546703296701</v>
          </cell>
          <cell r="C126">
            <v>41.085020117370711</v>
          </cell>
          <cell r="D126">
            <v>39.243920370769033</v>
          </cell>
          <cell r="E126">
            <v>37.997129568826026</v>
          </cell>
          <cell r="F126">
            <v>40.19929674941006</v>
          </cell>
        </row>
        <row r="127">
          <cell r="A127" t="str">
            <v>DPO - AP</v>
          </cell>
          <cell r="B127">
            <v>17.184838759388676</v>
          </cell>
          <cell r="C127">
            <v>13.389372634688165</v>
          </cell>
          <cell r="D127">
            <v>12.853763678567477</v>
          </cell>
          <cell r="E127">
            <v>12.905477678320102</v>
          </cell>
          <cell r="F127">
            <v>12.946861622441025</v>
          </cell>
        </row>
        <row r="128">
          <cell r="A128" t="str">
            <v>CAPEX as % Net Revenues</v>
          </cell>
          <cell r="B128">
            <v>2.0318223443223444E-2</v>
          </cell>
          <cell r="C128">
            <v>3.3216272717641E-2</v>
          </cell>
          <cell r="D128">
            <v>3.1902059782851523E-2</v>
          </cell>
          <cell r="E128">
            <v>2.7052459837658159E-2</v>
          </cell>
          <cell r="F128">
            <v>2.145098100205433E-2</v>
          </cell>
        </row>
        <row r="129">
          <cell r="A129" t="str">
            <v>CAPEX</v>
          </cell>
          <cell r="B129">
            <v>7.1</v>
          </cell>
          <cell r="C129">
            <v>12.853999999999996</v>
          </cell>
          <cell r="D129">
            <v>15.708000000000002</v>
          </cell>
          <cell r="E129">
            <v>15.984000000000002</v>
          </cell>
          <cell r="F129">
            <v>15.172000000000004</v>
          </cell>
        </row>
        <row r="130">
          <cell r="A130" t="str">
            <v>Annual Depreciation</v>
          </cell>
          <cell r="C130">
            <v>7.6709999999999976</v>
          </cell>
          <cell r="D130">
            <v>11.032</v>
          </cell>
          <cell r="E130">
            <v>14.952999999999999</v>
          </cell>
          <cell r="F130">
            <v>12.282999999999998</v>
          </cell>
        </row>
        <row r="131">
          <cell r="A131" t="str">
            <v>Deprec % Capex</v>
          </cell>
          <cell r="C131">
            <v>0.59677921269643697</v>
          </cell>
          <cell r="D131">
            <v>0.70231729055258463</v>
          </cell>
          <cell r="E131">
            <v>0.93549799799799782</v>
          </cell>
          <cell r="F131">
            <v>0.80958344318481379</v>
          </cell>
        </row>
        <row r="132">
          <cell r="A132" t="str">
            <v>DPO - AE</v>
          </cell>
          <cell r="B132">
            <v>26.45203652955799</v>
          </cell>
          <cell r="C132">
            <v>23.673979262176552</v>
          </cell>
          <cell r="D132">
            <v>23.319995578644846</v>
          </cell>
          <cell r="E132">
            <v>23.717465142900028</v>
          </cell>
          <cell r="F132">
            <v>23.990093267051204</v>
          </cell>
        </row>
        <row r="133">
          <cell r="A133" t="str">
            <v>OpEx growth</v>
          </cell>
          <cell r="C133">
            <v>6.7263040712468136E-2</v>
          </cell>
          <cell r="D133">
            <v>0.28787280489349532</v>
          </cell>
          <cell r="E133">
            <v>0.18159519140098479</v>
          </cell>
          <cell r="F133">
            <v>0.16573070840697812</v>
          </cell>
        </row>
        <row r="134">
          <cell r="A134" t="str">
            <v>WC = AR+inv-AP</v>
          </cell>
          <cell r="B134">
            <v>91.207999999999998</v>
          </cell>
          <cell r="C134">
            <v>95.89200000000001</v>
          </cell>
          <cell r="D134">
            <v>119.89100000000001</v>
          </cell>
          <cell r="E134">
            <v>139.09</v>
          </cell>
          <cell r="F134">
            <v>167.88400000000001</v>
          </cell>
        </row>
        <row r="135">
          <cell r="A135" t="str">
            <v>Chg W/C</v>
          </cell>
          <cell r="C135">
            <v>-4.6840000000000117</v>
          </cell>
          <cell r="D135">
            <v>-23.998999999999995</v>
          </cell>
          <cell r="E135">
            <v>-19.198999999999998</v>
          </cell>
          <cell r="F135">
            <v>-28.794000000000011</v>
          </cell>
        </row>
        <row r="136">
          <cell r="A136" t="str">
            <v>Chg W/C % Revs</v>
          </cell>
          <cell r="C136">
            <v>-1.2104015980195339E-2</v>
          </cell>
          <cell r="D136">
            <v>-4.8740611963881686E-2</v>
          </cell>
          <cell r="E136">
            <v>-3.2493754781231163E-2</v>
          </cell>
          <cell r="F136">
            <v>-4.0710489518399187E-2</v>
          </cell>
        </row>
        <row r="137">
          <cell r="A137" t="str">
            <v>AP + AE DPO</v>
          </cell>
          <cell r="B137">
            <v>43.636875288946669</v>
          </cell>
          <cell r="C137">
            <v>37.063351896864717</v>
          </cell>
          <cell r="D137">
            <v>36.173759257212325</v>
          </cell>
          <cell r="E137">
            <v>36.622942821220128</v>
          </cell>
          <cell r="F137">
            <v>36.936954889492227</v>
          </cell>
        </row>
      </sheetData>
      <sheetData sheetId="3" refreshError="1">
        <row r="1">
          <cell r="A1" t="str">
            <v>THE TIMBERLAND COMPANY</v>
          </cell>
        </row>
        <row r="2">
          <cell r="A2" t="str">
            <v>US TOTAL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10">
          <cell r="A10" t="str">
            <v>Revenue</v>
          </cell>
        </row>
        <row r="11">
          <cell r="A11" t="str">
            <v xml:space="preserve">   Net Revenue incl lic</v>
          </cell>
          <cell r="B11">
            <v>834.08199999999999</v>
          </cell>
          <cell r="C11">
            <v>807.9319999999999</v>
          </cell>
          <cell r="D11">
            <v>888.32900000000006</v>
          </cell>
          <cell r="E11">
            <v>988.779</v>
          </cell>
          <cell r="F11">
            <v>1103.5219999999999</v>
          </cell>
          <cell r="H11">
            <v>0.10952066475134381</v>
          </cell>
        </row>
        <row r="12">
          <cell r="A12" t="str">
            <v xml:space="preserve">   FX Effect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Net Revenue incl lic</v>
          </cell>
          <cell r="B13">
            <v>834.08199999999999</v>
          </cell>
          <cell r="C13">
            <v>807.9319999999999</v>
          </cell>
          <cell r="D13">
            <v>888.32900000000006</v>
          </cell>
          <cell r="E13">
            <v>988.779</v>
          </cell>
          <cell r="F13">
            <v>1103.5219999999999</v>
          </cell>
          <cell r="H13">
            <v>0.10952066475134381</v>
          </cell>
        </row>
        <row r="15">
          <cell r="A15" t="str">
            <v>Net Revenue incl lic</v>
          </cell>
          <cell r="B15">
            <v>834.08199999999999</v>
          </cell>
          <cell r="C15">
            <v>807.9319999999999</v>
          </cell>
          <cell r="D15">
            <v>888.32900000000006</v>
          </cell>
          <cell r="E15">
            <v>988.779</v>
          </cell>
          <cell r="F15">
            <v>1103.5219999999999</v>
          </cell>
          <cell r="H15">
            <v>0.10952066475134381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 xml:space="preserve">   Standard (incl lic)</v>
          </cell>
          <cell r="B19">
            <v>357.65300000000002</v>
          </cell>
          <cell r="C19">
            <v>363.38100000000003</v>
          </cell>
          <cell r="D19">
            <v>397.90199999999999</v>
          </cell>
          <cell r="E19">
            <v>446.82699999999994</v>
          </cell>
          <cell r="F19">
            <v>503.94200000000006</v>
          </cell>
          <cell r="H19">
            <v>0.11516581161505335</v>
          </cell>
        </row>
        <row r="20">
          <cell r="A20" t="str">
            <v xml:space="preserve">   Logistics allocation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 xml:space="preserve">  Corp Variance allocation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 xml:space="preserve">   FX Effect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Gross Margin</v>
          </cell>
          <cell r="B23">
            <v>357.65300000000002</v>
          </cell>
          <cell r="C23">
            <v>363.38100000000003</v>
          </cell>
          <cell r="D23">
            <v>397.90199999999999</v>
          </cell>
          <cell r="E23">
            <v>446.82699999999994</v>
          </cell>
          <cell r="F23">
            <v>503.94200000000006</v>
          </cell>
          <cell r="H23">
            <v>0.11516581161505335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H26" t="e">
            <v>#DIV/0!</v>
          </cell>
        </row>
        <row r="27">
          <cell r="A27" t="str">
            <v xml:space="preserve">    Consumer Marketing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H27" t="e">
            <v>#DIV/0!</v>
          </cell>
        </row>
        <row r="28">
          <cell r="A28" t="str">
            <v xml:space="preserve">    Consumer Marketing - Corp alloc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H28" t="e">
            <v>#DIV/0!</v>
          </cell>
        </row>
        <row r="29">
          <cell r="A29" t="str">
            <v xml:space="preserve">    Trade Marketing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H29" t="e">
            <v>#DIV/0!</v>
          </cell>
        </row>
        <row r="30">
          <cell r="A30" t="str">
            <v xml:space="preserve">    Trade Marketing - Corp alloc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H30" t="e">
            <v>#DIV/0!</v>
          </cell>
        </row>
        <row r="31">
          <cell r="A31" t="str">
            <v xml:space="preserve">    Indirect Marketing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H31" t="e">
            <v>#DIV/0!</v>
          </cell>
        </row>
        <row r="32">
          <cell r="A32" t="str">
            <v xml:space="preserve">    Indirect Marketing - Corp alloc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 t="e">
            <v>#DIV/0!</v>
          </cell>
        </row>
        <row r="33">
          <cell r="A33" t="str">
            <v xml:space="preserve">    Product Development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H33" t="e">
            <v>#DIV/0!</v>
          </cell>
        </row>
        <row r="34">
          <cell r="A34" t="str">
            <v xml:space="preserve">    PD Allocation - Footwear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H34" t="e">
            <v>#DIV/0!</v>
          </cell>
        </row>
        <row r="35">
          <cell r="A35" t="str">
            <v xml:space="preserve">    PD Allocation - Apparel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 t="e">
            <v>#DIV/0!</v>
          </cell>
        </row>
        <row r="36">
          <cell r="A36" t="str">
            <v xml:space="preserve">    Distribution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 t="e">
            <v>#DIV/0!</v>
          </cell>
        </row>
        <row r="37">
          <cell r="A37" t="str">
            <v xml:space="preserve">    Distribution allocation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 t="str">
            <v xml:space="preserve">    Supply &amp; Planning allocation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 xml:space="preserve">    G&amp;A</v>
          </cell>
          <cell r="B39">
            <v>132.26400000000001</v>
          </cell>
          <cell r="C39">
            <v>137.65299999999999</v>
          </cell>
          <cell r="D39">
            <v>150.46348032868525</v>
          </cell>
          <cell r="E39">
            <v>163.49547513440859</v>
          </cell>
          <cell r="F39">
            <v>179.494</v>
          </cell>
          <cell r="H39">
            <v>9.2499931342121311E-2</v>
          </cell>
        </row>
        <row r="40">
          <cell r="A40" t="str">
            <v xml:space="preserve">    FX Effect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Total OPEX</v>
          </cell>
          <cell r="B41">
            <v>132.26400000000001</v>
          </cell>
          <cell r="C41">
            <v>137.65299999999999</v>
          </cell>
          <cell r="D41">
            <v>150.46348032868525</v>
          </cell>
          <cell r="E41">
            <v>163.49547513440859</v>
          </cell>
          <cell r="F41">
            <v>179.494</v>
          </cell>
          <cell r="H41">
            <v>9.2499931342121311E-2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225.38900000000001</v>
          </cell>
          <cell r="C44">
            <v>225.72800000000004</v>
          </cell>
          <cell r="D44">
            <v>247.43851967131474</v>
          </cell>
          <cell r="E44">
            <v>283.33152486559135</v>
          </cell>
          <cell r="F44">
            <v>324.44800000000009</v>
          </cell>
          <cell r="H44">
            <v>0.12854762006725173</v>
          </cell>
        </row>
        <row r="45">
          <cell r="A45" t="str">
            <v xml:space="preserve">   FX Effect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Operating Contribution</v>
          </cell>
          <cell r="B46">
            <v>225.38900000000001</v>
          </cell>
          <cell r="C46">
            <v>225.72800000000004</v>
          </cell>
          <cell r="D46">
            <v>247.43851967131474</v>
          </cell>
          <cell r="E46">
            <v>283.33152486559135</v>
          </cell>
          <cell r="F46">
            <v>324.44800000000009</v>
          </cell>
          <cell r="H46">
            <v>0.12854762006725173</v>
          </cell>
        </row>
        <row r="48">
          <cell r="A48" t="str">
            <v>Total Mkg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H48" t="e">
            <v>#DIV/0!</v>
          </cell>
        </row>
        <row r="49">
          <cell r="A49" t="str">
            <v>Total PD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H49" t="e">
            <v>#DIV/0!</v>
          </cell>
        </row>
        <row r="50">
          <cell r="A50" t="str">
            <v>Total Distrib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H50" t="e">
            <v>#DIV/0!</v>
          </cell>
        </row>
        <row r="52">
          <cell r="A52" t="str">
            <v>% of Sales</v>
          </cell>
        </row>
        <row r="53">
          <cell r="A53" t="str">
            <v xml:space="preserve">   Gross Profit</v>
          </cell>
          <cell r="B53">
            <v>0.42879836754659617</v>
          </cell>
          <cell r="C53">
            <v>0.44976681205844066</v>
          </cell>
          <cell r="D53">
            <v>0.44792188479718659</v>
          </cell>
          <cell r="E53">
            <v>0.45189774459206755</v>
          </cell>
          <cell r="F53">
            <v>0.45666692644097723</v>
          </cell>
        </row>
        <row r="54">
          <cell r="A54" t="str">
            <v xml:space="preserve">   OPEX</v>
          </cell>
          <cell r="B54">
            <v>0.15857433681580468</v>
          </cell>
          <cell r="C54">
            <v>0.17037696241762923</v>
          </cell>
          <cell r="D54">
            <v>0.16937810240202136</v>
          </cell>
          <cell r="E54">
            <v>0.16535087732891637</v>
          </cell>
          <cell r="F54">
            <v>0.16265557007472439</v>
          </cell>
        </row>
        <row r="55">
          <cell r="A55" t="str">
            <v xml:space="preserve">   Operating Profit</v>
          </cell>
          <cell r="B55">
            <v>0.27022403073079149</v>
          </cell>
          <cell r="C55">
            <v>0.27938984964081143</v>
          </cell>
          <cell r="D55">
            <v>0.2785437823951652</v>
          </cell>
          <cell r="E55">
            <v>0.28654686726315115</v>
          </cell>
          <cell r="F55">
            <v>0.29401135636625286</v>
          </cell>
        </row>
        <row r="58">
          <cell r="A58" t="str">
            <v>Growth Rate %</v>
          </cell>
        </row>
        <row r="59">
          <cell r="A59" t="str">
            <v xml:space="preserve">   Revenue</v>
          </cell>
          <cell r="C59">
            <v>-3.1351833512772265E-2</v>
          </cell>
          <cell r="D59">
            <v>9.9509612195086028E-2</v>
          </cell>
          <cell r="E59">
            <v>0.11307747467436036</v>
          </cell>
          <cell r="F59">
            <v>0.11604514254449172</v>
          </cell>
        </row>
        <row r="60">
          <cell r="A60" t="str">
            <v xml:space="preserve">   OPEX</v>
          </cell>
          <cell r="C60">
            <v>4.0744269037682024E-2</v>
          </cell>
          <cell r="D60">
            <v>9.3063575284848543E-2</v>
          </cell>
          <cell r="E60">
            <v>8.6612344585245138E-2</v>
          </cell>
          <cell r="F60">
            <v>9.7853013072313644E-2</v>
          </cell>
        </row>
        <row r="61">
          <cell r="A61" t="str">
            <v xml:space="preserve">   Operating Profit</v>
          </cell>
          <cell r="C61">
            <v>1.5040663031471446E-3</v>
          </cell>
          <cell r="D61">
            <v>9.618000279679384E-2</v>
          </cell>
          <cell r="E61">
            <v>0.14505827646380665</v>
          </cell>
          <cell r="F61">
            <v>0.1451178973250995</v>
          </cell>
        </row>
        <row r="82">
          <cell r="A82" t="str">
            <v>US TOTAL</v>
          </cell>
        </row>
        <row r="83">
          <cell r="A83" t="str">
            <v>BALANCE SHEET ITEMS</v>
          </cell>
          <cell r="B83" t="str">
            <v>2001A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AR Trade</v>
          </cell>
          <cell r="B85">
            <v>82.589000000000013</v>
          </cell>
          <cell r="C85">
            <v>90.015999999999991</v>
          </cell>
          <cell r="D85">
            <v>94.629000000000005</v>
          </cell>
          <cell r="E85">
            <v>104.82600000000001</v>
          </cell>
          <cell r="F85">
            <v>113.992</v>
          </cell>
        </row>
        <row r="86">
          <cell r="A86" t="str">
            <v>AR Other</v>
          </cell>
          <cell r="B86">
            <v>1.462</v>
          </cell>
          <cell r="C86">
            <v>1.5</v>
          </cell>
          <cell r="D86">
            <v>1.552</v>
          </cell>
          <cell r="E86">
            <v>1.7250000000000001</v>
          </cell>
          <cell r="F86">
            <v>2.1669999999999998</v>
          </cell>
        </row>
        <row r="87">
          <cell r="A87" t="str">
            <v xml:space="preserve">  AR net</v>
          </cell>
          <cell r="B87">
            <v>84.051000000000016</v>
          </cell>
          <cell r="C87">
            <v>91.515999999999991</v>
          </cell>
          <cell r="D87">
            <v>96.181000000000012</v>
          </cell>
          <cell r="E87">
            <v>106.551</v>
          </cell>
          <cell r="F87">
            <v>116.15900000000001</v>
          </cell>
        </row>
        <row r="88">
          <cell r="A88" t="str">
            <v>Note Receivable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 t="str">
            <v>Inventory</v>
          </cell>
          <cell r="B89">
            <v>90.165999999999997</v>
          </cell>
          <cell r="C89">
            <v>94.823999999999984</v>
          </cell>
          <cell r="D89">
            <v>99.738</v>
          </cell>
          <cell r="E89">
            <v>105.83</v>
          </cell>
          <cell r="F89">
            <v>113.624</v>
          </cell>
        </row>
        <row r="90">
          <cell r="A90" t="str">
            <v>Refundable Income Taxes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Prepaid Expenses</v>
          </cell>
          <cell r="B91">
            <v>4.3369999999999997</v>
          </cell>
          <cell r="C91">
            <v>5.3</v>
          </cell>
          <cell r="D91">
            <v>5.4689999999999994</v>
          </cell>
          <cell r="E91">
            <v>5.6769999999999996</v>
          </cell>
          <cell r="F91">
            <v>5.9709999999999992</v>
          </cell>
        </row>
        <row r="92">
          <cell r="A92" t="str">
            <v>Other Current Assets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 xml:space="preserve">  Total Current Assets</v>
          </cell>
          <cell r="B93">
            <v>178.554</v>
          </cell>
          <cell r="C93">
            <v>191.64</v>
          </cell>
          <cell r="D93">
            <v>201.38800000000001</v>
          </cell>
          <cell r="E93">
            <v>218.05799999999999</v>
          </cell>
          <cell r="F93">
            <v>235.75400000000002</v>
          </cell>
        </row>
        <row r="95">
          <cell r="A95" t="str">
            <v>PPE</v>
          </cell>
          <cell r="B95">
            <v>37.524000000000001</v>
          </cell>
          <cell r="C95">
            <v>42.707000000000001</v>
          </cell>
          <cell r="D95">
            <v>48.442</v>
          </cell>
          <cell r="E95">
            <v>56.616</v>
          </cell>
          <cell r="F95">
            <v>65.699000000000012</v>
          </cell>
        </row>
        <row r="96">
          <cell r="A96" t="str">
            <v>Accumulated Depreciation</v>
          </cell>
          <cell r="B96">
            <v>-26.795999999999999</v>
          </cell>
          <cell r="C96">
            <v>-30.794999999999998</v>
          </cell>
          <cell r="D96">
            <v>-34.456000000000003</v>
          </cell>
          <cell r="E96">
            <v>-38.931000000000004</v>
          </cell>
          <cell r="F96">
            <v>-44.32200000000001</v>
          </cell>
        </row>
        <row r="97">
          <cell r="A97" t="str">
            <v xml:space="preserve">  Net PPE</v>
          </cell>
          <cell r="B97">
            <v>10.728000000000002</v>
          </cell>
          <cell r="C97">
            <v>11.912000000000003</v>
          </cell>
          <cell r="D97">
            <v>13.985999999999997</v>
          </cell>
          <cell r="E97">
            <v>17.684999999999995</v>
          </cell>
          <cell r="F97">
            <v>21.377000000000002</v>
          </cell>
        </row>
        <row r="98">
          <cell r="A98" t="str">
            <v>Goodwill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Other Assets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 xml:space="preserve">  TOTAL ASSETS</v>
          </cell>
          <cell r="B100">
            <v>189.28200000000001</v>
          </cell>
          <cell r="C100">
            <v>203.55199999999999</v>
          </cell>
          <cell r="D100">
            <v>215.374</v>
          </cell>
          <cell r="E100">
            <v>235.74299999999999</v>
          </cell>
          <cell r="F100">
            <v>257.13100000000003</v>
          </cell>
        </row>
        <row r="102">
          <cell r="A102" t="str">
            <v>Notes Payable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CP LTD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 t="str">
            <v>AP Trade</v>
          </cell>
          <cell r="B104">
            <v>1.351</v>
          </cell>
          <cell r="C104">
            <v>1.7949999999999999</v>
          </cell>
          <cell r="D104">
            <v>1.7769999999999999</v>
          </cell>
          <cell r="E104">
            <v>1.8129999999999999</v>
          </cell>
          <cell r="F104">
            <v>1.9019999999999999</v>
          </cell>
        </row>
        <row r="105">
          <cell r="A105" t="str">
            <v>AP Other</v>
          </cell>
          <cell r="B105">
            <v>0</v>
          </cell>
          <cell r="C105">
            <v>15.621</v>
          </cell>
          <cell r="D105">
            <v>15.621</v>
          </cell>
          <cell r="E105">
            <v>15.621</v>
          </cell>
          <cell r="F105">
            <v>15.621</v>
          </cell>
        </row>
        <row r="106">
          <cell r="A106" t="str">
            <v>Accrued payroll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Accrued interest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 t="str">
            <v>Accrued Other</v>
          </cell>
          <cell r="B108">
            <v>18.075999999999997</v>
          </cell>
          <cell r="C108">
            <v>19.780999999999999</v>
          </cell>
          <cell r="D108">
            <v>21.907</v>
          </cell>
          <cell r="E108">
            <v>23.678000000000001</v>
          </cell>
          <cell r="F108">
            <v>25.743000000000002</v>
          </cell>
        </row>
        <row r="109">
          <cell r="A109" t="str">
            <v xml:space="preserve">  Total Accrued Expenses</v>
          </cell>
          <cell r="B109">
            <v>18.075999999999997</v>
          </cell>
          <cell r="C109">
            <v>19.780999999999999</v>
          </cell>
          <cell r="D109">
            <v>21.907</v>
          </cell>
          <cell r="E109">
            <v>23.678000000000001</v>
          </cell>
          <cell r="F109">
            <v>25.743000000000002</v>
          </cell>
        </row>
        <row r="110">
          <cell r="A110" t="str">
            <v>Taxes &amp; Other  Payable</v>
          </cell>
          <cell r="B110">
            <v>7.0000000000000001E-3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 xml:space="preserve">  Total Current Liabilities</v>
          </cell>
          <cell r="B111">
            <v>19.433999999999997</v>
          </cell>
          <cell r="C111">
            <v>37.197000000000003</v>
          </cell>
          <cell r="D111">
            <v>39.305</v>
          </cell>
          <cell r="E111">
            <v>41.112000000000002</v>
          </cell>
          <cell r="F111">
            <v>43.266000000000005</v>
          </cell>
        </row>
        <row r="113">
          <cell r="A113" t="str">
            <v>LT Debt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 t="str">
            <v>Deferred Income Taxes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Negative Goodwill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Other LT Liabilities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8">
          <cell r="A118" t="str">
            <v>Equity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20">
          <cell r="A120" t="str">
            <v xml:space="preserve">  TOTAL LIABILITY &amp; EQUITY</v>
          </cell>
          <cell r="B120">
            <v>19.433999999999997</v>
          </cell>
          <cell r="C120">
            <v>37.197000000000003</v>
          </cell>
          <cell r="D120">
            <v>39.305</v>
          </cell>
          <cell r="E120">
            <v>41.112000000000002</v>
          </cell>
          <cell r="F120">
            <v>43.266000000000005</v>
          </cell>
        </row>
        <row r="121">
          <cell r="B121">
            <v>169.84800000000001</v>
          </cell>
          <cell r="C121">
            <v>166.35499999999999</v>
          </cell>
          <cell r="D121">
            <v>176.06899999999999</v>
          </cell>
          <cell r="E121">
            <v>194.631</v>
          </cell>
          <cell r="F121">
            <v>213.86500000000001</v>
          </cell>
        </row>
        <row r="124">
          <cell r="A124" t="str">
            <v>CASH FLOW METRICS</v>
          </cell>
          <cell r="B124" t="str">
            <v>2001A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>
            <v>5.283909677705565</v>
          </cell>
          <cell r="C125">
            <v>4.6881696616890229</v>
          </cell>
          <cell r="D125">
            <v>4.9171529407046473</v>
          </cell>
          <cell r="E125">
            <v>5.1209675895303786</v>
          </cell>
          <cell r="F125">
            <v>5.2768781243399276</v>
          </cell>
        </row>
        <row r="126">
          <cell r="A126" t="str">
            <v>DSOs</v>
          </cell>
          <cell r="B126">
            <v>36.277440347591728</v>
          </cell>
          <cell r="C126">
            <v>40.777887247936704</v>
          </cell>
          <cell r="D126">
            <v>38.977856177159588</v>
          </cell>
          <cell r="E126">
            <v>38.793663700381984</v>
          </cell>
          <cell r="F126">
            <v>37.894341934279524</v>
          </cell>
        </row>
        <row r="127">
          <cell r="A127" t="str">
            <v>DPOs AP</v>
          </cell>
          <cell r="B127">
            <v>1.0208446589103519</v>
          </cell>
          <cell r="C127">
            <v>1.4536014990406052</v>
          </cell>
          <cell r="D127">
            <v>1.3044143165037809</v>
          </cell>
          <cell r="E127">
            <v>1.2043132971185639</v>
          </cell>
          <cell r="F127">
            <v>1.1419993995797058</v>
          </cell>
        </row>
        <row r="128">
          <cell r="A128" t="str">
            <v>CAPEX as % Net Revenues</v>
          </cell>
          <cell r="B128">
            <v>4.1962301068719865E-3</v>
          </cell>
          <cell r="C128">
            <v>6.4151438487397459E-3</v>
          </cell>
          <cell r="D128">
            <v>6.4559414361120698E-3</v>
          </cell>
          <cell r="E128">
            <v>8.2667613288712645E-3</v>
          </cell>
          <cell r="F128">
            <v>8.2309188217362349E-3</v>
          </cell>
        </row>
        <row r="129">
          <cell r="A129" t="str">
            <v>CAPEX</v>
          </cell>
          <cell r="B129">
            <v>3.5</v>
          </cell>
          <cell r="C129">
            <v>5.1829999999999998</v>
          </cell>
          <cell r="D129">
            <v>5.7349999999999994</v>
          </cell>
          <cell r="E129">
            <v>8.1739999999999995</v>
          </cell>
          <cell r="F129">
            <v>9.0830000000000126</v>
          </cell>
        </row>
        <row r="130">
          <cell r="A130" t="str">
            <v>Annual Depreciation</v>
          </cell>
          <cell r="C130">
            <v>3.9989999999999988</v>
          </cell>
          <cell r="D130">
            <v>3.6610000000000049</v>
          </cell>
          <cell r="E130">
            <v>4.4750000000000014</v>
          </cell>
          <cell r="F130">
            <v>5.3910000000000053</v>
          </cell>
        </row>
        <row r="131">
          <cell r="A131" t="str">
            <v>Deprec % Capex</v>
          </cell>
          <cell r="C131">
            <v>0.77156087208180568</v>
          </cell>
          <cell r="D131">
            <v>0.63836094158674894</v>
          </cell>
          <cell r="E131">
            <v>0.54746758013212649</v>
          </cell>
          <cell r="F131">
            <v>0.59352636794010771</v>
          </cell>
        </row>
        <row r="132">
          <cell r="A132" t="str">
            <v>DPS AE</v>
          </cell>
          <cell r="B132">
            <v>13.658614400047014</v>
          </cell>
          <cell r="C132">
            <v>16.018769500012375</v>
          </cell>
          <cell r="D132">
            <v>16.080925397663666</v>
          </cell>
          <cell r="E132">
            <v>15.728477798771847</v>
          </cell>
          <cell r="F132">
            <v>15.456619633743625</v>
          </cell>
        </row>
        <row r="133">
          <cell r="A133" t="str">
            <v>OpEx growth</v>
          </cell>
          <cell r="C133">
            <v>4.0744269037682024E-2</v>
          </cell>
          <cell r="D133">
            <v>9.3063575284848543E-2</v>
          </cell>
          <cell r="E133">
            <v>8.6612344585245138E-2</v>
          </cell>
          <cell r="F133">
            <v>9.7853013072313644E-2</v>
          </cell>
        </row>
        <row r="134">
          <cell r="A134" t="str">
            <v>WC = AR+inv-AP</v>
          </cell>
          <cell r="B134">
            <v>172.86600000000001</v>
          </cell>
          <cell r="C134">
            <v>168.92399999999998</v>
          </cell>
          <cell r="D134">
            <v>178.52100000000002</v>
          </cell>
          <cell r="E134">
            <v>194.947</v>
          </cell>
          <cell r="F134">
            <v>212.26000000000002</v>
          </cell>
        </row>
      </sheetData>
      <sheetData sheetId="4" refreshError="1">
        <row r="1">
          <cell r="A1" t="str">
            <v>THE TIMBERLAND COMPANY</v>
          </cell>
        </row>
        <row r="2">
          <cell r="A2" t="str">
            <v>US WHOLESALE APPAREL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10">
          <cell r="A10" t="str">
            <v>Revenue</v>
          </cell>
        </row>
        <row r="11">
          <cell r="A11" t="str">
            <v xml:space="preserve">   Net Revenue</v>
          </cell>
          <cell r="B11">
            <v>38.966000000000001</v>
          </cell>
          <cell r="C11">
            <v>53.703000000000003</v>
          </cell>
          <cell r="D11">
            <v>73.938000000000002</v>
          </cell>
          <cell r="E11">
            <v>103.05500000000001</v>
          </cell>
          <cell r="F11">
            <v>139.70400000000001</v>
          </cell>
          <cell r="H11">
            <v>0.3753189633840992</v>
          </cell>
        </row>
        <row r="12">
          <cell r="A12" t="str">
            <v xml:space="preserve">   FX Effect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Net Revenue</v>
          </cell>
          <cell r="B13">
            <v>38.966000000000001</v>
          </cell>
          <cell r="C13">
            <v>53.703000000000003</v>
          </cell>
          <cell r="D13">
            <v>73.938000000000002</v>
          </cell>
          <cell r="E13">
            <v>103.05500000000001</v>
          </cell>
          <cell r="F13">
            <v>139.70400000000001</v>
          </cell>
          <cell r="H13">
            <v>0.3753189633840992</v>
          </cell>
        </row>
        <row r="14">
          <cell r="A14" t="str">
            <v xml:space="preserve">  Licensing</v>
          </cell>
        </row>
        <row r="15">
          <cell r="A15" t="str">
            <v>Net Revenue including Licensing</v>
          </cell>
          <cell r="B15">
            <v>38.966000000000001</v>
          </cell>
          <cell r="C15">
            <v>53.703000000000003</v>
          </cell>
          <cell r="D15">
            <v>73.938000000000002</v>
          </cell>
          <cell r="E15">
            <v>103.05500000000001</v>
          </cell>
          <cell r="F15">
            <v>139.70400000000001</v>
          </cell>
          <cell r="H15">
            <v>0.3753189633840992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 xml:space="preserve">   Standard</v>
          </cell>
          <cell r="B19">
            <v>7.5860000000000003</v>
          </cell>
          <cell r="C19">
            <v>14.985999999999999</v>
          </cell>
          <cell r="D19">
            <v>23.181999999999999</v>
          </cell>
          <cell r="E19">
            <v>36.433</v>
          </cell>
          <cell r="F19">
            <v>54.06900000000001</v>
          </cell>
          <cell r="H19">
            <v>0.53374868384250473</v>
          </cell>
        </row>
        <row r="20">
          <cell r="A20" t="str">
            <v xml:space="preserve">   Logistics allocation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 xml:space="preserve">  Corp Variance allocation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 xml:space="preserve">   FX Effect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Gross Margin</v>
          </cell>
          <cell r="B23">
            <v>7.5860000000000003</v>
          </cell>
          <cell r="C23">
            <v>14.985999999999999</v>
          </cell>
          <cell r="D23">
            <v>23.181999999999999</v>
          </cell>
          <cell r="E23">
            <v>36.433</v>
          </cell>
          <cell r="F23">
            <v>54.06900000000001</v>
          </cell>
          <cell r="H23">
            <v>0.53374868384250473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H26" t="e">
            <v>#DIV/0!</v>
          </cell>
        </row>
        <row r="27">
          <cell r="A27" t="str">
            <v xml:space="preserve">    Consumer Marketing</v>
          </cell>
          <cell r="B27">
            <v>0</v>
          </cell>
        </row>
        <row r="28">
          <cell r="A28" t="str">
            <v xml:space="preserve">    Consumer Marketing - Corp alloc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 xml:space="preserve">    Trade Marketing</v>
          </cell>
          <cell r="H29" t="e">
            <v>#DIV/0!</v>
          </cell>
        </row>
        <row r="30">
          <cell r="A30" t="str">
            <v xml:space="preserve">    Trade Marketing - Corp alloc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 xml:space="preserve">    Indirect Marketing</v>
          </cell>
          <cell r="H31" t="e">
            <v>#DIV/0!</v>
          </cell>
        </row>
        <row r="32">
          <cell r="A32" t="str">
            <v xml:space="preserve">    Indirect Marketing - Corp alloc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 t="e">
            <v>#DIV/0!</v>
          </cell>
        </row>
        <row r="33">
          <cell r="A33" t="str">
            <v xml:space="preserve">    Product Development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H33" t="e">
            <v>#DIV/0!</v>
          </cell>
        </row>
        <row r="34">
          <cell r="A34" t="str">
            <v xml:space="preserve">    PD Allocation - Footwear</v>
          </cell>
        </row>
        <row r="35">
          <cell r="A35" t="str">
            <v xml:space="preserve">    PD Allocation - Apparel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 t="e">
            <v>#DIV/0!</v>
          </cell>
        </row>
        <row r="36">
          <cell r="A36" t="str">
            <v xml:space="preserve">    Distribution</v>
          </cell>
        </row>
        <row r="37">
          <cell r="A37" t="str">
            <v xml:space="preserve">    Distribution allocation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 t="e">
            <v>#DIV/0!</v>
          </cell>
        </row>
        <row r="38">
          <cell r="A38" t="str">
            <v xml:space="preserve">    Supply &amp; Planning allocation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 xml:space="preserve">    OpEx</v>
          </cell>
          <cell r="B39">
            <v>11.83</v>
          </cell>
          <cell r="C39">
            <v>13.824999999999999</v>
          </cell>
          <cell r="D39">
            <v>17.053000000000001</v>
          </cell>
          <cell r="E39">
            <v>20.989000000000001</v>
          </cell>
          <cell r="F39">
            <v>24.917999999999999</v>
          </cell>
        </row>
        <row r="40">
          <cell r="A40" t="str">
            <v xml:space="preserve">    FX Effect</v>
          </cell>
        </row>
        <row r="41">
          <cell r="A41" t="str">
            <v>Total OPEX</v>
          </cell>
          <cell r="B41">
            <v>11.83</v>
          </cell>
          <cell r="C41">
            <v>13.824999999999999</v>
          </cell>
          <cell r="D41">
            <v>17.053000000000001</v>
          </cell>
          <cell r="E41">
            <v>20.989000000000001</v>
          </cell>
          <cell r="F41">
            <v>24.917999999999999</v>
          </cell>
          <cell r="H41">
            <v>0.21697786883396653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-4.2439999999999998</v>
          </cell>
          <cell r="C44">
            <v>1.1609999999999996</v>
          </cell>
          <cell r="D44">
            <v>6.1289999999999978</v>
          </cell>
          <cell r="E44">
            <v>15.443999999999999</v>
          </cell>
          <cell r="F44">
            <v>29.15100000000001</v>
          </cell>
          <cell r="H44">
            <v>1.9282427671397953</v>
          </cell>
        </row>
        <row r="45">
          <cell r="A45" t="str">
            <v xml:space="preserve">   FX Effect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Operating Contribution</v>
          </cell>
          <cell r="B46">
            <v>-4.2439999999999998</v>
          </cell>
          <cell r="C46">
            <v>1.1609999999999996</v>
          </cell>
          <cell r="D46">
            <v>6.1289999999999978</v>
          </cell>
          <cell r="E46">
            <v>15.443999999999999</v>
          </cell>
          <cell r="F46">
            <v>29.15100000000001</v>
          </cell>
          <cell r="H46">
            <v>1.9282427671397953</v>
          </cell>
        </row>
        <row r="48">
          <cell r="A48" t="str">
            <v>Total Mkg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H48" t="e">
            <v>#DIV/0!</v>
          </cell>
        </row>
        <row r="49">
          <cell r="A49" t="str">
            <v>Total PD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H49" t="e">
            <v>#DIV/0!</v>
          </cell>
        </row>
        <row r="50">
          <cell r="A50" t="str">
            <v>Total Distrib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H50" t="e">
            <v>#DIV/0!</v>
          </cell>
        </row>
        <row r="52">
          <cell r="A52" t="str">
            <v>% of Sales</v>
          </cell>
          <cell r="D52">
            <v>0.30789117926372822</v>
          </cell>
          <cell r="E52">
            <v>0.33557553209317914</v>
          </cell>
          <cell r="F52">
            <v>0.36215251080945199</v>
          </cell>
        </row>
        <row r="53">
          <cell r="A53" t="str">
            <v xml:space="preserve">   Gross Profit</v>
          </cell>
          <cell r="B53">
            <v>0.19468254375609506</v>
          </cell>
          <cell r="C53">
            <v>0.27905331173305026</v>
          </cell>
          <cell r="D53">
            <v>0.31353296004760745</v>
          </cell>
          <cell r="E53">
            <v>0.35352966862355051</v>
          </cell>
          <cell r="F53">
            <v>0.3870254251846762</v>
          </cell>
        </row>
        <row r="54">
          <cell r="A54" t="str">
            <v xml:space="preserve">   OPEX</v>
          </cell>
          <cell r="B54">
            <v>0.30359800852024843</v>
          </cell>
          <cell r="C54">
            <v>0.25743440776120513</v>
          </cell>
          <cell r="D54">
            <v>0.23063918418134113</v>
          </cell>
          <cell r="E54">
            <v>0.20366794430158652</v>
          </cell>
          <cell r="F54">
            <v>0.17836282425700051</v>
          </cell>
        </row>
        <row r="55">
          <cell r="A55" t="str">
            <v xml:space="preserve">   Operating Profit</v>
          </cell>
          <cell r="B55">
            <v>-0.10891546476415336</v>
          </cell>
          <cell r="C55">
            <v>2.1618903971845141E-2</v>
          </cell>
          <cell r="D55">
            <v>8.2893775866266298E-2</v>
          </cell>
          <cell r="E55">
            <v>0.14986172432196398</v>
          </cell>
          <cell r="F55">
            <v>0.20866260092767572</v>
          </cell>
        </row>
        <row r="58">
          <cell r="A58" t="str">
            <v>Growth Rate %</v>
          </cell>
        </row>
        <row r="59">
          <cell r="A59" t="str">
            <v xml:space="preserve">   Revenue</v>
          </cell>
          <cell r="C59">
            <v>0.37820150900785299</v>
          </cell>
          <cell r="D59">
            <v>0.37679459248086689</v>
          </cell>
          <cell r="E59">
            <v>0.39380291595661232</v>
          </cell>
          <cell r="F59">
            <v>0.35562563679588566</v>
          </cell>
        </row>
        <row r="60">
          <cell r="A60" t="str">
            <v xml:space="preserve">   OPEX</v>
          </cell>
          <cell r="C60">
            <v>0.16863905325443773</v>
          </cell>
          <cell r="D60">
            <v>0.23349005424954794</v>
          </cell>
          <cell r="E60">
            <v>0.23080982818272444</v>
          </cell>
          <cell r="F60">
            <v>0.18719329172423649</v>
          </cell>
        </row>
        <row r="61">
          <cell r="A61" t="str">
            <v xml:space="preserve">   Operating Profit</v>
          </cell>
          <cell r="C61">
            <v>1.2735626767200754</v>
          </cell>
          <cell r="D61">
            <v>4.2790697674418601</v>
          </cell>
          <cell r="E61">
            <v>1.5198237885462564</v>
          </cell>
          <cell r="F61">
            <v>0.88752913752913831</v>
          </cell>
        </row>
        <row r="82">
          <cell r="A82" t="str">
            <v>NAW APPAREL</v>
          </cell>
        </row>
        <row r="83">
          <cell r="A83" t="str">
            <v>BALANCE SHEET ITEMS</v>
          </cell>
          <cell r="B83" t="str">
            <v>2001A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</row>
        <row r="85">
          <cell r="A85" t="str">
            <v>AR Trade</v>
          </cell>
          <cell r="B85">
            <v>3.8969999999999998</v>
          </cell>
          <cell r="C85">
            <v>6.1959999999999997</v>
          </cell>
          <cell r="D85">
            <v>7.76</v>
          </cell>
          <cell r="E85">
            <v>10.457000000000001</v>
          </cell>
          <cell r="F85">
            <v>13.205</v>
          </cell>
        </row>
        <row r="86">
          <cell r="A86" t="str">
            <v>AR Other</v>
          </cell>
          <cell r="B86">
            <v>0</v>
          </cell>
        </row>
        <row r="87">
          <cell r="A87" t="str">
            <v xml:space="preserve">  AR net</v>
          </cell>
          <cell r="B87">
            <v>3.8969999999999998</v>
          </cell>
          <cell r="C87">
            <v>6.1959999999999997</v>
          </cell>
          <cell r="D87">
            <v>7.76</v>
          </cell>
          <cell r="E87">
            <v>10.457000000000001</v>
          </cell>
          <cell r="F87">
            <v>13.205</v>
          </cell>
        </row>
        <row r="88">
          <cell r="A88" t="str">
            <v>Note Receivable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 t="str">
            <v>Inventory</v>
          </cell>
          <cell r="B89">
            <v>6.2130000000000001</v>
          </cell>
          <cell r="C89">
            <v>8.5</v>
          </cell>
          <cell r="D89">
            <v>10.904</v>
          </cell>
          <cell r="E89">
            <v>14.114000000000001</v>
          </cell>
          <cell r="F89">
            <v>17.824999999999999</v>
          </cell>
        </row>
        <row r="90">
          <cell r="A90" t="str">
            <v>Refundable Income Taxes</v>
          </cell>
        </row>
        <row r="91">
          <cell r="A91" t="str">
            <v>Prepaid Expenses</v>
          </cell>
          <cell r="B91">
            <v>1.3759999999999999</v>
          </cell>
          <cell r="C91">
            <v>1.891</v>
          </cell>
          <cell r="D91">
            <v>1.891</v>
          </cell>
          <cell r="E91">
            <v>1.891</v>
          </cell>
          <cell r="F91">
            <v>1.891</v>
          </cell>
        </row>
        <row r="92">
          <cell r="A92" t="str">
            <v>Other Current Assets</v>
          </cell>
        </row>
        <row r="93">
          <cell r="A93" t="str">
            <v xml:space="preserve">  Total Current Assets</v>
          </cell>
          <cell r="B93">
            <v>11.485999999999999</v>
          </cell>
          <cell r="C93">
            <v>16.587</v>
          </cell>
          <cell r="D93">
            <v>20.555</v>
          </cell>
          <cell r="E93">
            <v>26.462000000000003</v>
          </cell>
          <cell r="F93">
            <v>32.920999999999999</v>
          </cell>
        </row>
        <row r="95">
          <cell r="A95" t="str">
            <v>PPE</v>
          </cell>
          <cell r="B95">
            <v>3.2810000000000001</v>
          </cell>
          <cell r="C95">
            <v>4.0209999999999999</v>
          </cell>
          <cell r="D95">
            <v>4.9710000000000001</v>
          </cell>
          <cell r="E95">
            <v>6.2119999999999997</v>
          </cell>
          <cell r="F95">
            <v>7.74</v>
          </cell>
        </row>
        <row r="96">
          <cell r="A96" t="str">
            <v>Accumulated Depreciation</v>
          </cell>
          <cell r="B96">
            <v>-1.629</v>
          </cell>
          <cell r="C96">
            <v>-2.0099999999999998</v>
          </cell>
          <cell r="D96">
            <v>-2.4049999999999998</v>
          </cell>
          <cell r="E96">
            <v>-2.9889999999999999</v>
          </cell>
          <cell r="F96">
            <v>-3.819</v>
          </cell>
        </row>
        <row r="97">
          <cell r="A97" t="str">
            <v xml:space="preserve">  Net PPE</v>
          </cell>
          <cell r="B97">
            <v>1.6520000000000001</v>
          </cell>
          <cell r="C97">
            <v>2.0110000000000001</v>
          </cell>
          <cell r="D97">
            <v>2.5660000000000003</v>
          </cell>
          <cell r="E97">
            <v>3.2229999999999999</v>
          </cell>
          <cell r="F97">
            <v>3.9210000000000003</v>
          </cell>
        </row>
        <row r="98">
          <cell r="A98" t="str">
            <v>Goodwill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Other Assets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 xml:space="preserve">  TOTAL ASSETS</v>
          </cell>
          <cell r="B100">
            <v>13.137999999999998</v>
          </cell>
          <cell r="C100">
            <v>18.597999999999999</v>
          </cell>
          <cell r="D100">
            <v>23.120999999999999</v>
          </cell>
          <cell r="E100">
            <v>29.685000000000002</v>
          </cell>
          <cell r="F100">
            <v>36.841999999999999</v>
          </cell>
        </row>
        <row r="102">
          <cell r="A102" t="str">
            <v>Notes Payable</v>
          </cell>
        </row>
        <row r="103">
          <cell r="A103" t="str">
            <v>CP LTD</v>
          </cell>
        </row>
        <row r="104">
          <cell r="A104" t="str">
            <v>AP Trade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AP Other</v>
          </cell>
          <cell r="C105">
            <v>15.621</v>
          </cell>
          <cell r="D105">
            <v>15.621</v>
          </cell>
          <cell r="E105">
            <v>15.621</v>
          </cell>
          <cell r="F105">
            <v>15.621</v>
          </cell>
        </row>
        <row r="106">
          <cell r="A106" t="str">
            <v>Accrued payroll</v>
          </cell>
        </row>
        <row r="107">
          <cell r="A107" t="str">
            <v>Accrued interest</v>
          </cell>
        </row>
        <row r="108">
          <cell r="A108" t="str">
            <v>Accrued Other</v>
          </cell>
          <cell r="B108">
            <v>2.1309999999999998</v>
          </cell>
          <cell r="C108">
            <v>2.2010000000000001</v>
          </cell>
          <cell r="D108">
            <v>2.4169999999999998</v>
          </cell>
          <cell r="E108">
            <v>2.6560000000000001</v>
          </cell>
          <cell r="F108">
            <v>2.903</v>
          </cell>
        </row>
        <row r="109">
          <cell r="A109" t="str">
            <v xml:space="preserve">  Total Accrued Expenses</v>
          </cell>
          <cell r="B109">
            <v>2.1309999999999998</v>
          </cell>
          <cell r="C109">
            <v>2.2010000000000001</v>
          </cell>
          <cell r="D109">
            <v>2.4169999999999998</v>
          </cell>
          <cell r="E109">
            <v>2.6560000000000001</v>
          </cell>
          <cell r="F109">
            <v>2.903</v>
          </cell>
        </row>
        <row r="110">
          <cell r="A110" t="str">
            <v>Taxes &amp; Other  Payable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 xml:space="preserve">  Total Current Liabilities</v>
          </cell>
          <cell r="B111">
            <v>2.1309999999999998</v>
          </cell>
          <cell r="C111">
            <v>17.821999999999999</v>
          </cell>
          <cell r="D111">
            <v>18.038</v>
          </cell>
          <cell r="E111">
            <v>18.277000000000001</v>
          </cell>
          <cell r="F111">
            <v>18.524000000000001</v>
          </cell>
        </row>
        <row r="113">
          <cell r="A113" t="str">
            <v>LT Debt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 t="str">
            <v>Deferred Income Taxes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Negative Goodwill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Other LT Liabilities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8">
          <cell r="A118" t="str">
            <v>Equity</v>
          </cell>
        </row>
        <row r="120">
          <cell r="A120" t="str">
            <v xml:space="preserve">  TOTAL LIABILITY &amp; EQUITY</v>
          </cell>
          <cell r="B120">
            <v>2.1309999999999998</v>
          </cell>
          <cell r="C120">
            <v>17.821999999999999</v>
          </cell>
          <cell r="D120">
            <v>18.038</v>
          </cell>
          <cell r="E120">
            <v>18.277000000000001</v>
          </cell>
          <cell r="F120">
            <v>18.524000000000001</v>
          </cell>
        </row>
        <row r="121">
          <cell r="B121">
            <v>11.006999999999998</v>
          </cell>
          <cell r="C121">
            <v>0.7759999999999998</v>
          </cell>
          <cell r="D121">
            <v>5.0829999999999984</v>
          </cell>
          <cell r="E121">
            <v>11.408000000000001</v>
          </cell>
          <cell r="F121">
            <v>18.317999999999998</v>
          </cell>
        </row>
        <row r="124">
          <cell r="A124" t="str">
            <v>CASH FLOW METRICS</v>
          </cell>
          <cell r="B124" t="str">
            <v>2001A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>
            <v>5.050700144857557</v>
          </cell>
          <cell r="C125">
            <v>4.5549411764705887</v>
          </cell>
          <cell r="D125">
            <v>4.6548055759354368</v>
          </cell>
          <cell r="E125">
            <v>4.7202777384157582</v>
          </cell>
          <cell r="F125">
            <v>4.8042075736325378</v>
          </cell>
        </row>
        <row r="126">
          <cell r="A126" t="str">
            <v>DSOs</v>
          </cell>
          <cell r="B126">
            <v>36.003695529435916</v>
          </cell>
          <cell r="C126">
            <v>41.535109770403885</v>
          </cell>
          <cell r="D126">
            <v>37.783007384565444</v>
          </cell>
          <cell r="E126">
            <v>36.529231963514633</v>
          </cell>
          <cell r="F126">
            <v>34.027658477924753</v>
          </cell>
        </row>
        <row r="127">
          <cell r="A127" t="str">
            <v>AP DPOs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CAPEX as % Net Revenues</v>
          </cell>
          <cell r="B128">
            <v>2.5663398860545092E-3</v>
          </cell>
          <cell r="C128">
            <v>1.3779490903673905E-2</v>
          </cell>
          <cell r="D128">
            <v>1.2848602883496986E-2</v>
          </cell>
          <cell r="E128">
            <v>1.2042113434573768E-2</v>
          </cell>
          <cell r="F128">
            <v>1.0937410525110236E-2</v>
          </cell>
        </row>
        <row r="129">
          <cell r="A129" t="str">
            <v>CAPEX</v>
          </cell>
          <cell r="B129">
            <v>0.1</v>
          </cell>
          <cell r="C129">
            <v>0.73999999999999977</v>
          </cell>
          <cell r="D129">
            <v>0.95000000000000018</v>
          </cell>
          <cell r="E129">
            <v>1.2409999999999997</v>
          </cell>
          <cell r="F129">
            <v>1.5280000000000005</v>
          </cell>
        </row>
        <row r="130">
          <cell r="A130" t="str">
            <v>Annual Depreciation</v>
          </cell>
          <cell r="C130">
            <v>0.38099999999999978</v>
          </cell>
          <cell r="D130">
            <v>0.39500000000000002</v>
          </cell>
          <cell r="E130">
            <v>0.58400000000000007</v>
          </cell>
          <cell r="F130">
            <v>0.83000000000000007</v>
          </cell>
        </row>
        <row r="131">
          <cell r="A131" t="str">
            <v>Deprec % Capex</v>
          </cell>
          <cell r="C131">
            <v>0.51486486486486471</v>
          </cell>
          <cell r="D131">
            <v>0.41578947368421049</v>
          </cell>
          <cell r="E131">
            <v>0.47058823529411786</v>
          </cell>
          <cell r="F131">
            <v>0.54319371727748678</v>
          </cell>
        </row>
        <row r="132">
          <cell r="A132" t="str">
            <v>AE DPOs</v>
          </cell>
          <cell r="B132">
            <v>17.754223559361257</v>
          </cell>
          <cell r="C132">
            <v>15.080507022953066</v>
          </cell>
          <cell r="D132">
            <v>15.330507022953066</v>
          </cell>
          <cell r="E132">
            <v>15.580507022953066</v>
          </cell>
          <cell r="F132">
            <v>15.830507022953066</v>
          </cell>
        </row>
        <row r="133">
          <cell r="A133" t="str">
            <v>OpEx growth</v>
          </cell>
          <cell r="C133">
            <v>0.16863905325443773</v>
          </cell>
          <cell r="D133">
            <v>0.23349005424954794</v>
          </cell>
          <cell r="E133">
            <v>0.23080982818272444</v>
          </cell>
          <cell r="F133">
            <v>0.18719329172423649</v>
          </cell>
        </row>
        <row r="134">
          <cell r="A134" t="str">
            <v>WC = AR+inv-AP</v>
          </cell>
          <cell r="B134">
            <v>10.11</v>
          </cell>
          <cell r="C134">
            <v>-0.92500000000000071</v>
          </cell>
          <cell r="D134">
            <v>3.043000000000001</v>
          </cell>
          <cell r="E134">
            <v>8.9500000000000011</v>
          </cell>
          <cell r="F134">
            <v>15.409000000000001</v>
          </cell>
        </row>
      </sheetData>
      <sheetData sheetId="5" refreshError="1">
        <row r="1">
          <cell r="A1" t="str">
            <v>THE TIMBERLAND COMPANY</v>
          </cell>
        </row>
        <row r="2">
          <cell r="A2" t="str">
            <v>US WHOLESALE FOOTWEAR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10">
          <cell r="A10" t="str">
            <v>Revenue</v>
          </cell>
        </row>
        <row r="11">
          <cell r="A11" t="str">
            <v xml:space="preserve">   Net Revenue</v>
          </cell>
          <cell r="B11">
            <v>586.01900000000001</v>
          </cell>
          <cell r="C11">
            <v>545.37199999999996</v>
          </cell>
          <cell r="D11">
            <v>599.07000000000005</v>
          </cell>
          <cell r="E11">
            <v>658.16600000000005</v>
          </cell>
          <cell r="F11">
            <v>719.22900000000004</v>
          </cell>
          <cell r="H11">
            <v>9.6624937821161661E-2</v>
          </cell>
        </row>
        <row r="12">
          <cell r="A12" t="str">
            <v xml:space="preserve">   FX Effect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Net Revenue</v>
          </cell>
          <cell r="B13">
            <v>586.01900000000001</v>
          </cell>
          <cell r="C13">
            <v>545.37199999999996</v>
          </cell>
          <cell r="D13">
            <v>599.07000000000005</v>
          </cell>
          <cell r="E13">
            <v>658.16600000000005</v>
          </cell>
          <cell r="F13">
            <v>719.22900000000004</v>
          </cell>
          <cell r="H13">
            <v>9.6624937821161661E-2</v>
          </cell>
        </row>
        <row r="14">
          <cell r="A14" t="str">
            <v xml:space="preserve">  Licensing</v>
          </cell>
        </row>
        <row r="15">
          <cell r="A15" t="str">
            <v>Net Revenue including Licensing</v>
          </cell>
          <cell r="B15">
            <v>586.01900000000001</v>
          </cell>
          <cell r="C15">
            <v>545.37199999999996</v>
          </cell>
          <cell r="D15">
            <v>599.07000000000005</v>
          </cell>
          <cell r="E15">
            <v>658.16600000000005</v>
          </cell>
          <cell r="F15">
            <v>719.22900000000004</v>
          </cell>
          <cell r="H15">
            <v>9.6624937821161661E-2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 xml:space="preserve">   Standard</v>
          </cell>
          <cell r="B19">
            <v>258.14999999999998</v>
          </cell>
          <cell r="C19">
            <v>245.179</v>
          </cell>
          <cell r="D19">
            <v>266.54899999999998</v>
          </cell>
          <cell r="E19">
            <v>292.721</v>
          </cell>
          <cell r="F19">
            <v>320.78300000000002</v>
          </cell>
          <cell r="H19">
            <v>9.3728070524328411E-2</v>
          </cell>
        </row>
        <row r="20">
          <cell r="A20" t="str">
            <v xml:space="preserve">   Logistics allocation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 xml:space="preserve">  Corp Variance allocation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 xml:space="preserve">   FX Effect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Gross Margin</v>
          </cell>
          <cell r="B23">
            <v>258.14999999999998</v>
          </cell>
          <cell r="C23">
            <v>245.179</v>
          </cell>
          <cell r="D23">
            <v>266.54899999999998</v>
          </cell>
          <cell r="E23">
            <v>292.721</v>
          </cell>
          <cell r="F23">
            <v>320.78300000000002</v>
          </cell>
          <cell r="H23">
            <v>9.3728070524328411E-2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H26" t="e">
            <v>#DIV/0!</v>
          </cell>
        </row>
        <row r="27">
          <cell r="A27" t="str">
            <v xml:space="preserve">    Consumer Marketing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 xml:space="preserve">    Consumer Marketing - Corp alloc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 xml:space="preserve">    Trade Marketing</v>
          </cell>
          <cell r="H29" t="e">
            <v>#DIV/0!</v>
          </cell>
        </row>
        <row r="30">
          <cell r="A30" t="str">
            <v xml:space="preserve">    Trade Marketing - Corp alloc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 xml:space="preserve">    Indirect Marketing</v>
          </cell>
          <cell r="H31" t="e">
            <v>#DIV/0!</v>
          </cell>
        </row>
        <row r="32">
          <cell r="A32" t="str">
            <v xml:space="preserve">    Indirect Marketing - Corp alloc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 t="e">
            <v>#DIV/0!</v>
          </cell>
        </row>
        <row r="33">
          <cell r="A33" t="str">
            <v xml:space="preserve">    Product Development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H33" t="e">
            <v>#DIV/0!</v>
          </cell>
        </row>
        <row r="34">
          <cell r="A34" t="str">
            <v xml:space="preserve">    PD Allocation - Footwear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 xml:space="preserve">    PD Allocation - Apparel</v>
          </cell>
        </row>
        <row r="36">
          <cell r="A36" t="str">
            <v xml:space="preserve">    Distribution</v>
          </cell>
        </row>
        <row r="37">
          <cell r="A37" t="str">
            <v xml:space="preserve">    Distribution allocation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 t="e">
            <v>#DIV/0!</v>
          </cell>
        </row>
        <row r="38">
          <cell r="A38" t="str">
            <v xml:space="preserve">    Supply &amp; Planning allocation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 xml:space="preserve">   Opex</v>
          </cell>
          <cell r="B39">
            <v>57.576999999999998</v>
          </cell>
          <cell r="C39">
            <v>59.372999999999998</v>
          </cell>
          <cell r="D39">
            <v>65.540999999999997</v>
          </cell>
          <cell r="E39">
            <v>71.103999999999999</v>
          </cell>
          <cell r="F39">
            <v>76.698999999999998</v>
          </cell>
          <cell r="H39">
            <v>8.909785505709289E-2</v>
          </cell>
        </row>
        <row r="40">
          <cell r="A40" t="str">
            <v xml:space="preserve">    FX Effect</v>
          </cell>
        </row>
        <row r="41">
          <cell r="A41" t="str">
            <v>Total OPEX</v>
          </cell>
          <cell r="B41">
            <v>57.576999999999998</v>
          </cell>
          <cell r="C41">
            <v>59.372999999999998</v>
          </cell>
          <cell r="D41">
            <v>65.540999999999997</v>
          </cell>
          <cell r="E41">
            <v>71.103999999999999</v>
          </cell>
          <cell r="F41">
            <v>76.698999999999998</v>
          </cell>
          <cell r="H41">
            <v>8.909785505709289E-2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200.57299999999998</v>
          </cell>
          <cell r="C44">
            <v>185.80600000000001</v>
          </cell>
          <cell r="D44">
            <v>201.00799999999998</v>
          </cell>
          <cell r="E44">
            <v>221.61700000000002</v>
          </cell>
          <cell r="F44">
            <v>244.084</v>
          </cell>
          <cell r="H44">
            <v>9.519938841166109E-2</v>
          </cell>
        </row>
        <row r="45">
          <cell r="A45" t="str">
            <v xml:space="preserve">   FX Effect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Operating Contribution</v>
          </cell>
          <cell r="B46">
            <v>200.57299999999998</v>
          </cell>
          <cell r="C46">
            <v>185.80600000000001</v>
          </cell>
          <cell r="D46">
            <v>201.00799999999998</v>
          </cell>
          <cell r="E46">
            <v>221.61700000000002</v>
          </cell>
          <cell r="F46">
            <v>244.084</v>
          </cell>
          <cell r="H46">
            <v>9.519938841166109E-2</v>
          </cell>
        </row>
        <row r="48">
          <cell r="A48" t="str">
            <v>Total Mkg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H48" t="e">
            <v>#DIV/0!</v>
          </cell>
        </row>
        <row r="49">
          <cell r="A49" t="str">
            <v>Total PD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H49" t="e">
            <v>#DIV/0!</v>
          </cell>
        </row>
        <row r="50">
          <cell r="A50" t="str">
            <v>Total Distrib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H50" t="e">
            <v>#DIV/0!</v>
          </cell>
        </row>
        <row r="52">
          <cell r="A52" t="str">
            <v>% of Sales</v>
          </cell>
        </row>
        <row r="53">
          <cell r="A53" t="str">
            <v xml:space="preserve">   Gross Profit</v>
          </cell>
          <cell r="B53">
            <v>0.44051472733819208</v>
          </cell>
          <cell r="C53">
            <v>0.44956286718056671</v>
          </cell>
          <cell r="D53">
            <v>0.44493798721351419</v>
          </cell>
          <cell r="E53">
            <v>0.44475253963285855</v>
          </cell>
          <cell r="F53">
            <v>0.44600954633364337</v>
          </cell>
        </row>
        <row r="54">
          <cell r="A54" t="str">
            <v xml:space="preserve">   OPEX</v>
          </cell>
          <cell r="B54">
            <v>9.8251080596362908E-2</v>
          </cell>
          <cell r="C54">
            <v>0.10886697520224728</v>
          </cell>
          <cell r="D54">
            <v>0.10940457709449646</v>
          </cell>
          <cell r="E54">
            <v>0.10803353561259621</v>
          </cell>
          <cell r="F54">
            <v>0.10664058318004417</v>
          </cell>
        </row>
        <row r="55">
          <cell r="A55" t="str">
            <v xml:space="preserve">   Operating Profit</v>
          </cell>
          <cell r="B55">
            <v>0.34226364674182913</v>
          </cell>
          <cell r="C55">
            <v>0.34069589197831945</v>
          </cell>
          <cell r="D55">
            <v>0.33553341011901777</v>
          </cell>
          <cell r="E55">
            <v>0.33671900402026239</v>
          </cell>
          <cell r="F55">
            <v>0.33936896315359921</v>
          </cell>
        </row>
        <row r="56">
          <cell r="F56">
            <v>-1.3269288247202415E-3</v>
          </cell>
        </row>
        <row r="58">
          <cell r="A58" t="str">
            <v>Growth Rate %</v>
          </cell>
        </row>
        <row r="59">
          <cell r="A59" t="str">
            <v xml:space="preserve">   Revenue</v>
          </cell>
          <cell r="C59">
            <v>-6.9361232314993249E-2</v>
          </cell>
          <cell r="D59">
            <v>9.8461233800048564E-2</v>
          </cell>
          <cell r="E59">
            <v>9.8646234997579629E-2</v>
          </cell>
          <cell r="F59">
            <v>9.2777505978734798E-2</v>
          </cell>
        </row>
        <row r="60">
          <cell r="A60" t="str">
            <v xml:space="preserve">   OPEX</v>
          </cell>
          <cell r="C60">
            <v>3.1193011098181511E-2</v>
          </cell>
          <cell r="D60">
            <v>0.10388560456773277</v>
          </cell>
          <cell r="E60">
            <v>8.4878167864390175E-2</v>
          </cell>
          <cell r="F60">
            <v>7.8687556255625513E-2</v>
          </cell>
        </row>
        <row r="61">
          <cell r="A61" t="str">
            <v xml:space="preserve">   Operating Profit</v>
          </cell>
          <cell r="C61">
            <v>-7.3624067047907582E-2</v>
          </cell>
          <cell r="D61">
            <v>8.1816518304037356E-2</v>
          </cell>
          <cell r="E61">
            <v>0.10252825758178807</v>
          </cell>
          <cell r="F61">
            <v>0.10137760189877132</v>
          </cell>
        </row>
        <row r="82">
          <cell r="A82" t="str">
            <v>NAW FOOTWEAR</v>
          </cell>
        </row>
        <row r="83">
          <cell r="A83" t="str">
            <v>BALANCE SHEET ITEMS</v>
          </cell>
          <cell r="B83" t="str">
            <v>2001A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</row>
        <row r="85">
          <cell r="A85" t="str">
            <v>AR Trade</v>
          </cell>
          <cell r="B85">
            <v>75.67</v>
          </cell>
          <cell r="C85">
            <v>80.537999999999997</v>
          </cell>
          <cell r="D85">
            <v>83.504000000000005</v>
          </cell>
          <cell r="E85">
            <v>90.793999999999997</v>
          </cell>
          <cell r="F85">
            <v>97.147000000000006</v>
          </cell>
        </row>
        <row r="86">
          <cell r="A86" t="str">
            <v>AR Other</v>
          </cell>
          <cell r="B86">
            <v>0</v>
          </cell>
        </row>
        <row r="87">
          <cell r="A87" t="str">
            <v xml:space="preserve">  AR net</v>
          </cell>
          <cell r="B87">
            <v>75.67</v>
          </cell>
          <cell r="C87">
            <v>80.537999999999997</v>
          </cell>
          <cell r="D87">
            <v>83.504000000000005</v>
          </cell>
          <cell r="E87">
            <v>90.793999999999997</v>
          </cell>
          <cell r="F87">
            <v>97.147000000000006</v>
          </cell>
        </row>
        <row r="88">
          <cell r="A88" t="str">
            <v>Note Receivable</v>
          </cell>
        </row>
        <row r="89">
          <cell r="A89" t="str">
            <v>Inventory</v>
          </cell>
          <cell r="B89">
            <v>57.54</v>
          </cell>
          <cell r="C89">
            <v>60.997999999999998</v>
          </cell>
          <cell r="D89">
            <v>64.988</v>
          </cell>
          <cell r="E89">
            <v>68.444999999999993</v>
          </cell>
          <cell r="F89">
            <v>73.102999999999994</v>
          </cell>
        </row>
        <row r="90">
          <cell r="A90" t="str">
            <v>Refundable Income Taxes</v>
          </cell>
        </row>
        <row r="91">
          <cell r="A91" t="str">
            <v>Prepaid Expenses</v>
          </cell>
          <cell r="B91">
            <v>1.4830000000000001</v>
          </cell>
          <cell r="C91">
            <v>1.7290000000000001</v>
          </cell>
          <cell r="D91">
            <v>1.8979999999999999</v>
          </cell>
          <cell r="E91">
            <v>2.0859999999999999</v>
          </cell>
          <cell r="F91">
            <v>2.2799999999999998</v>
          </cell>
        </row>
        <row r="92">
          <cell r="A92" t="str">
            <v>Other Current Assets</v>
          </cell>
        </row>
        <row r="93">
          <cell r="A93" t="str">
            <v xml:space="preserve">  Total Current Assets</v>
          </cell>
          <cell r="B93">
            <v>134.69300000000001</v>
          </cell>
          <cell r="C93">
            <v>143.26500000000001</v>
          </cell>
          <cell r="D93">
            <v>150.39000000000001</v>
          </cell>
          <cell r="E93">
            <v>161.32499999999999</v>
          </cell>
          <cell r="F93">
            <v>172.53</v>
          </cell>
        </row>
        <row r="95">
          <cell r="A95" t="str">
            <v>PPE</v>
          </cell>
          <cell r="B95">
            <v>2.0030000000000001</v>
          </cell>
          <cell r="C95">
            <v>4.0860000000000003</v>
          </cell>
          <cell r="D95">
            <v>5.8460000000000001</v>
          </cell>
          <cell r="E95">
            <v>7.6020000000000003</v>
          </cell>
          <cell r="F95">
            <v>9.5030000000000001</v>
          </cell>
        </row>
        <row r="96">
          <cell r="A96" t="str">
            <v>Accumulated Depreciation</v>
          </cell>
          <cell r="B96">
            <v>-1.502</v>
          </cell>
          <cell r="C96">
            <v>-2.0379999999999998</v>
          </cell>
          <cell r="D96">
            <v>-2.5009999999999999</v>
          </cell>
          <cell r="E96">
            <v>-3.2029999999999998</v>
          </cell>
          <cell r="F96">
            <v>-4.1950000000000003</v>
          </cell>
        </row>
        <row r="97">
          <cell r="A97" t="str">
            <v xml:space="preserve">  Net PPE</v>
          </cell>
          <cell r="B97">
            <v>0.50100000000000011</v>
          </cell>
          <cell r="C97">
            <v>2.0480000000000005</v>
          </cell>
          <cell r="D97">
            <v>3.3450000000000002</v>
          </cell>
          <cell r="E97">
            <v>4.3990000000000009</v>
          </cell>
          <cell r="F97">
            <v>5.3079999999999998</v>
          </cell>
        </row>
        <row r="98">
          <cell r="A98" t="str">
            <v>Goodwill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Other Assets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 xml:space="preserve">  TOTAL ASSETS</v>
          </cell>
          <cell r="B100">
            <v>135.19400000000002</v>
          </cell>
          <cell r="C100">
            <v>145.31300000000002</v>
          </cell>
          <cell r="D100">
            <v>153.73500000000001</v>
          </cell>
          <cell r="E100">
            <v>165.72399999999999</v>
          </cell>
          <cell r="F100">
            <v>177.83799999999999</v>
          </cell>
        </row>
        <row r="102">
          <cell r="A102" t="str">
            <v>Notes Payable</v>
          </cell>
        </row>
        <row r="103">
          <cell r="A103" t="str">
            <v>CP LTD</v>
          </cell>
        </row>
        <row r="104">
          <cell r="A104" t="str">
            <v>AP Trade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AP Other</v>
          </cell>
        </row>
        <row r="106">
          <cell r="A106" t="str">
            <v>Accrued payroll</v>
          </cell>
        </row>
        <row r="107">
          <cell r="A107" t="str">
            <v>Accrued interest</v>
          </cell>
        </row>
        <row r="108">
          <cell r="A108" t="str">
            <v>Accrued Other</v>
          </cell>
          <cell r="B108">
            <v>8.9179999999999993</v>
          </cell>
          <cell r="C108">
            <v>10.228</v>
          </cell>
          <cell r="D108">
            <v>11.23</v>
          </cell>
          <cell r="E108">
            <v>12.342000000000001</v>
          </cell>
          <cell r="F108">
            <v>13.49</v>
          </cell>
        </row>
        <row r="109">
          <cell r="A109" t="str">
            <v xml:space="preserve">  Total Accrued Expenses</v>
          </cell>
          <cell r="B109">
            <v>8.9179999999999993</v>
          </cell>
          <cell r="C109">
            <v>10.228</v>
          </cell>
          <cell r="D109">
            <v>11.23</v>
          </cell>
          <cell r="E109">
            <v>12.342000000000001</v>
          </cell>
          <cell r="F109">
            <v>13.49</v>
          </cell>
        </row>
        <row r="110">
          <cell r="A110" t="str">
            <v>Taxes &amp; Other  Payable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 xml:space="preserve">  Total Current Liabilities</v>
          </cell>
          <cell r="B111">
            <v>8.9179999999999993</v>
          </cell>
          <cell r="C111">
            <v>10.228</v>
          </cell>
          <cell r="D111">
            <v>11.23</v>
          </cell>
          <cell r="E111">
            <v>12.342000000000001</v>
          </cell>
          <cell r="F111">
            <v>13.49</v>
          </cell>
        </row>
        <row r="113">
          <cell r="A113" t="str">
            <v>LT Debt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 t="str">
            <v>Deferred Income Taxes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Negative Goodwill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Other LT Liabilities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8">
          <cell r="A118" t="str">
            <v>Equity</v>
          </cell>
        </row>
        <row r="120">
          <cell r="A120" t="str">
            <v xml:space="preserve">  TOTAL LIABILITY &amp; EQUITY</v>
          </cell>
          <cell r="B120">
            <v>8.9179999999999993</v>
          </cell>
          <cell r="C120">
            <v>10.228</v>
          </cell>
          <cell r="D120">
            <v>11.23</v>
          </cell>
          <cell r="E120">
            <v>12.342000000000001</v>
          </cell>
          <cell r="F120">
            <v>13.49</v>
          </cell>
        </row>
        <row r="121">
          <cell r="B121">
            <v>126.27600000000001</v>
          </cell>
          <cell r="C121">
            <v>135.08500000000001</v>
          </cell>
          <cell r="D121">
            <v>142.50500000000002</v>
          </cell>
          <cell r="E121">
            <v>153.38199999999998</v>
          </cell>
          <cell r="F121">
            <v>164.34799999999998</v>
          </cell>
        </row>
        <row r="124">
          <cell r="A124" t="str">
            <v>CASH FLOW METRICS</v>
          </cell>
          <cell r="B124" t="str">
            <v>2001A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>
            <v>5.6981056656239142</v>
          </cell>
          <cell r="C125">
            <v>4.92135807731401</v>
          </cell>
          <cell r="D125">
            <v>5.1166523050409314</v>
          </cell>
          <cell r="E125">
            <v>5.3392504930966478</v>
          </cell>
          <cell r="F125">
            <v>5.4504739887555926</v>
          </cell>
        </row>
        <row r="126">
          <cell r="A126" t="str">
            <v>DSOs</v>
          </cell>
          <cell r="B126">
            <v>46.485182221054266</v>
          </cell>
          <cell r="C126">
            <v>53.163125352970084</v>
          </cell>
          <cell r="D126">
            <v>50.180179277880718</v>
          </cell>
          <cell r="E126">
            <v>49.662000164092341</v>
          </cell>
          <cell r="F126">
            <v>48.625569881080999</v>
          </cell>
        </row>
        <row r="127">
          <cell r="A127" t="str">
            <v>AP DPOs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CAPEX as % Net Revenues</v>
          </cell>
          <cell r="B128">
            <v>1.0238575882351938E-3</v>
          </cell>
          <cell r="C128">
            <v>3.8194113375824216E-3</v>
          </cell>
          <cell r="D128">
            <v>2.9378870582736569E-3</v>
          </cell>
          <cell r="E128">
            <v>2.6680199220257507E-3</v>
          </cell>
          <cell r="F128">
            <v>2.6431081060413301E-3</v>
          </cell>
          <cell r="G128" t="str">
            <v>no chg</v>
          </cell>
        </row>
        <row r="129">
          <cell r="A129" t="str">
            <v>CAPEX (includes mkg)</v>
          </cell>
          <cell r="B129">
            <v>0.60000000000000009</v>
          </cell>
          <cell r="C129">
            <v>2.0830000000000002</v>
          </cell>
          <cell r="D129">
            <v>1.7599999999999998</v>
          </cell>
          <cell r="E129">
            <v>1.7560000000000002</v>
          </cell>
          <cell r="F129">
            <v>1.9009999999999998</v>
          </cell>
        </row>
        <row r="130">
          <cell r="A130" t="str">
            <v>Annual Depreciation</v>
          </cell>
          <cell r="C130">
            <v>0.53599999999999981</v>
          </cell>
          <cell r="D130">
            <v>0.46300000000000008</v>
          </cell>
          <cell r="E130">
            <v>0.70199999999999996</v>
          </cell>
          <cell r="F130">
            <v>0.99200000000000044</v>
          </cell>
        </row>
        <row r="131">
          <cell r="A131" t="str">
            <v>Deprec % Capex</v>
          </cell>
          <cell r="C131">
            <v>0.25732117138742189</v>
          </cell>
          <cell r="D131">
            <v>0.26306818181818187</v>
          </cell>
          <cell r="E131">
            <v>0.39977220956719811</v>
          </cell>
          <cell r="F131">
            <v>0.52183061546554477</v>
          </cell>
        </row>
        <row r="132">
          <cell r="A132" t="str">
            <v>AE DPOs</v>
          </cell>
          <cell r="B132">
            <v>8.3292601298236306</v>
          </cell>
          <cell r="C132">
            <v>10.240345305173459</v>
          </cell>
          <cell r="D132">
            <v>10.490345305173459</v>
          </cell>
          <cell r="E132">
            <v>10.740345305173459</v>
          </cell>
          <cell r="F132">
            <v>10.990345305173459</v>
          </cell>
          <cell r="G132" t="str">
            <v>+.25</v>
          </cell>
        </row>
        <row r="133">
          <cell r="A133" t="str">
            <v>OpEx growth</v>
          </cell>
          <cell r="C133">
            <v>3.1193011098181511E-2</v>
          </cell>
          <cell r="D133">
            <v>0.10388560456773277</v>
          </cell>
          <cell r="E133">
            <v>8.4878167864390175E-2</v>
          </cell>
          <cell r="F133">
            <v>7.8687556255625513E-2</v>
          </cell>
        </row>
        <row r="134">
          <cell r="A134" t="str">
            <v>WC = AR+inv-AP</v>
          </cell>
          <cell r="B134">
            <v>133.21</v>
          </cell>
          <cell r="C134">
            <v>141.536</v>
          </cell>
          <cell r="D134">
            <v>148.49200000000002</v>
          </cell>
          <cell r="E134">
            <v>159.23899999999998</v>
          </cell>
          <cell r="F134">
            <v>170.25</v>
          </cell>
        </row>
      </sheetData>
      <sheetData sheetId="6" refreshError="1">
        <row r="1">
          <cell r="A1" t="str">
            <v>THE TIMBERLAND COMPANY</v>
          </cell>
        </row>
        <row r="2">
          <cell r="A2" t="str">
            <v>US RETAIL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10">
          <cell r="A10" t="str">
            <v>Revenue</v>
          </cell>
        </row>
        <row r="11">
          <cell r="A11" t="str">
            <v xml:space="preserve">   Net Revenue</v>
          </cell>
          <cell r="B11">
            <v>202.22</v>
          </cell>
          <cell r="C11">
            <v>200.65899999999999</v>
          </cell>
          <cell r="D11">
            <v>206.345</v>
          </cell>
          <cell r="E11">
            <v>217.08999999999997</v>
          </cell>
          <cell r="F11">
            <v>231.77799999999996</v>
          </cell>
          <cell r="H11">
            <v>4.9231182699364107E-2</v>
          </cell>
        </row>
        <row r="12">
          <cell r="A12" t="str">
            <v xml:space="preserve">   FX Effect</v>
          </cell>
        </row>
        <row r="13">
          <cell r="A13" t="str">
            <v>Net Revenue</v>
          </cell>
          <cell r="B13">
            <v>202.22</v>
          </cell>
          <cell r="C13">
            <v>200.65899999999999</v>
          </cell>
          <cell r="D13">
            <v>206.345</v>
          </cell>
          <cell r="E13">
            <v>217.08999999999997</v>
          </cell>
          <cell r="F13">
            <v>231.77799999999996</v>
          </cell>
          <cell r="H13">
            <v>4.9231182699364107E-2</v>
          </cell>
        </row>
        <row r="14">
          <cell r="A14" t="str">
            <v xml:space="preserve">  Licensing</v>
          </cell>
        </row>
        <row r="15">
          <cell r="A15" t="str">
            <v>Net Revenue including Licensing</v>
          </cell>
          <cell r="B15">
            <v>202.22</v>
          </cell>
          <cell r="C15">
            <v>200.65899999999999</v>
          </cell>
          <cell r="D15">
            <v>206.345</v>
          </cell>
          <cell r="E15">
            <v>217.08999999999997</v>
          </cell>
          <cell r="F15">
            <v>231.77799999999996</v>
          </cell>
          <cell r="H15">
            <v>4.9231182699364107E-2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 xml:space="preserve">   Standard</v>
          </cell>
          <cell r="B19">
            <v>85.418000000000006</v>
          </cell>
          <cell r="C19">
            <v>96.128</v>
          </cell>
          <cell r="D19">
            <v>100.584</v>
          </cell>
          <cell r="E19">
            <v>108.85599999999999</v>
          </cell>
          <cell r="F19">
            <v>118.25999999999998</v>
          </cell>
          <cell r="H19">
            <v>7.1509409917382305E-2</v>
          </cell>
        </row>
        <row r="20">
          <cell r="A20" t="str">
            <v xml:space="preserve">   Logistics allocation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 xml:space="preserve">  Corp Variance allocation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 xml:space="preserve">   FX Effect</v>
          </cell>
        </row>
        <row r="23">
          <cell r="A23" t="str">
            <v>Gross Margin</v>
          </cell>
          <cell r="B23">
            <v>85.418000000000006</v>
          </cell>
          <cell r="C23">
            <v>96.128</v>
          </cell>
          <cell r="D23">
            <v>100.584</v>
          </cell>
          <cell r="E23">
            <v>108.85599999999999</v>
          </cell>
          <cell r="F23">
            <v>118.25999999999998</v>
          </cell>
          <cell r="H23">
            <v>7.1509409917382305E-2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H26" t="e">
            <v>#DIV/0!</v>
          </cell>
        </row>
        <row r="27">
          <cell r="A27" t="str">
            <v xml:space="preserve">    Consumer Marketing</v>
          </cell>
          <cell r="H27" t="e">
            <v>#DIV/0!</v>
          </cell>
        </row>
        <row r="28">
          <cell r="A28" t="str">
            <v xml:space="preserve">    Consumer Marketing - Corp alloc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 xml:space="preserve">    Trade Marketing</v>
          </cell>
        </row>
        <row r="30">
          <cell r="A30" t="str">
            <v xml:space="preserve">    Trade Marketing - Corp alloc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 xml:space="preserve">    Indirect Marketing</v>
          </cell>
        </row>
        <row r="32">
          <cell r="A32" t="str">
            <v xml:space="preserve">    Indirect Marketing - Corp alloc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 t="e">
            <v>#DIV/0!</v>
          </cell>
        </row>
        <row r="33">
          <cell r="A33" t="str">
            <v xml:space="preserve">    Product Development</v>
          </cell>
        </row>
        <row r="34">
          <cell r="A34" t="str">
            <v xml:space="preserve">    PD Allocation - Footwear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 xml:space="preserve">    PD Allocation - Apparel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 xml:space="preserve">    Distribution</v>
          </cell>
        </row>
        <row r="37">
          <cell r="A37" t="str">
            <v xml:space="preserve">    Distribution allocation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 t="e">
            <v>#DIV/0!</v>
          </cell>
        </row>
        <row r="38">
          <cell r="A38" t="str">
            <v xml:space="preserve">    Supply &amp; Planning allocation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 xml:space="preserve">   Opex</v>
          </cell>
          <cell r="B39">
            <v>60.609000000000002</v>
          </cell>
          <cell r="C39">
            <v>59.954999999999998</v>
          </cell>
          <cell r="D39">
            <v>62.606999999999999</v>
          </cell>
          <cell r="E39">
            <v>65.587999999999994</v>
          </cell>
          <cell r="F39">
            <v>71.332999999999998</v>
          </cell>
          <cell r="H39">
            <v>5.9631907638394654E-2</v>
          </cell>
        </row>
        <row r="40">
          <cell r="A40" t="str">
            <v xml:space="preserve">    FX Effect</v>
          </cell>
        </row>
        <row r="41">
          <cell r="A41" t="str">
            <v>Total OPEX</v>
          </cell>
          <cell r="B41">
            <v>60.609000000000002</v>
          </cell>
          <cell r="C41">
            <v>59.954999999999998</v>
          </cell>
          <cell r="D41">
            <v>62.606999999999999</v>
          </cell>
          <cell r="E41">
            <v>65.587999999999994</v>
          </cell>
          <cell r="F41">
            <v>71.332999999999998</v>
          </cell>
          <cell r="H41">
            <v>5.9631907638394654E-2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24.809000000000005</v>
          </cell>
          <cell r="C44">
            <v>36.173000000000002</v>
          </cell>
          <cell r="D44">
            <v>37.977000000000004</v>
          </cell>
          <cell r="E44">
            <v>43.268000000000001</v>
          </cell>
          <cell r="F44">
            <v>46.926999999999978</v>
          </cell>
          <cell r="H44">
            <v>9.0634975393922845E-2</v>
          </cell>
        </row>
        <row r="45">
          <cell r="A45" t="str">
            <v xml:space="preserve">   FX Effect</v>
          </cell>
        </row>
        <row r="46">
          <cell r="A46" t="str">
            <v>Operating Contribution</v>
          </cell>
          <cell r="B46">
            <v>24.809000000000005</v>
          </cell>
          <cell r="C46">
            <v>36.173000000000002</v>
          </cell>
          <cell r="D46">
            <v>37.977000000000004</v>
          </cell>
          <cell r="E46">
            <v>43.268000000000001</v>
          </cell>
          <cell r="F46">
            <v>46.926999999999978</v>
          </cell>
          <cell r="H46">
            <v>9.0634975393922845E-2</v>
          </cell>
        </row>
        <row r="48">
          <cell r="A48" t="str">
            <v>Total Mkg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H48" t="e">
            <v>#DIV/0!</v>
          </cell>
        </row>
        <row r="49">
          <cell r="A49" t="str">
            <v>Total PD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H49" t="e">
            <v>#DIV/0!</v>
          </cell>
        </row>
        <row r="50">
          <cell r="A50" t="str">
            <v>Total Distrib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H50" t="e">
            <v>#DIV/0!</v>
          </cell>
        </row>
        <row r="52">
          <cell r="A52" t="str">
            <v>% of Sales</v>
          </cell>
        </row>
        <row r="53">
          <cell r="A53" t="str">
            <v xml:space="preserve">   Gross Profit</v>
          </cell>
          <cell r="B53">
            <v>0.4224013450697261</v>
          </cell>
          <cell r="C53">
            <v>0.47906149238259937</v>
          </cell>
          <cell r="D53">
            <v>0.48745547505391457</v>
          </cell>
          <cell r="E53">
            <v>0.50143258556359116</v>
          </cell>
          <cell r="F53">
            <v>0.51022961627074181</v>
          </cell>
        </row>
        <row r="54">
          <cell r="A54" t="str">
            <v xml:space="preserve">   OPEX</v>
          </cell>
          <cell r="B54">
            <v>0.29971812877064585</v>
          </cell>
          <cell r="C54">
            <v>0.29879048535076924</v>
          </cell>
          <cell r="D54">
            <v>0.30340933872882792</v>
          </cell>
          <cell r="E54">
            <v>0.30212354323091806</v>
          </cell>
          <cell r="F54">
            <v>0.30776432620869976</v>
          </cell>
        </row>
        <row r="55">
          <cell r="A55" t="str">
            <v xml:space="preserve">   Operating Profit</v>
          </cell>
          <cell r="B55">
            <v>0.12268321629908023</v>
          </cell>
          <cell r="C55">
            <v>0.18027100703183013</v>
          </cell>
          <cell r="D55">
            <v>0.18404613632508665</v>
          </cell>
          <cell r="E55">
            <v>0.1993090423326731</v>
          </cell>
          <cell r="F55">
            <v>0.20246529006204206</v>
          </cell>
        </row>
        <row r="58">
          <cell r="A58" t="str">
            <v>Growth Rate %</v>
          </cell>
        </row>
        <row r="59">
          <cell r="A59" t="str">
            <v xml:space="preserve">   Revenue</v>
          </cell>
          <cell r="C59">
            <v>-7.7193155968747762E-3</v>
          </cell>
          <cell r="D59">
            <v>2.8336630801509166E-2</v>
          </cell>
          <cell r="E59">
            <v>5.2072984564685232E-2</v>
          </cell>
          <cell r="F59">
            <v>6.7658574784651426E-2</v>
          </cell>
        </row>
        <row r="60">
          <cell r="A60" t="str">
            <v xml:space="preserve">   OPEX</v>
          </cell>
          <cell r="C60">
            <v>-1.0790476661881931E-2</v>
          </cell>
          <cell r="D60">
            <v>4.4233174881160853E-2</v>
          </cell>
          <cell r="E60">
            <v>4.7614484003386082E-2</v>
          </cell>
          <cell r="F60">
            <v>8.7592242483381266E-2</v>
          </cell>
        </row>
        <row r="61">
          <cell r="A61" t="str">
            <v xml:space="preserve">   Operating Profit</v>
          </cell>
          <cell r="C61">
            <v>0.45805957515417761</v>
          </cell>
          <cell r="D61">
            <v>4.9871451082299068E-2</v>
          </cell>
          <cell r="E61">
            <v>0.13932116807541406</v>
          </cell>
          <cell r="F61">
            <v>8.4565960987334154E-2</v>
          </cell>
        </row>
        <row r="82">
          <cell r="A82" t="str">
            <v>Total Consumer Direct including E-com except '01</v>
          </cell>
        </row>
        <row r="83">
          <cell r="A83" t="str">
            <v>BALANCE SHEET ITEMS</v>
          </cell>
          <cell r="B83" t="str">
            <v>2001A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  <cell r="B84">
            <v>0</v>
          </cell>
        </row>
        <row r="85">
          <cell r="A85" t="str">
            <v>AR Trade</v>
          </cell>
          <cell r="B85">
            <v>3.26</v>
          </cell>
          <cell r="C85">
            <v>3.282</v>
          </cell>
          <cell r="D85">
            <v>3.3650000000000002</v>
          </cell>
          <cell r="E85">
            <v>3.5750000000000002</v>
          </cell>
          <cell r="F85">
            <v>3.64</v>
          </cell>
        </row>
        <row r="86">
          <cell r="A86" t="str">
            <v>AR Other</v>
          </cell>
        </row>
        <row r="87">
          <cell r="A87" t="str">
            <v xml:space="preserve">  AR net</v>
          </cell>
          <cell r="B87">
            <v>3.26</v>
          </cell>
          <cell r="C87">
            <v>3.282</v>
          </cell>
          <cell r="D87">
            <v>3.3650000000000002</v>
          </cell>
          <cell r="E87">
            <v>3.5750000000000002</v>
          </cell>
          <cell r="F87">
            <v>3.64</v>
          </cell>
        </row>
        <row r="88">
          <cell r="A88" t="str">
            <v>Note Receivable</v>
          </cell>
          <cell r="B88">
            <v>0</v>
          </cell>
          <cell r="C88">
            <v>0</v>
          </cell>
        </row>
        <row r="89">
          <cell r="A89" t="str">
            <v>Inventory</v>
          </cell>
          <cell r="B89">
            <v>26.055</v>
          </cell>
          <cell r="C89">
            <v>25.326000000000001</v>
          </cell>
          <cell r="D89">
            <v>23.846</v>
          </cell>
          <cell r="E89">
            <v>23.271000000000001</v>
          </cell>
          <cell r="F89">
            <v>22.695999999999998</v>
          </cell>
        </row>
        <row r="90">
          <cell r="A90" t="str">
            <v>Refundable Income Taxes</v>
          </cell>
        </row>
        <row r="91">
          <cell r="A91" t="str">
            <v>Prepaid Expenses</v>
          </cell>
          <cell r="B91">
            <v>1.478</v>
          </cell>
          <cell r="C91">
            <v>1.68</v>
          </cell>
          <cell r="D91">
            <v>1.68</v>
          </cell>
          <cell r="E91">
            <v>1.7</v>
          </cell>
          <cell r="F91">
            <v>1.8</v>
          </cell>
        </row>
        <row r="92">
          <cell r="A92" t="str">
            <v>Other Current Assets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 xml:space="preserve">  Total Current Assets</v>
          </cell>
          <cell r="B93">
            <v>30.792999999999999</v>
          </cell>
          <cell r="C93">
            <v>30.288</v>
          </cell>
          <cell r="D93">
            <v>28.890999999999998</v>
          </cell>
          <cell r="E93">
            <v>28.545999999999999</v>
          </cell>
          <cell r="F93">
            <v>28.135999999999999</v>
          </cell>
        </row>
        <row r="95">
          <cell r="A95" t="str">
            <v>PPE</v>
          </cell>
          <cell r="B95">
            <v>32.154000000000003</v>
          </cell>
          <cell r="C95">
            <v>34.512999999999998</v>
          </cell>
          <cell r="D95">
            <v>37.512999999999998</v>
          </cell>
          <cell r="E95">
            <v>42.677999999999997</v>
          </cell>
          <cell r="F95">
            <v>48.317999999999998</v>
          </cell>
        </row>
        <row r="96">
          <cell r="A96" t="str">
            <v>Accumulated Depreciation</v>
          </cell>
          <cell r="B96">
            <v>-23.61</v>
          </cell>
          <cell r="C96">
            <v>-26.666</v>
          </cell>
          <cell r="D96">
            <v>-29.455000000000002</v>
          </cell>
          <cell r="E96">
            <v>-32.632000000000005</v>
          </cell>
          <cell r="F96">
            <v>-36.184000000000005</v>
          </cell>
        </row>
        <row r="97">
          <cell r="A97" t="str">
            <v xml:space="preserve">  Net PPE</v>
          </cell>
          <cell r="B97">
            <v>8.544000000000004</v>
          </cell>
          <cell r="C97">
            <v>7.8469999999999978</v>
          </cell>
          <cell r="D97">
            <v>8.0579999999999963</v>
          </cell>
          <cell r="E97">
            <v>10.045999999999992</v>
          </cell>
          <cell r="F97">
            <v>12.133999999999993</v>
          </cell>
        </row>
        <row r="98">
          <cell r="A98" t="str">
            <v>Goodwill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Other Assets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 xml:space="preserve">  TOTAL ASSETS</v>
          </cell>
          <cell r="B100">
            <v>39.337000000000003</v>
          </cell>
          <cell r="C100">
            <v>38.134999999999998</v>
          </cell>
          <cell r="D100">
            <v>36.948999999999998</v>
          </cell>
          <cell r="E100">
            <v>38.591999999999992</v>
          </cell>
          <cell r="F100">
            <v>40.269999999999996</v>
          </cell>
        </row>
        <row r="102">
          <cell r="A102" t="str">
            <v>Notes Payable</v>
          </cell>
          <cell r="B102">
            <v>0</v>
          </cell>
          <cell r="C102">
            <v>0</v>
          </cell>
        </row>
        <row r="103">
          <cell r="A103" t="str">
            <v>CP LTD</v>
          </cell>
          <cell r="B103">
            <v>0</v>
          </cell>
          <cell r="C103">
            <v>0</v>
          </cell>
        </row>
        <row r="104">
          <cell r="A104" t="str">
            <v>AP Trade</v>
          </cell>
          <cell r="B104">
            <v>1.351</v>
          </cell>
          <cell r="C104">
            <v>1.7949999999999999</v>
          </cell>
          <cell r="D104">
            <v>1.7769999999999999</v>
          </cell>
          <cell r="E104">
            <v>1.8129999999999999</v>
          </cell>
          <cell r="F104">
            <v>1.9019999999999999</v>
          </cell>
        </row>
        <row r="105">
          <cell r="A105" t="str">
            <v>AP Other</v>
          </cell>
        </row>
        <row r="106">
          <cell r="A106" t="str">
            <v>Accrued payroll</v>
          </cell>
        </row>
        <row r="107">
          <cell r="A107" t="str">
            <v>Accrued interest</v>
          </cell>
        </row>
        <row r="108">
          <cell r="A108" t="str">
            <v>Accrued Other</v>
          </cell>
          <cell r="B108">
            <v>6.3849999999999998</v>
          </cell>
          <cell r="C108">
            <v>7.242</v>
          </cell>
          <cell r="D108">
            <v>8.06</v>
          </cell>
          <cell r="E108">
            <v>8.4600000000000009</v>
          </cell>
          <cell r="F108">
            <v>9.1</v>
          </cell>
        </row>
        <row r="109">
          <cell r="A109" t="str">
            <v xml:space="preserve">  Total Accrued Expenses</v>
          </cell>
          <cell r="B109">
            <v>6.3849999999999998</v>
          </cell>
          <cell r="C109">
            <v>7.242</v>
          </cell>
          <cell r="D109">
            <v>8.06</v>
          </cell>
          <cell r="E109">
            <v>8.4600000000000009</v>
          </cell>
          <cell r="F109">
            <v>9.1</v>
          </cell>
        </row>
        <row r="110">
          <cell r="A110" t="str">
            <v>Taxes &amp; Other  Payable</v>
          </cell>
          <cell r="B110">
            <v>7.0000000000000001E-3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 xml:space="preserve">  Total Current Liabilities</v>
          </cell>
          <cell r="B111">
            <v>7.7429999999999994</v>
          </cell>
          <cell r="C111">
            <v>9.036999999999999</v>
          </cell>
          <cell r="D111">
            <v>9.8369999999999997</v>
          </cell>
          <cell r="E111">
            <v>10.273000000000001</v>
          </cell>
          <cell r="F111">
            <v>11.001999999999999</v>
          </cell>
        </row>
        <row r="113">
          <cell r="A113" t="str">
            <v>LT Debt</v>
          </cell>
          <cell r="B113">
            <v>0</v>
          </cell>
          <cell r="C113">
            <v>0</v>
          </cell>
        </row>
        <row r="114">
          <cell r="A114" t="str">
            <v>Deferred Income Taxes</v>
          </cell>
          <cell r="B114">
            <v>0</v>
          </cell>
          <cell r="C114">
            <v>0</v>
          </cell>
        </row>
        <row r="115">
          <cell r="A115" t="str">
            <v>Negative Goodwill</v>
          </cell>
          <cell r="B115">
            <v>0</v>
          </cell>
          <cell r="C115">
            <v>0</v>
          </cell>
        </row>
        <row r="116">
          <cell r="A116" t="str">
            <v>Other LT Liabilities</v>
          </cell>
          <cell r="B116">
            <v>0</v>
          </cell>
          <cell r="C116">
            <v>0</v>
          </cell>
        </row>
        <row r="118">
          <cell r="A118" t="str">
            <v>Equity</v>
          </cell>
        </row>
        <row r="120">
          <cell r="A120" t="str">
            <v xml:space="preserve">  TOTAL LIABILITY &amp; EQUITY</v>
          </cell>
          <cell r="B120">
            <v>7.7429999999999994</v>
          </cell>
          <cell r="C120">
            <v>9.036999999999999</v>
          </cell>
          <cell r="D120">
            <v>9.8369999999999997</v>
          </cell>
          <cell r="E120">
            <v>10.273000000000001</v>
          </cell>
          <cell r="F120">
            <v>11.001999999999999</v>
          </cell>
        </row>
        <row r="121">
          <cell r="B121">
            <v>31.594000000000005</v>
          </cell>
          <cell r="C121">
            <v>29.097999999999999</v>
          </cell>
          <cell r="D121">
            <v>27.111999999999998</v>
          </cell>
          <cell r="E121">
            <v>28.318999999999988</v>
          </cell>
          <cell r="F121">
            <v>29.267999999999997</v>
          </cell>
        </row>
        <row r="124">
          <cell r="A124" t="str">
            <v>CASH FLOW METRICS</v>
          </cell>
          <cell r="B124" t="str">
            <v>2001A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>
            <v>4.4829015544041448</v>
          </cell>
          <cell r="C125">
            <v>4.1274184632393585</v>
          </cell>
          <cell r="D125">
            <v>4.4351673236601528</v>
          </cell>
          <cell r="E125">
            <v>4.6510248807528676</v>
          </cell>
          <cell r="F125">
            <v>5.001674303842087</v>
          </cell>
        </row>
        <row r="126">
          <cell r="A126" t="str">
            <v>DSOs</v>
          </cell>
          <cell r="B126">
            <v>5.8035802591237262</v>
          </cell>
          <cell r="C126">
            <v>5.888198386317085</v>
          </cell>
          <cell r="D126">
            <v>5.8707504422205536</v>
          </cell>
          <cell r="E126">
            <v>5.9284167856649326</v>
          </cell>
          <cell r="F126">
            <v>5.6536858545677342</v>
          </cell>
        </row>
        <row r="127">
          <cell r="A127" t="str">
            <v>AP DPOs</v>
          </cell>
          <cell r="B127">
            <v>2.7414309146557994</v>
          </cell>
          <cell r="C127">
            <v>3.9286018262952469</v>
          </cell>
          <cell r="D127">
            <v>3.9286018262952469</v>
          </cell>
          <cell r="E127">
            <v>3.9286018262952469</v>
          </cell>
          <cell r="F127">
            <v>3.9286018262952469</v>
          </cell>
        </row>
        <row r="128">
          <cell r="A128" t="str">
            <v>CAPEX as % Net Revenues</v>
          </cell>
          <cell r="B128">
            <v>1.6813371575511819E-2</v>
          </cell>
          <cell r="C128">
            <v>1.1756263113042498E-2</v>
          </cell>
          <cell r="D128">
            <v>1.453875790544961E-2</v>
          </cell>
          <cell r="E128">
            <v>2.3791975678290108E-2</v>
          </cell>
          <cell r="F128">
            <v>2.4333629593835487E-2</v>
          </cell>
        </row>
        <row r="129">
          <cell r="A129" t="str">
            <v>CAPEX</v>
          </cell>
          <cell r="B129">
            <v>3.4</v>
          </cell>
          <cell r="C129">
            <v>2.3589999999999947</v>
          </cell>
          <cell r="D129">
            <v>3</v>
          </cell>
          <cell r="E129">
            <v>5.1649999999999991</v>
          </cell>
          <cell r="F129">
            <v>5.6400000000000006</v>
          </cell>
        </row>
        <row r="130">
          <cell r="A130" t="str">
            <v>Annual Depreciation</v>
          </cell>
          <cell r="C130">
            <v>3.0560000000000009</v>
          </cell>
          <cell r="D130">
            <v>2.7890000000000015</v>
          </cell>
          <cell r="E130">
            <v>3.1770000000000032</v>
          </cell>
          <cell r="F130">
            <v>3.5519999999999996</v>
          </cell>
        </row>
        <row r="131">
          <cell r="A131" t="str">
            <v>Deprec % Capex</v>
          </cell>
          <cell r="C131">
            <v>1.2954641797371802</v>
          </cell>
          <cell r="D131">
            <v>0.9296666666666672</v>
          </cell>
          <cell r="E131">
            <v>0.61510164569215953</v>
          </cell>
          <cell r="F131">
            <v>0.6297872340425531</v>
          </cell>
        </row>
        <row r="132">
          <cell r="A132" t="str">
            <v>AE DPO</v>
          </cell>
          <cell r="B132">
            <v>12.956355581108273</v>
          </cell>
          <cell r="C132">
            <v>15.850102744306506</v>
          </cell>
          <cell r="D132">
            <v>16.100102744306504</v>
          </cell>
          <cell r="E132">
            <v>16.350102744306504</v>
          </cell>
          <cell r="F132">
            <v>16.600102744306504</v>
          </cell>
        </row>
        <row r="133">
          <cell r="A133" t="str">
            <v>OpEx growth</v>
          </cell>
          <cell r="C133">
            <v>-1.0790476661881931E-2</v>
          </cell>
          <cell r="D133">
            <v>4.4233174881160853E-2</v>
          </cell>
          <cell r="E133">
            <v>4.7614484003386082E-2</v>
          </cell>
          <cell r="F133">
            <v>8.7592242483381266E-2</v>
          </cell>
        </row>
        <row r="134">
          <cell r="A134" t="str">
            <v>WC = AR+inv-AP</v>
          </cell>
          <cell r="B134">
            <v>27.963999999999999</v>
          </cell>
          <cell r="C134">
            <v>26.813000000000002</v>
          </cell>
          <cell r="D134">
            <v>25.433999999999997</v>
          </cell>
          <cell r="E134">
            <v>25.033000000000001</v>
          </cell>
          <cell r="F134">
            <v>24.433999999999997</v>
          </cell>
        </row>
      </sheetData>
      <sheetData sheetId="7" refreshError="1">
        <row r="1">
          <cell r="A1" t="str">
            <v>THE TIMBERLAND COMPANY</v>
          </cell>
        </row>
        <row r="2">
          <cell r="A2" t="str">
            <v>US LICENSING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6">
          <cell r="B6" t="str">
            <v>2001A</v>
          </cell>
          <cell r="C6" t="str">
            <v>2002F</v>
          </cell>
          <cell r="D6">
            <v>2003</v>
          </cell>
          <cell r="E6">
            <v>2004</v>
          </cell>
          <cell r="F6">
            <v>2005</v>
          </cell>
          <cell r="H6" t="str">
            <v>CAGR</v>
          </cell>
        </row>
        <row r="7">
          <cell r="A7" t="str">
            <v>Global  Licensing Revenues</v>
          </cell>
          <cell r="C7">
            <v>10.26</v>
          </cell>
          <cell r="D7">
            <v>9.7010000000000005</v>
          </cell>
          <cell r="E7">
            <v>10.784000000000001</v>
          </cell>
          <cell r="F7">
            <v>13.545</v>
          </cell>
          <cell r="H7">
            <v>9.7009906655040057E-2</v>
          </cell>
        </row>
        <row r="8">
          <cell r="A8" t="str">
            <v xml:space="preserve">  less Europe</v>
          </cell>
          <cell r="C8">
            <v>-4.9420000000000002</v>
          </cell>
          <cell r="D8">
            <v>-4.6719999999999997</v>
          </cell>
          <cell r="E8">
            <v>-5.194</v>
          </cell>
          <cell r="F8">
            <v>-6.524</v>
          </cell>
          <cell r="H8">
            <v>9.6992698872442329E-2</v>
          </cell>
        </row>
        <row r="9">
          <cell r="A9" t="str">
            <v xml:space="preserve">  less Asia</v>
          </cell>
          <cell r="C9">
            <v>-0.94599999999999995</v>
          </cell>
          <cell r="D9">
            <v>-0.89400000000000002</v>
          </cell>
          <cell r="E9">
            <v>-0.99399999999999999</v>
          </cell>
          <cell r="F9">
            <v>-1.2490000000000001</v>
          </cell>
          <cell r="H9">
            <v>9.7043294761750332E-2</v>
          </cell>
        </row>
        <row r="10">
          <cell r="A10" t="str">
            <v xml:space="preserve">  less Americas</v>
          </cell>
          <cell r="C10">
            <v>-0.125</v>
          </cell>
          <cell r="D10">
            <v>-0.11799999999999999</v>
          </cell>
          <cell r="E10">
            <v>-0.13100000000000001</v>
          </cell>
          <cell r="F10">
            <v>-0.16500000000000001</v>
          </cell>
          <cell r="H10">
            <v>9.6961310486523677E-2</v>
          </cell>
        </row>
        <row r="11">
          <cell r="A11" t="str">
            <v>Net Revenue</v>
          </cell>
          <cell r="B11">
            <v>5.5190000000000001</v>
          </cell>
          <cell r="C11">
            <v>4.2469999999999999</v>
          </cell>
          <cell r="D11">
            <v>4.0170000000000003</v>
          </cell>
          <cell r="E11">
            <v>4.4650000000000007</v>
          </cell>
          <cell r="F11">
            <v>5.6070000000000002</v>
          </cell>
          <cell r="H11">
            <v>9.7023922880326019E-2</v>
          </cell>
        </row>
        <row r="12">
          <cell r="A12" t="str">
            <v xml:space="preserve">   FX Effect</v>
          </cell>
        </row>
        <row r="13">
          <cell r="A13" t="str">
            <v>Net Revenue</v>
          </cell>
          <cell r="B13">
            <v>5.5190000000000001</v>
          </cell>
          <cell r="C13">
            <v>4.2469999999999999</v>
          </cell>
          <cell r="D13">
            <v>4.0170000000000003</v>
          </cell>
          <cell r="E13">
            <v>4.4650000000000007</v>
          </cell>
          <cell r="F13">
            <v>5.6070000000000002</v>
          </cell>
          <cell r="H13">
            <v>9.7023922880326019E-2</v>
          </cell>
        </row>
        <row r="15">
          <cell r="A15" t="str">
            <v>Net Revenue including Licensing</v>
          </cell>
          <cell r="B15">
            <v>5.5190000000000001</v>
          </cell>
          <cell r="C15">
            <v>4.2469999999999999</v>
          </cell>
          <cell r="D15">
            <v>4.0170000000000003</v>
          </cell>
          <cell r="E15">
            <v>4.4650000000000007</v>
          </cell>
          <cell r="F15">
            <v>5.6070000000000002</v>
          </cell>
          <cell r="H15">
            <v>9.7023922880326019E-2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 xml:space="preserve">   Standard</v>
          </cell>
          <cell r="B19">
            <v>5.5190000000000001</v>
          </cell>
          <cell r="C19">
            <v>4.2469999999999999</v>
          </cell>
          <cell r="D19">
            <v>4.0170000000000003</v>
          </cell>
          <cell r="E19">
            <v>4.4650000000000007</v>
          </cell>
          <cell r="F19">
            <v>5.6070000000000002</v>
          </cell>
          <cell r="H19">
            <v>9.7023922880326019E-2</v>
          </cell>
        </row>
        <row r="20">
          <cell r="A20" t="str">
            <v xml:space="preserve">   Logistics allocation</v>
          </cell>
        </row>
        <row r="21">
          <cell r="A21" t="str">
            <v xml:space="preserve">  Corp Variance allocation</v>
          </cell>
        </row>
        <row r="22">
          <cell r="A22" t="str">
            <v xml:space="preserve">   FX Effect</v>
          </cell>
        </row>
        <row r="23">
          <cell r="A23" t="str">
            <v>Gross Margin</v>
          </cell>
          <cell r="B23">
            <v>5.5190000000000001</v>
          </cell>
          <cell r="C23">
            <v>4.2469999999999999</v>
          </cell>
          <cell r="D23">
            <v>4.0170000000000003</v>
          </cell>
          <cell r="E23">
            <v>4.4650000000000007</v>
          </cell>
          <cell r="F23">
            <v>5.6070000000000002</v>
          </cell>
          <cell r="H23">
            <v>9.7023922880326019E-2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H26" t="e">
            <v>#DIV/0!</v>
          </cell>
        </row>
        <row r="27">
          <cell r="A27" t="str">
            <v xml:space="preserve">    Consumer Marketing</v>
          </cell>
        </row>
        <row r="28">
          <cell r="A28" t="str">
            <v xml:space="preserve">    Consumer Marketing - Corp alloc</v>
          </cell>
        </row>
        <row r="29">
          <cell r="A29" t="str">
            <v xml:space="preserve">    Trade Marketing</v>
          </cell>
        </row>
        <row r="30">
          <cell r="A30" t="str">
            <v xml:space="preserve">    Trade Marketing - Corp alloc</v>
          </cell>
        </row>
        <row r="31">
          <cell r="A31" t="str">
            <v xml:space="preserve">    Indirect Marketing</v>
          </cell>
        </row>
        <row r="32">
          <cell r="A32" t="str">
            <v xml:space="preserve">    Indirect Marketing - Corp alloc</v>
          </cell>
        </row>
        <row r="33">
          <cell r="A33" t="str">
            <v xml:space="preserve">    Product Development</v>
          </cell>
        </row>
        <row r="34">
          <cell r="A34" t="str">
            <v xml:space="preserve">    PD Allocation - Footwear</v>
          </cell>
        </row>
        <row r="35">
          <cell r="A35" t="str">
            <v xml:space="preserve">    PD Allocation - Apparel</v>
          </cell>
        </row>
        <row r="36">
          <cell r="A36" t="str">
            <v xml:space="preserve">    Distribution</v>
          </cell>
        </row>
        <row r="37">
          <cell r="A37" t="str">
            <v xml:space="preserve">    Distribution allocation</v>
          </cell>
        </row>
        <row r="38">
          <cell r="A38" t="str">
            <v xml:space="preserve">    Supply &amp; Planning allocation</v>
          </cell>
        </row>
        <row r="39">
          <cell r="A39" t="str">
            <v xml:space="preserve">  Opex</v>
          </cell>
          <cell r="B39">
            <v>1.6160000000000001</v>
          </cell>
          <cell r="C39">
            <v>1.726</v>
          </cell>
          <cell r="D39">
            <v>1.9294803286852591</v>
          </cell>
          <cell r="E39">
            <v>2.1214751344086022</v>
          </cell>
          <cell r="F39">
            <v>2.4369999999999998</v>
          </cell>
        </row>
        <row r="40">
          <cell r="A40" t="str">
            <v xml:space="preserve">    FX Effect</v>
          </cell>
        </row>
        <row r="41">
          <cell r="A41" t="str">
            <v>Total OPEX</v>
          </cell>
          <cell r="B41">
            <v>1.6160000000000001</v>
          </cell>
          <cell r="C41">
            <v>1.726</v>
          </cell>
          <cell r="D41">
            <v>1.9294803286852591</v>
          </cell>
          <cell r="E41">
            <v>2.1214751344086022</v>
          </cell>
          <cell r="F41">
            <v>2.4369999999999998</v>
          </cell>
          <cell r="H41">
            <v>0.12185892136469345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3.903</v>
          </cell>
          <cell r="C44">
            <v>2.5209999999999999</v>
          </cell>
          <cell r="D44">
            <v>2.087519671314741</v>
          </cell>
          <cell r="E44">
            <v>2.3435248655913985</v>
          </cell>
          <cell r="F44">
            <v>3.1700000000000004</v>
          </cell>
          <cell r="H44">
            <v>7.9349609774447272E-2</v>
          </cell>
        </row>
        <row r="45">
          <cell r="A45" t="str">
            <v xml:space="preserve">   FX Effect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Operating Contribution</v>
          </cell>
          <cell r="B46">
            <v>3.903</v>
          </cell>
          <cell r="C46">
            <v>2.5209999999999999</v>
          </cell>
          <cell r="D46">
            <v>2.087519671314741</v>
          </cell>
          <cell r="E46">
            <v>2.3435248655913985</v>
          </cell>
          <cell r="F46">
            <v>3.1700000000000004</v>
          </cell>
          <cell r="H46">
            <v>7.9349609774447272E-2</v>
          </cell>
        </row>
        <row r="48">
          <cell r="A48" t="str">
            <v>Total Mkg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H48" t="e">
            <v>#DIV/0!</v>
          </cell>
        </row>
        <row r="49">
          <cell r="A49" t="str">
            <v>Total PD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H49" t="e">
            <v>#DIV/0!</v>
          </cell>
        </row>
        <row r="50">
          <cell r="A50" t="str">
            <v>Total Distrib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H50" t="e">
            <v>#DIV/0!</v>
          </cell>
        </row>
        <row r="52">
          <cell r="A52" t="str">
            <v>% of US Sales</v>
          </cell>
        </row>
        <row r="53">
          <cell r="A53" t="str">
            <v xml:space="preserve">   Gross Profit</v>
          </cell>
          <cell r="B53">
            <v>1</v>
          </cell>
          <cell r="C53">
            <v>1</v>
          </cell>
          <cell r="D53">
            <v>1</v>
          </cell>
          <cell r="E53">
            <v>1</v>
          </cell>
          <cell r="F53">
            <v>1</v>
          </cell>
        </row>
        <row r="54">
          <cell r="A54" t="str">
            <v xml:space="preserve">   OPEX</v>
          </cell>
          <cell r="B54">
            <v>0.29280666787461496</v>
          </cell>
          <cell r="C54">
            <v>0.40640452083823875</v>
          </cell>
          <cell r="D54">
            <v>0.48032868525896416</v>
          </cell>
          <cell r="E54">
            <v>0.4751344086021505</v>
          </cell>
          <cell r="F54">
            <v>0.43463527733190649</v>
          </cell>
        </row>
        <row r="55">
          <cell r="A55" t="str">
            <v xml:space="preserve">   Operating Profit</v>
          </cell>
          <cell r="B55">
            <v>0.70719333212538504</v>
          </cell>
          <cell r="C55">
            <v>0.59359547916176125</v>
          </cell>
          <cell r="D55">
            <v>0.51967131474103578</v>
          </cell>
          <cell r="E55">
            <v>0.5248655913978495</v>
          </cell>
          <cell r="F55">
            <v>0.56536472266809346</v>
          </cell>
        </row>
        <row r="57">
          <cell r="A57" t="str">
            <v>% of Global Sales</v>
          </cell>
        </row>
        <row r="58">
          <cell r="A58" t="str">
            <v xml:space="preserve">   OPEX</v>
          </cell>
          <cell r="B58" t="e">
            <v>#DIV/0!</v>
          </cell>
          <cell r="C58">
            <v>0.16822612085769981</v>
          </cell>
          <cell r="D58">
            <v>0.19889499316413348</v>
          </cell>
          <cell r="E58">
            <v>0.19672432626192526</v>
          </cell>
          <cell r="F58">
            <v>0.17991878922111479</v>
          </cell>
        </row>
        <row r="59">
          <cell r="A59" t="str">
            <v xml:space="preserve">   Operating Profit</v>
          </cell>
          <cell r="B59" t="e">
            <v>#DIV/0!</v>
          </cell>
          <cell r="C59">
            <v>0.24571150097465885</v>
          </cell>
          <cell r="D59">
            <v>0.21518602941085876</v>
          </cell>
          <cell r="E59">
            <v>0.21731499124549317</v>
          </cell>
          <cell r="F59">
            <v>0.23403469915097824</v>
          </cell>
        </row>
        <row r="61">
          <cell r="A61" t="str">
            <v>Growth Rate %</v>
          </cell>
        </row>
        <row r="63">
          <cell r="A63" t="str">
            <v xml:space="preserve">   Global Revenue</v>
          </cell>
          <cell r="D63">
            <v>-5.4483430799220245E-2</v>
          </cell>
          <cell r="E63">
            <v>0.11163797546644671</v>
          </cell>
          <cell r="F63">
            <v>0.25602744807121658</v>
          </cell>
          <cell r="G63" t="str">
            <v>03 changed to $12.5 per JY from prior LRP</v>
          </cell>
        </row>
        <row r="64">
          <cell r="A64" t="str">
            <v xml:space="preserve">   US Revenue</v>
          </cell>
          <cell r="C64">
            <v>-0.23047653560427617</v>
          </cell>
          <cell r="D64">
            <v>-5.4155874735107079E-2</v>
          </cell>
          <cell r="E64">
            <v>0.11152601443863586</v>
          </cell>
          <cell r="F64">
            <v>0.25576707726763703</v>
          </cell>
        </row>
        <row r="65">
          <cell r="A65" t="str">
            <v xml:space="preserve">   OPEX</v>
          </cell>
          <cell r="C65">
            <v>6.8069306930693019E-2</v>
          </cell>
          <cell r="D65">
            <v>0.11789126806793693</v>
          </cell>
          <cell r="E65">
            <v>9.9505966901547893E-2</v>
          </cell>
          <cell r="F65">
            <v>0.14872899543993734</v>
          </cell>
        </row>
        <row r="66">
          <cell r="A66" t="str">
            <v xml:space="preserve">   Operating Profit</v>
          </cell>
          <cell r="C66">
            <v>-0.35408660005124271</v>
          </cell>
          <cell r="D66">
            <v>-0.17194777020438667</v>
          </cell>
          <cell r="E66">
            <v>0.12263606316841202</v>
          </cell>
          <cell r="F66">
            <v>0.3526632665790117</v>
          </cell>
        </row>
        <row r="82">
          <cell r="A82" t="str">
            <v>LICENSING</v>
          </cell>
        </row>
        <row r="83">
          <cell r="A83" t="str">
            <v>BALANCE SHEET ITEMS</v>
          </cell>
          <cell r="B83" t="str">
            <v>2001A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</row>
        <row r="85">
          <cell r="A85" t="str">
            <v>AR Trade</v>
          </cell>
        </row>
        <row r="86">
          <cell r="A86" t="str">
            <v>AR Other</v>
          </cell>
          <cell r="B86">
            <v>1.462</v>
          </cell>
          <cell r="C86">
            <v>1.5</v>
          </cell>
          <cell r="D86">
            <v>1.552</v>
          </cell>
          <cell r="E86">
            <v>1.7250000000000001</v>
          </cell>
          <cell r="F86">
            <v>2.1669999999999998</v>
          </cell>
        </row>
        <row r="87">
          <cell r="A87" t="str">
            <v xml:space="preserve">  AR net</v>
          </cell>
          <cell r="B87">
            <v>1.462</v>
          </cell>
          <cell r="C87">
            <v>1.5</v>
          </cell>
          <cell r="D87">
            <v>1.552</v>
          </cell>
          <cell r="E87">
            <v>1.7250000000000001</v>
          </cell>
          <cell r="F87">
            <v>2.1669999999999998</v>
          </cell>
        </row>
        <row r="88">
          <cell r="A88" t="str">
            <v>Note Receivable</v>
          </cell>
        </row>
        <row r="89">
          <cell r="A89" t="str">
            <v>Inventory</v>
          </cell>
          <cell r="B89">
            <v>0</v>
          </cell>
          <cell r="C89">
            <v>0</v>
          </cell>
        </row>
        <row r="90">
          <cell r="A90" t="str">
            <v>Refundable Income Taxes</v>
          </cell>
        </row>
        <row r="91">
          <cell r="A91" t="str">
            <v>Prepaid Expenses</v>
          </cell>
        </row>
        <row r="92">
          <cell r="A92" t="str">
            <v>Other Current Assets</v>
          </cell>
        </row>
        <row r="93">
          <cell r="A93" t="str">
            <v xml:space="preserve">  Total Current Assets</v>
          </cell>
          <cell r="B93">
            <v>1.462</v>
          </cell>
          <cell r="C93">
            <v>1.5</v>
          </cell>
          <cell r="D93">
            <v>1.552</v>
          </cell>
          <cell r="E93">
            <v>1.7250000000000001</v>
          </cell>
          <cell r="F93">
            <v>2.1669999999999998</v>
          </cell>
        </row>
        <row r="95">
          <cell r="A95" t="str">
            <v>PPE</v>
          </cell>
          <cell r="B95">
            <v>5.8999999999999997E-2</v>
          </cell>
          <cell r="C95">
            <v>8.6999999999999994E-2</v>
          </cell>
          <cell r="D95">
            <v>0.112</v>
          </cell>
          <cell r="E95">
            <v>0.124</v>
          </cell>
          <cell r="F95">
            <v>0.13800000000000001</v>
          </cell>
        </row>
        <row r="96">
          <cell r="A96" t="str">
            <v>Accumulated Depreciation</v>
          </cell>
          <cell r="B96">
            <v>-4.7E-2</v>
          </cell>
          <cell r="C96">
            <v>-8.1000000000000003E-2</v>
          </cell>
          <cell r="D96">
            <v>-9.5000000000000001E-2</v>
          </cell>
          <cell r="E96">
            <v>-0.107</v>
          </cell>
          <cell r="F96">
            <v>-0.124</v>
          </cell>
        </row>
        <row r="97">
          <cell r="A97" t="str">
            <v xml:space="preserve">  Net PPE</v>
          </cell>
          <cell r="B97">
            <v>1.1999999999999997E-2</v>
          </cell>
          <cell r="C97">
            <v>5.9999999999999915E-3</v>
          </cell>
          <cell r="D97">
            <v>1.7000000000000001E-2</v>
          </cell>
          <cell r="E97">
            <v>1.7000000000000001E-2</v>
          </cell>
          <cell r="F97">
            <v>1.4000000000000012E-2</v>
          </cell>
        </row>
        <row r="98">
          <cell r="A98" t="str">
            <v>Goodwill</v>
          </cell>
        </row>
        <row r="99">
          <cell r="A99" t="str">
            <v>Other Assets</v>
          </cell>
        </row>
        <row r="100">
          <cell r="A100" t="str">
            <v xml:space="preserve">  TOTAL ASSETS</v>
          </cell>
          <cell r="B100">
            <v>1.474</v>
          </cell>
          <cell r="C100">
            <v>1.506</v>
          </cell>
          <cell r="D100">
            <v>1.569</v>
          </cell>
          <cell r="E100">
            <v>1.742</v>
          </cell>
          <cell r="F100">
            <v>2.181</v>
          </cell>
        </row>
        <row r="102">
          <cell r="A102" t="str">
            <v>Notes Payable</v>
          </cell>
        </row>
        <row r="103">
          <cell r="A103" t="str">
            <v>CP LTD</v>
          </cell>
        </row>
        <row r="104">
          <cell r="A104" t="str">
            <v>AP Trade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AP Other</v>
          </cell>
        </row>
        <row r="106">
          <cell r="A106" t="str">
            <v>Accrued payroll</v>
          </cell>
        </row>
        <row r="107">
          <cell r="A107" t="str">
            <v>Accrued interest</v>
          </cell>
        </row>
        <row r="108">
          <cell r="A108" t="str">
            <v>Accrued Other</v>
          </cell>
          <cell r="B108">
            <v>0.31</v>
          </cell>
          <cell r="C108">
            <v>0.11</v>
          </cell>
          <cell r="D108">
            <v>0.2</v>
          </cell>
          <cell r="E108">
            <v>0.22</v>
          </cell>
          <cell r="F108">
            <v>0.25</v>
          </cell>
        </row>
        <row r="109">
          <cell r="A109" t="str">
            <v xml:space="preserve">  Total Accrued Expenses</v>
          </cell>
          <cell r="B109">
            <v>0.31</v>
          </cell>
          <cell r="C109">
            <v>0.11</v>
          </cell>
          <cell r="D109">
            <v>0.2</v>
          </cell>
          <cell r="E109">
            <v>0.22</v>
          </cell>
          <cell r="F109">
            <v>0.25</v>
          </cell>
        </row>
        <row r="110">
          <cell r="A110" t="str">
            <v>Taxes &amp; Other  Payable</v>
          </cell>
        </row>
        <row r="111">
          <cell r="A111" t="str">
            <v xml:space="preserve">  Total Current Liabilities</v>
          </cell>
          <cell r="B111">
            <v>0.31</v>
          </cell>
          <cell r="C111">
            <v>0.11</v>
          </cell>
          <cell r="D111">
            <v>0.2</v>
          </cell>
          <cell r="E111">
            <v>0.22</v>
          </cell>
          <cell r="F111">
            <v>0.25</v>
          </cell>
        </row>
        <row r="113">
          <cell r="A113" t="str">
            <v>LT Debt</v>
          </cell>
        </row>
        <row r="114">
          <cell r="A114" t="str">
            <v>Deferred Income Taxes</v>
          </cell>
        </row>
        <row r="115">
          <cell r="A115" t="str">
            <v>Negative Goodwill</v>
          </cell>
        </row>
        <row r="116">
          <cell r="A116" t="str">
            <v>Other LT Liabilities</v>
          </cell>
        </row>
        <row r="118">
          <cell r="A118" t="str">
            <v>Equity</v>
          </cell>
        </row>
        <row r="120">
          <cell r="A120" t="str">
            <v xml:space="preserve">  TOTAL LIABILITY &amp; EQUITY</v>
          </cell>
          <cell r="B120">
            <v>0.31</v>
          </cell>
          <cell r="C120">
            <v>0.11</v>
          </cell>
          <cell r="D120">
            <v>0.2</v>
          </cell>
          <cell r="E120">
            <v>0.22</v>
          </cell>
          <cell r="F120">
            <v>0.25</v>
          </cell>
        </row>
        <row r="121">
          <cell r="B121">
            <v>1.1639999999999999</v>
          </cell>
          <cell r="C121">
            <v>1.3959999999999999</v>
          </cell>
          <cell r="D121">
            <v>1.369</v>
          </cell>
          <cell r="E121">
            <v>1.522</v>
          </cell>
          <cell r="F121">
            <v>1.931</v>
          </cell>
        </row>
        <row r="124">
          <cell r="A124" t="str">
            <v>CASH FLOW METRICS</v>
          </cell>
          <cell r="B124" t="str">
            <v>2001A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</row>
        <row r="126">
          <cell r="A126" t="str">
            <v>DSOs based on global revs</v>
          </cell>
          <cell r="B126" t="e">
            <v>#DIV/0!</v>
          </cell>
          <cell r="C126">
            <v>52.631578947368425</v>
          </cell>
          <cell r="D126">
            <v>57.594062467786827</v>
          </cell>
          <cell r="E126">
            <v>57.585311572700292</v>
          </cell>
          <cell r="F126">
            <v>57.594684385382052</v>
          </cell>
        </row>
        <row r="127">
          <cell r="A127" t="str">
            <v>AP DPOs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CAPEX as % global revs</v>
          </cell>
          <cell r="B128" t="e">
            <v>#DIV/0!</v>
          </cell>
          <cell r="C128">
            <v>2.729044834307992E-3</v>
          </cell>
          <cell r="D128">
            <v>2.5770539119678391E-3</v>
          </cell>
          <cell r="E128">
            <v>1.1127596439169136E-3</v>
          </cell>
          <cell r="F128">
            <v>1.0335917312661509E-3</v>
          </cell>
        </row>
        <row r="129">
          <cell r="A129" t="str">
            <v>CAPEX</v>
          </cell>
          <cell r="C129">
            <v>2.7999999999999997E-2</v>
          </cell>
          <cell r="D129">
            <v>2.5000000000000008E-2</v>
          </cell>
          <cell r="E129">
            <v>1.1999999999999997E-2</v>
          </cell>
          <cell r="F129">
            <v>1.4000000000000012E-2</v>
          </cell>
        </row>
        <row r="130">
          <cell r="A130" t="str">
            <v>Annual Depreciation</v>
          </cell>
          <cell r="C130">
            <v>3.4000000000000002E-2</v>
          </cell>
          <cell r="D130">
            <v>1.3999999999999999E-2</v>
          </cell>
          <cell r="E130">
            <v>1.1999999999999997E-2</v>
          </cell>
          <cell r="F130">
            <v>1.7000000000000001E-2</v>
          </cell>
        </row>
        <row r="131">
          <cell r="A131" t="str">
            <v>Deprec % Capex</v>
          </cell>
          <cell r="C131">
            <v>1.2142857142857144</v>
          </cell>
          <cell r="D131">
            <v>0.55999999999999972</v>
          </cell>
          <cell r="E131">
            <v>1</v>
          </cell>
          <cell r="F131">
            <v>1.2142857142857133</v>
          </cell>
        </row>
        <row r="132">
          <cell r="A132" t="str">
            <v>AE DPO</v>
          </cell>
          <cell r="B132">
            <v>69.059405940594047</v>
          </cell>
          <cell r="C132">
            <v>22.94322132097335</v>
          </cell>
          <cell r="D132">
            <v>23.19322132097335</v>
          </cell>
          <cell r="E132">
            <v>23.44322132097335</v>
          </cell>
          <cell r="F132">
            <v>23.69322132097335</v>
          </cell>
        </row>
        <row r="133">
          <cell r="A133" t="str">
            <v>OpEx growth</v>
          </cell>
          <cell r="C133">
            <v>6.8069306930693019E-2</v>
          </cell>
          <cell r="D133">
            <v>0.11789126806793693</v>
          </cell>
          <cell r="E133">
            <v>9.9505966901547893E-2</v>
          </cell>
          <cell r="F133">
            <v>0.14872899543993734</v>
          </cell>
        </row>
        <row r="134">
          <cell r="A134" t="str">
            <v>WC = AR+inv-AP</v>
          </cell>
          <cell r="B134">
            <v>1.462</v>
          </cell>
          <cell r="C134">
            <v>1.5</v>
          </cell>
          <cell r="D134">
            <v>1.552</v>
          </cell>
          <cell r="E134">
            <v>1.7250000000000001</v>
          </cell>
          <cell r="F134">
            <v>2.1669999999999998</v>
          </cell>
        </row>
      </sheetData>
      <sheetData sheetId="8" refreshError="1">
        <row r="1">
          <cell r="A1" t="str">
            <v>THE TIMBERLAND COMPANY</v>
          </cell>
        </row>
        <row r="2">
          <cell r="A2" t="str">
            <v>E - COMMERCE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10">
          <cell r="A10" t="str">
            <v>Revenue</v>
          </cell>
        </row>
        <row r="11">
          <cell r="A11" t="str">
            <v xml:space="preserve">   Net Revenue</v>
          </cell>
          <cell r="B11">
            <v>1.3580000000000001</v>
          </cell>
          <cell r="C11">
            <v>3.9510000000000001</v>
          </cell>
          <cell r="D11">
            <v>4.9589999999999996</v>
          </cell>
          <cell r="E11">
            <v>6.003000000000001</v>
          </cell>
          <cell r="F11">
            <v>7.2040000000000006</v>
          </cell>
          <cell r="H11">
            <v>0.22167463842315649</v>
          </cell>
        </row>
        <row r="12">
          <cell r="A12" t="str">
            <v xml:space="preserve">   FX Effect</v>
          </cell>
        </row>
        <row r="13">
          <cell r="A13" t="str">
            <v>Net Revenue</v>
          </cell>
          <cell r="B13">
            <v>1.3580000000000001</v>
          </cell>
          <cell r="C13">
            <v>3.9510000000000001</v>
          </cell>
          <cell r="D13">
            <v>4.9589999999999996</v>
          </cell>
          <cell r="E13">
            <v>6.003000000000001</v>
          </cell>
          <cell r="F13">
            <v>7.2040000000000006</v>
          </cell>
          <cell r="H13">
            <v>0.22167463842315649</v>
          </cell>
        </row>
        <row r="14">
          <cell r="A14" t="str">
            <v xml:space="preserve">  Licensing</v>
          </cell>
        </row>
        <row r="15">
          <cell r="A15" t="str">
            <v>Net Revenue including Licensing</v>
          </cell>
          <cell r="B15">
            <v>1.3580000000000001</v>
          </cell>
          <cell r="C15">
            <v>3.9510000000000001</v>
          </cell>
          <cell r="D15">
            <v>4.9589999999999996</v>
          </cell>
          <cell r="E15">
            <v>6.003000000000001</v>
          </cell>
          <cell r="F15">
            <v>7.2040000000000006</v>
          </cell>
          <cell r="H15">
            <v>0.22167463842315649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 xml:space="preserve">   Standard</v>
          </cell>
          <cell r="B19">
            <v>0.98</v>
          </cell>
          <cell r="C19">
            <v>2.8410000000000002</v>
          </cell>
          <cell r="D19">
            <v>3.57</v>
          </cell>
          <cell r="E19">
            <v>4.3520000000000012</v>
          </cell>
          <cell r="F19">
            <v>5.2230000000000008</v>
          </cell>
          <cell r="H19">
            <v>0.22503810405102387</v>
          </cell>
        </row>
        <row r="20">
          <cell r="A20" t="str">
            <v xml:space="preserve">   Logistics allocation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H20" t="e">
            <v>#DIV/0!</v>
          </cell>
        </row>
        <row r="21">
          <cell r="A21" t="str">
            <v xml:space="preserve">  Corp Variance allocation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H21" t="e">
            <v>#DIV/0!</v>
          </cell>
        </row>
        <row r="22">
          <cell r="A22" t="str">
            <v xml:space="preserve">   FX Effect</v>
          </cell>
          <cell r="B22">
            <v>0</v>
          </cell>
          <cell r="C22">
            <v>0</v>
          </cell>
        </row>
        <row r="23">
          <cell r="A23" t="str">
            <v>Gross Margin</v>
          </cell>
          <cell r="B23">
            <v>0.98</v>
          </cell>
          <cell r="C23">
            <v>2.8410000000000002</v>
          </cell>
          <cell r="D23">
            <v>3.57</v>
          </cell>
          <cell r="E23">
            <v>4.3520000000000012</v>
          </cell>
          <cell r="F23">
            <v>5.2230000000000008</v>
          </cell>
          <cell r="H23">
            <v>0.22503810405102387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H26" t="e">
            <v>#DIV/0!</v>
          </cell>
        </row>
        <row r="27">
          <cell r="A27" t="str">
            <v xml:space="preserve">    Consumer Marketing</v>
          </cell>
          <cell r="H27" t="e">
            <v>#DIV/0!</v>
          </cell>
        </row>
        <row r="28">
          <cell r="A28" t="str">
            <v xml:space="preserve">    Consumer Marketing - Corp alloc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 xml:space="preserve">    Trade Marketing</v>
          </cell>
        </row>
        <row r="30">
          <cell r="A30" t="str">
            <v xml:space="preserve">    Trade Marketing - Corp alloc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H30" t="e">
            <v>#DIV/0!</v>
          </cell>
        </row>
        <row r="31">
          <cell r="A31" t="str">
            <v xml:space="preserve">    Indirect Marketing</v>
          </cell>
          <cell r="H31" t="e">
            <v>#DIV/0!</v>
          </cell>
        </row>
        <row r="32">
          <cell r="A32" t="str">
            <v xml:space="preserve">    Indirect Marketing - Corp alloc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 t="e">
            <v>#DIV/0!</v>
          </cell>
        </row>
        <row r="33">
          <cell r="A33" t="str">
            <v xml:space="preserve">    Product Development</v>
          </cell>
        </row>
        <row r="34">
          <cell r="A34" t="str">
            <v xml:space="preserve">    PD Allocation - Footwear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H34" t="e">
            <v>#DIV/0!</v>
          </cell>
        </row>
        <row r="35">
          <cell r="A35" t="str">
            <v xml:space="preserve">    PD Allocation - Apparel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 t="e">
            <v>#DIV/0!</v>
          </cell>
        </row>
        <row r="36">
          <cell r="A36" t="str">
            <v xml:space="preserve">    Distribution</v>
          </cell>
        </row>
        <row r="37">
          <cell r="A37" t="str">
            <v xml:space="preserve">    Distribution allocation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 t="e">
            <v>#DIV/0!</v>
          </cell>
        </row>
        <row r="38">
          <cell r="A38" t="str">
            <v xml:space="preserve">    Supply &amp; Planning allocation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 xml:space="preserve">  Opex</v>
          </cell>
          <cell r="B39">
            <v>0.63200000000000001</v>
          </cell>
          <cell r="C39">
            <v>2.774</v>
          </cell>
          <cell r="D39">
            <v>3.3330000000000002</v>
          </cell>
          <cell r="E39">
            <v>3.6930000000000005</v>
          </cell>
          <cell r="F39">
            <v>4.1070000000000011</v>
          </cell>
        </row>
        <row r="40">
          <cell r="A40" t="str">
            <v xml:space="preserve">    FX Effect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Total OPEX</v>
          </cell>
          <cell r="B41">
            <v>0.63200000000000001</v>
          </cell>
          <cell r="C41">
            <v>2.774</v>
          </cell>
          <cell r="D41">
            <v>3.3330000000000002</v>
          </cell>
          <cell r="E41">
            <v>3.6930000000000005</v>
          </cell>
          <cell r="F41">
            <v>4.1070000000000011</v>
          </cell>
          <cell r="H41">
            <v>0.13974076530708146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0.34799999999999998</v>
          </cell>
          <cell r="C44">
            <v>6.7000000000000171E-2</v>
          </cell>
          <cell r="D44">
            <v>0.23699999999999966</v>
          </cell>
          <cell r="E44">
            <v>0.6590000000000007</v>
          </cell>
          <cell r="F44">
            <v>1.1159999999999997</v>
          </cell>
          <cell r="H44">
            <v>1.5538563421527147</v>
          </cell>
        </row>
        <row r="45">
          <cell r="A45" t="str">
            <v xml:space="preserve">   FX Effect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Operating Contribution</v>
          </cell>
          <cell r="B46">
            <v>0.34799999999999998</v>
          </cell>
          <cell r="C46">
            <v>6.7000000000000171E-2</v>
          </cell>
          <cell r="D46">
            <v>0.23699999999999966</v>
          </cell>
          <cell r="E46">
            <v>0.6590000000000007</v>
          </cell>
          <cell r="F46">
            <v>1.1159999999999997</v>
          </cell>
          <cell r="H46">
            <v>1.5538563421527147</v>
          </cell>
        </row>
        <row r="48">
          <cell r="A48" t="str">
            <v>Total Mkg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H48" t="e">
            <v>#DIV/0!</v>
          </cell>
        </row>
        <row r="49">
          <cell r="A49" t="str">
            <v>Total PD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H49" t="e">
            <v>#DIV/0!</v>
          </cell>
        </row>
        <row r="50">
          <cell r="A50" t="str">
            <v>Total Distrib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H50" t="e">
            <v>#DIV/0!</v>
          </cell>
        </row>
        <row r="52">
          <cell r="A52" t="str">
            <v>% of Sales</v>
          </cell>
        </row>
        <row r="53">
          <cell r="A53" t="str">
            <v xml:space="preserve">   Gross Profit</v>
          </cell>
          <cell r="B53">
            <v>0.72164948453608246</v>
          </cell>
          <cell r="C53">
            <v>0.71905846621108582</v>
          </cell>
          <cell r="D53">
            <v>0.7199032062915911</v>
          </cell>
          <cell r="E53">
            <v>0.72497084790937871</v>
          </cell>
          <cell r="F53">
            <v>0.72501388117712384</v>
          </cell>
        </row>
        <row r="54">
          <cell r="A54" t="str">
            <v xml:space="preserve">   OPEX</v>
          </cell>
          <cell r="B54">
            <v>0.46539027982326947</v>
          </cell>
          <cell r="C54">
            <v>0.70210073399139461</v>
          </cell>
          <cell r="D54">
            <v>0.6721113127646704</v>
          </cell>
          <cell r="E54">
            <v>0.61519240379810092</v>
          </cell>
          <cell r="F54">
            <v>0.57009994447529155</v>
          </cell>
        </row>
        <row r="55">
          <cell r="A55" t="str">
            <v xml:space="preserve">   Operating Profit</v>
          </cell>
          <cell r="B55">
            <v>0.25625920471281294</v>
          </cell>
          <cell r="C55">
            <v>1.6957732219691261E-2</v>
          </cell>
          <cell r="D55">
            <v>4.7791893526920683E-2</v>
          </cell>
          <cell r="E55">
            <v>0.1097784441112778</v>
          </cell>
          <cell r="F55">
            <v>0.15491393670183226</v>
          </cell>
        </row>
        <row r="58">
          <cell r="A58" t="str">
            <v>Growth Rate %</v>
          </cell>
        </row>
        <row r="59">
          <cell r="A59" t="str">
            <v xml:space="preserve">   Revenue</v>
          </cell>
          <cell r="C59" t="str">
            <v>na</v>
          </cell>
          <cell r="D59">
            <v>0.25512528473804097</v>
          </cell>
          <cell r="E59">
            <v>0.21052631578947389</v>
          </cell>
          <cell r="F59">
            <v>0.20006663334999164</v>
          </cell>
        </row>
        <row r="60">
          <cell r="A60" t="str">
            <v xml:space="preserve">   OPEX</v>
          </cell>
          <cell r="C60">
            <v>3.3892405063291138</v>
          </cell>
          <cell r="D60">
            <v>0.20151405912040388</v>
          </cell>
          <cell r="E60">
            <v>0.10801080108010819</v>
          </cell>
          <cell r="F60">
            <v>0.11210398050365566</v>
          </cell>
        </row>
        <row r="61">
          <cell r="A61" t="str">
            <v xml:space="preserve">   Operating Profit</v>
          </cell>
          <cell r="C61">
            <v>-0.80747126436781558</v>
          </cell>
          <cell r="D61">
            <v>-2.5373134328358069</v>
          </cell>
          <cell r="E61">
            <v>1.7805907172995852</v>
          </cell>
          <cell r="F61">
            <v>0.6934749620637306</v>
          </cell>
        </row>
        <row r="82">
          <cell r="A82" t="str">
            <v>ECOMMERCE</v>
          </cell>
        </row>
        <row r="83">
          <cell r="A83" t="str">
            <v>BALANCE SHEET ITEMS</v>
          </cell>
          <cell r="B83" t="str">
            <v>2001A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  <cell r="B84">
            <v>0</v>
          </cell>
          <cell r="C84">
            <v>0</v>
          </cell>
        </row>
        <row r="85">
          <cell r="A85" t="str">
            <v>AR Trade</v>
          </cell>
          <cell r="B85">
            <v>-0.23799999999999999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AR Other</v>
          </cell>
        </row>
        <row r="87">
          <cell r="A87" t="str">
            <v xml:space="preserve">  AR net</v>
          </cell>
          <cell r="B87">
            <v>-0.23799999999999999</v>
          </cell>
          <cell r="D87">
            <v>0</v>
          </cell>
          <cell r="E87">
            <v>0</v>
          </cell>
          <cell r="F87">
            <v>0</v>
          </cell>
        </row>
        <row r="88">
          <cell r="A88" t="str">
            <v>Note Receivable</v>
          </cell>
          <cell r="B88">
            <v>0</v>
          </cell>
          <cell r="C88">
            <v>0</v>
          </cell>
        </row>
        <row r="89">
          <cell r="A89" t="str">
            <v>Inventory</v>
          </cell>
          <cell r="B89">
            <v>0.35799999999999998</v>
          </cell>
        </row>
        <row r="90">
          <cell r="A90" t="str">
            <v>Refundable Income Taxes</v>
          </cell>
          <cell r="C90">
            <v>0</v>
          </cell>
        </row>
        <row r="91">
          <cell r="A91" t="str">
            <v>Prepaid Expenses</v>
          </cell>
          <cell r="C91">
            <v>0</v>
          </cell>
        </row>
        <row r="92">
          <cell r="A92" t="str">
            <v>Other Current Assets</v>
          </cell>
          <cell r="B92">
            <v>0</v>
          </cell>
          <cell r="C92">
            <v>0</v>
          </cell>
        </row>
        <row r="93">
          <cell r="A93" t="str">
            <v xml:space="preserve">  Total Current Assets</v>
          </cell>
          <cell r="B93">
            <v>0.12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5">
          <cell r="A95" t="str">
            <v>PPE</v>
          </cell>
          <cell r="B95">
            <v>2.7E-2</v>
          </cell>
        </row>
        <row r="96">
          <cell r="A96" t="str">
            <v>Accumulated Depreciation</v>
          </cell>
          <cell r="B96">
            <v>-8.0000000000000002E-3</v>
          </cell>
        </row>
        <row r="97">
          <cell r="A97" t="str">
            <v xml:space="preserve">  Net PPE</v>
          </cell>
          <cell r="B97">
            <v>1.9E-2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A98" t="str">
            <v>Goodwill</v>
          </cell>
          <cell r="B98">
            <v>0</v>
          </cell>
          <cell r="C98">
            <v>0</v>
          </cell>
        </row>
        <row r="99">
          <cell r="A99" t="str">
            <v>Other Assets</v>
          </cell>
          <cell r="B99">
            <v>0</v>
          </cell>
          <cell r="C99">
            <v>0</v>
          </cell>
        </row>
        <row r="100">
          <cell r="A100" t="str">
            <v xml:space="preserve">  TOTAL ASSETS</v>
          </cell>
          <cell r="B100">
            <v>0.13899999999999998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2">
          <cell r="A102" t="str">
            <v>Notes Payable</v>
          </cell>
          <cell r="B102">
            <v>0</v>
          </cell>
          <cell r="C102">
            <v>0</v>
          </cell>
        </row>
        <row r="103">
          <cell r="A103" t="str">
            <v>CP LTD</v>
          </cell>
          <cell r="B103">
            <v>0</v>
          </cell>
          <cell r="C103">
            <v>0</v>
          </cell>
        </row>
        <row r="104">
          <cell r="A104" t="str">
            <v>AP Trade</v>
          </cell>
          <cell r="B104">
            <v>0</v>
          </cell>
        </row>
        <row r="105">
          <cell r="A105" t="str">
            <v>AP Other</v>
          </cell>
          <cell r="B105">
            <v>0</v>
          </cell>
        </row>
        <row r="106">
          <cell r="A106" t="str">
            <v>Accrued payroll</v>
          </cell>
          <cell r="B106">
            <v>0</v>
          </cell>
          <cell r="C106">
            <v>0</v>
          </cell>
        </row>
        <row r="107">
          <cell r="A107" t="str">
            <v>Accrued interest</v>
          </cell>
          <cell r="B107">
            <v>0</v>
          </cell>
          <cell r="C107">
            <v>0</v>
          </cell>
        </row>
        <row r="108">
          <cell r="A108" t="str">
            <v>Accrued Other</v>
          </cell>
          <cell r="B108">
            <v>0.33200000000000002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 t="str">
            <v xml:space="preserve">  Total Accrued Expenses</v>
          </cell>
          <cell r="B109">
            <v>0.33200000000000002</v>
          </cell>
        </row>
        <row r="110">
          <cell r="A110" t="str">
            <v>Taxes &amp; Other  Payable</v>
          </cell>
          <cell r="B110">
            <v>0</v>
          </cell>
          <cell r="C110">
            <v>0</v>
          </cell>
        </row>
        <row r="111">
          <cell r="A111" t="str">
            <v xml:space="preserve">  Total Current Liabilities</v>
          </cell>
          <cell r="B111">
            <v>0.33200000000000002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3">
          <cell r="A113" t="str">
            <v>LT Debt</v>
          </cell>
          <cell r="B113">
            <v>0</v>
          </cell>
          <cell r="C113">
            <v>0</v>
          </cell>
        </row>
        <row r="114">
          <cell r="A114" t="str">
            <v>Deferred Income Taxes</v>
          </cell>
          <cell r="B114">
            <v>0</v>
          </cell>
          <cell r="C114">
            <v>0</v>
          </cell>
        </row>
        <row r="115">
          <cell r="A115" t="str">
            <v>Negative Goodwill</v>
          </cell>
          <cell r="B115">
            <v>0</v>
          </cell>
          <cell r="C115">
            <v>0</v>
          </cell>
        </row>
        <row r="116">
          <cell r="A116" t="str">
            <v>Other LT Liabilities</v>
          </cell>
          <cell r="B116">
            <v>0</v>
          </cell>
          <cell r="C116">
            <v>0</v>
          </cell>
        </row>
        <row r="118">
          <cell r="A118" t="str">
            <v>Equity</v>
          </cell>
        </row>
        <row r="120">
          <cell r="A120" t="str">
            <v xml:space="preserve">  TOTAL LIABILITY &amp; EQUITY</v>
          </cell>
          <cell r="B120">
            <v>0.33200000000000002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</row>
        <row r="121">
          <cell r="B121">
            <v>-0.19300000000000003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4">
          <cell r="A124" t="str">
            <v>CASH FLOW METRICS</v>
          </cell>
          <cell r="B124" t="str">
            <v>2001A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>
            <v>1.0558659217877098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</row>
        <row r="126">
          <cell r="A126" t="str">
            <v>DSOs</v>
          </cell>
          <cell r="B126">
            <v>-63.092783505154628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AP DPOs</v>
          </cell>
          <cell r="B127">
            <v>0</v>
          </cell>
          <cell r="C127">
            <v>0</v>
          </cell>
          <cell r="D127">
            <v>0.5</v>
          </cell>
          <cell r="E127">
            <v>1</v>
          </cell>
          <cell r="F127">
            <v>1.5</v>
          </cell>
        </row>
        <row r="128">
          <cell r="A128" t="str">
            <v>CAPEX as % Net Revenues</v>
          </cell>
          <cell r="B128">
            <v>0</v>
          </cell>
          <cell r="C128">
            <v>-6.8337129840546698E-3</v>
          </cell>
          <cell r="D128">
            <v>5.0000000000000001E-3</v>
          </cell>
          <cell r="E128">
            <v>5.0000000000000001E-3</v>
          </cell>
          <cell r="F128">
            <v>5.0000000000000001E-3</v>
          </cell>
        </row>
        <row r="129">
          <cell r="A129" t="str">
            <v>CAPEX</v>
          </cell>
          <cell r="B129">
            <v>0</v>
          </cell>
          <cell r="C129">
            <v>-2.7E-2</v>
          </cell>
          <cell r="D129">
            <v>2.4794999999999998E-2</v>
          </cell>
          <cell r="E129">
            <v>3.0015000000000007E-2</v>
          </cell>
          <cell r="F129">
            <v>3.6020000000000003E-2</v>
          </cell>
        </row>
        <row r="130">
          <cell r="A130" t="str">
            <v>Annual Depreciation</v>
          </cell>
          <cell r="C130">
            <v>-8.0000000000000002E-3</v>
          </cell>
          <cell r="D130">
            <v>1.2397499999999999E-2</v>
          </cell>
          <cell r="E130">
            <v>1.5007500000000003E-2</v>
          </cell>
          <cell r="F130">
            <v>1.8010000000000002E-2</v>
          </cell>
        </row>
        <row r="131">
          <cell r="A131" t="str">
            <v>Deprec % Capex</v>
          </cell>
          <cell r="C131">
            <v>0.29629629629629628</v>
          </cell>
          <cell r="D131">
            <v>0.5</v>
          </cell>
          <cell r="E131">
            <v>0.5</v>
          </cell>
          <cell r="F131">
            <v>0.5</v>
          </cell>
        </row>
        <row r="132">
          <cell r="A132" t="str">
            <v>AE DPO</v>
          </cell>
          <cell r="B132">
            <v>118.33663366336631</v>
          </cell>
          <cell r="C132">
            <v>0</v>
          </cell>
          <cell r="D132">
            <v>0.25</v>
          </cell>
          <cell r="E132">
            <v>0.5</v>
          </cell>
          <cell r="F132">
            <v>0.75</v>
          </cell>
        </row>
        <row r="133">
          <cell r="A133" t="str">
            <v>OpEx growth</v>
          </cell>
          <cell r="C133">
            <v>3.3892405063291138</v>
          </cell>
          <cell r="D133">
            <v>0.20151405912040388</v>
          </cell>
          <cell r="E133">
            <v>0.10801080108010819</v>
          </cell>
          <cell r="F133">
            <v>0.11210398050365566</v>
          </cell>
        </row>
        <row r="134">
          <cell r="A134" t="str">
            <v>WC = AR+inv-AP</v>
          </cell>
          <cell r="B134">
            <v>0.12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</sheetData>
      <sheetData sheetId="9" refreshError="1">
        <row r="1">
          <cell r="A1" t="str">
            <v>THE TIMBERLAND COMPANY</v>
          </cell>
        </row>
        <row r="2">
          <cell r="A2" t="str">
            <v>TOTAL EUROPE (includes licensing income)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9">
          <cell r="A9" t="str">
            <v>Revenue</v>
          </cell>
        </row>
        <row r="11">
          <cell r="A11" t="str">
            <v xml:space="preserve">   Net Revenue</v>
          </cell>
          <cell r="B11">
            <v>264.95299999999997</v>
          </cell>
          <cell r="C11">
            <v>299.56900000000002</v>
          </cell>
          <cell r="D11">
            <v>348.40600000000006</v>
          </cell>
          <cell r="E11">
            <v>406.20200000000011</v>
          </cell>
          <cell r="F11">
            <v>474.74000000000018</v>
          </cell>
          <cell r="H11">
            <v>0.16587767240761297</v>
          </cell>
        </row>
        <row r="12">
          <cell r="A12" t="str">
            <v xml:space="preserve">   FX Effect</v>
          </cell>
          <cell r="B12">
            <v>-0.51</v>
          </cell>
          <cell r="C12">
            <v>-6.55</v>
          </cell>
          <cell r="D12">
            <v>5</v>
          </cell>
          <cell r="E12">
            <v>5</v>
          </cell>
          <cell r="F12">
            <v>5</v>
          </cell>
        </row>
        <row r="13">
          <cell r="A13" t="str">
            <v>Net Revenue</v>
          </cell>
          <cell r="B13">
            <v>264.44299999999998</v>
          </cell>
          <cell r="C13">
            <v>293.01900000000001</v>
          </cell>
          <cell r="D13">
            <v>353.40600000000006</v>
          </cell>
          <cell r="E13">
            <v>411.20200000000011</v>
          </cell>
          <cell r="F13">
            <v>479.74000000000018</v>
          </cell>
          <cell r="H13">
            <v>0.17860980476894217</v>
          </cell>
        </row>
        <row r="14">
          <cell r="A14" t="str">
            <v xml:space="preserve">  Licensing</v>
          </cell>
          <cell r="C14">
            <v>4.9420000000000002</v>
          </cell>
          <cell r="D14">
            <v>4.6719999999999997</v>
          </cell>
          <cell r="E14">
            <v>5.194</v>
          </cell>
          <cell r="F14">
            <v>6.524</v>
          </cell>
        </row>
        <row r="15">
          <cell r="A15" t="str">
            <v>Net Revenue including Licensing</v>
          </cell>
          <cell r="B15">
            <v>264.44299999999998</v>
          </cell>
          <cell r="C15">
            <v>297.96100000000001</v>
          </cell>
          <cell r="D15">
            <v>358.07800000000009</v>
          </cell>
          <cell r="E15">
            <v>416.39600000000013</v>
          </cell>
          <cell r="F15">
            <v>486.26400000000018</v>
          </cell>
          <cell r="H15">
            <v>0.17734632277198181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4.9420000000000002</v>
          </cell>
          <cell r="D18">
            <v>4.6719999999999997</v>
          </cell>
          <cell r="E18">
            <v>5.194</v>
          </cell>
          <cell r="F18">
            <v>6.524</v>
          </cell>
        </row>
        <row r="19">
          <cell r="A19" t="str">
            <v xml:space="preserve">   Standard</v>
          </cell>
          <cell r="B19">
            <v>114.524</v>
          </cell>
          <cell r="C19">
            <v>139.96299999999999</v>
          </cell>
          <cell r="D19">
            <v>164.41499999999999</v>
          </cell>
          <cell r="E19">
            <v>195.65000000000006</v>
          </cell>
          <cell r="F19">
            <v>233.80800000000008</v>
          </cell>
          <cell r="H19">
            <v>0.18653906539855525</v>
          </cell>
        </row>
        <row r="20">
          <cell r="A20" t="str">
            <v xml:space="preserve">   Logistics allocation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H20" t="e">
            <v>#DIV/0!</v>
          </cell>
        </row>
        <row r="21">
          <cell r="A21" t="str">
            <v xml:space="preserve">  Corp Variance allocation</v>
          </cell>
          <cell r="B21">
            <v>0</v>
          </cell>
          <cell r="C21">
            <v>-0.78200000000000003</v>
          </cell>
          <cell r="D21">
            <v>0</v>
          </cell>
          <cell r="E21">
            <v>0</v>
          </cell>
          <cell r="F21">
            <v>0</v>
          </cell>
          <cell r="H21">
            <v>-1</v>
          </cell>
        </row>
        <row r="22">
          <cell r="A22" t="str">
            <v xml:space="preserve">   FX Effect</v>
          </cell>
          <cell r="B22">
            <v>5.923</v>
          </cell>
          <cell r="C22">
            <v>-4.5569999999999995</v>
          </cell>
          <cell r="D22">
            <v>5</v>
          </cell>
          <cell r="E22">
            <v>5</v>
          </cell>
          <cell r="F22">
            <v>5</v>
          </cell>
        </row>
        <row r="23">
          <cell r="A23" t="str">
            <v>Gross Margin</v>
          </cell>
          <cell r="B23">
            <v>120.447</v>
          </cell>
          <cell r="C23">
            <v>139.566</v>
          </cell>
          <cell r="D23">
            <v>174.08699999999999</v>
          </cell>
          <cell r="E23">
            <v>205.84400000000005</v>
          </cell>
          <cell r="F23">
            <v>245.33200000000008</v>
          </cell>
          <cell r="H23">
            <v>0.20686360112172464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H26" t="e">
            <v>#DIV/0!</v>
          </cell>
        </row>
        <row r="27">
          <cell r="A27" t="str">
            <v xml:space="preserve">    Consumer Marketing</v>
          </cell>
          <cell r="H27" t="e">
            <v>#DIV/0!</v>
          </cell>
        </row>
        <row r="28">
          <cell r="A28" t="str">
            <v xml:space="preserve">    Consumer Marketing - Corp alloc</v>
          </cell>
        </row>
        <row r="29">
          <cell r="A29" t="str">
            <v xml:space="preserve">    Trade Marketing</v>
          </cell>
          <cell r="H29" t="e">
            <v>#DIV/0!</v>
          </cell>
        </row>
        <row r="30">
          <cell r="A30" t="str">
            <v xml:space="preserve">    Trade Marketing - Corp alloc</v>
          </cell>
        </row>
        <row r="31">
          <cell r="A31" t="str">
            <v xml:space="preserve">    Indirect Marketing</v>
          </cell>
          <cell r="H31" t="e">
            <v>#DIV/0!</v>
          </cell>
        </row>
        <row r="32">
          <cell r="A32" t="str">
            <v xml:space="preserve">    Indirect Marketing - Corp alloc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 t="e">
            <v>#DIV/0!</v>
          </cell>
        </row>
        <row r="33">
          <cell r="A33" t="str">
            <v xml:space="preserve">    Product Development</v>
          </cell>
          <cell r="H33" t="e">
            <v>#DIV/0!</v>
          </cell>
        </row>
        <row r="34">
          <cell r="A34" t="str">
            <v xml:space="preserve">    PD Allocation - Footwear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H34" t="e">
            <v>#DIV/0!</v>
          </cell>
        </row>
        <row r="35">
          <cell r="A35" t="str">
            <v xml:space="preserve">    PD Allocation - Apparel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 t="e">
            <v>#DIV/0!</v>
          </cell>
        </row>
        <row r="36">
          <cell r="A36" t="str">
            <v xml:space="preserve">    Distribution</v>
          </cell>
          <cell r="H36" t="e">
            <v>#DIV/0!</v>
          </cell>
        </row>
        <row r="37">
          <cell r="A37" t="str">
            <v xml:space="preserve">    Distribution allocation</v>
          </cell>
        </row>
        <row r="38">
          <cell r="A38" t="str">
            <v xml:space="preserve">    Supply &amp; Planning allocation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 xml:space="preserve">  Opex</v>
          </cell>
          <cell r="B39">
            <v>81.950999999999993</v>
          </cell>
          <cell r="C39">
            <v>87.55</v>
          </cell>
          <cell r="D39">
            <v>102.43600000000002</v>
          </cell>
          <cell r="E39">
            <v>117.18500000000004</v>
          </cell>
          <cell r="F39">
            <v>134.09200000000007</v>
          </cell>
          <cell r="H39">
            <v>0.15269808764513115</v>
          </cell>
        </row>
        <row r="40">
          <cell r="A40" t="str">
            <v xml:space="preserve">    FX Effect</v>
          </cell>
          <cell r="B40">
            <v>-0.10100000000000001</v>
          </cell>
          <cell r="C40">
            <v>-1.875</v>
          </cell>
          <cell r="D40">
            <v>1.5</v>
          </cell>
          <cell r="E40">
            <v>1.5</v>
          </cell>
          <cell r="F40">
            <v>1.5</v>
          </cell>
        </row>
        <row r="41">
          <cell r="A41" t="str">
            <v>Total OPEX</v>
          </cell>
          <cell r="B41">
            <v>81.849999999999994</v>
          </cell>
          <cell r="C41">
            <v>85.674999999999997</v>
          </cell>
          <cell r="D41">
            <v>103.93600000000002</v>
          </cell>
          <cell r="E41">
            <v>118.68500000000004</v>
          </cell>
          <cell r="F41">
            <v>135.59200000000007</v>
          </cell>
          <cell r="H41">
            <v>0.16535967077785041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 w/o FX</v>
          </cell>
          <cell r="B44">
            <v>32.573000000000008</v>
          </cell>
          <cell r="C44">
            <v>56.572999999999993</v>
          </cell>
          <cell r="D44">
            <v>66.650999999999968</v>
          </cell>
          <cell r="E44">
            <v>83.659000000000006</v>
          </cell>
          <cell r="F44">
            <v>106.24000000000001</v>
          </cell>
          <cell r="H44">
            <v>0.23374749583561938</v>
          </cell>
        </row>
        <row r="45">
          <cell r="A45" t="str">
            <v xml:space="preserve">   FX Effect</v>
          </cell>
          <cell r="B45">
            <v>6.024</v>
          </cell>
          <cell r="C45">
            <v>-2.6819999999999995</v>
          </cell>
          <cell r="D45">
            <v>3.5</v>
          </cell>
          <cell r="E45">
            <v>3.5</v>
          </cell>
          <cell r="F45">
            <v>3.5</v>
          </cell>
        </row>
        <row r="46">
          <cell r="A46" t="str">
            <v>Operating Contribution</v>
          </cell>
          <cell r="B46">
            <v>38.597000000000008</v>
          </cell>
          <cell r="C46">
            <v>53.890999999999991</v>
          </cell>
          <cell r="D46">
            <v>70.150999999999968</v>
          </cell>
          <cell r="E46">
            <v>87.159000000000006</v>
          </cell>
          <cell r="F46">
            <v>109.74000000000001</v>
          </cell>
          <cell r="H46">
            <v>0.26750467881147499</v>
          </cell>
        </row>
        <row r="47">
          <cell r="A47" t="str">
            <v xml:space="preserve">% of Sales </v>
          </cell>
        </row>
        <row r="48">
          <cell r="A48" t="str">
            <v xml:space="preserve">   Gross Profit ex lic</v>
          </cell>
          <cell r="B48">
            <v>0.4554743366245278</v>
          </cell>
          <cell r="C48">
            <v>0.45943778389797246</v>
          </cell>
          <cell r="D48">
            <v>0.47937782606973273</v>
          </cell>
          <cell r="E48">
            <v>0.48795968891201891</v>
          </cell>
          <cell r="F48">
            <v>0.49778630091299453</v>
          </cell>
        </row>
        <row r="49">
          <cell r="A49" t="str">
            <v xml:space="preserve">   Gross Profit inc lic</v>
          </cell>
          <cell r="B49">
            <v>0.4554743366245278</v>
          </cell>
          <cell r="C49">
            <v>0.46840358301925417</v>
          </cell>
          <cell r="D49">
            <v>0.4861706108724913</v>
          </cell>
          <cell r="E49">
            <v>0.49434672763427118</v>
          </cell>
          <cell r="F49">
            <v>0.50452429133145782</v>
          </cell>
        </row>
        <row r="50">
          <cell r="A50" t="str">
            <v xml:space="preserve">   OPEX</v>
          </cell>
          <cell r="B50">
            <v>0.30951849736994363</v>
          </cell>
          <cell r="C50">
            <v>0.28753763076375766</v>
          </cell>
          <cell r="D50">
            <v>0.29026078117058296</v>
          </cell>
          <cell r="E50">
            <v>0.2850291549390484</v>
          </cell>
          <cell r="F50">
            <v>0.27884441373410335</v>
          </cell>
        </row>
        <row r="51">
          <cell r="A51" t="str">
            <v xml:space="preserve">   Operating Profit</v>
          </cell>
          <cell r="B51">
            <v>0.14595583925458419</v>
          </cell>
          <cell r="C51">
            <v>0.18086595225549648</v>
          </cell>
          <cell r="D51">
            <v>0.19590982970190837</v>
          </cell>
          <cell r="E51">
            <v>0.20931757269522278</v>
          </cell>
          <cell r="F51">
            <v>0.22567987759735444</v>
          </cell>
        </row>
        <row r="52">
          <cell r="A52" t="str">
            <v>% of Sales (constant $)</v>
          </cell>
        </row>
        <row r="53">
          <cell r="A53" t="str">
            <v xml:space="preserve">   Gross Profit ex lic</v>
          </cell>
          <cell r="B53">
            <v>0.43224269964861695</v>
          </cell>
          <cell r="C53">
            <v>0.46460414795923466</v>
          </cell>
          <cell r="D53">
            <v>0.47190633915604197</v>
          </cell>
          <cell r="E53">
            <v>0.48165690961639779</v>
          </cell>
          <cell r="F53">
            <v>0.4924969456965918</v>
          </cell>
        </row>
        <row r="54">
          <cell r="A54" t="str">
            <v xml:space="preserve">   Gross Profit inc lic</v>
          </cell>
          <cell r="B54">
            <v>0.43224269964861695</v>
          </cell>
          <cell r="C54">
            <v>0.47329324720617638</v>
          </cell>
          <cell r="D54">
            <v>0.4788941820221026</v>
          </cell>
          <cell r="E54">
            <v>0.48820114925764951</v>
          </cell>
          <cell r="F54">
            <v>0.4993766415106885</v>
          </cell>
        </row>
        <row r="55">
          <cell r="A55" t="str">
            <v xml:space="preserve">   OPEX</v>
          </cell>
          <cell r="B55">
            <v>0.30930391427913628</v>
          </cell>
          <cell r="C55">
            <v>0.2875101392067938</v>
          </cell>
          <cell r="D55">
            <v>0.29401330631504624</v>
          </cell>
          <cell r="E55">
            <v>0.28848947075592934</v>
          </cell>
          <cell r="F55">
            <v>0.28245355352403423</v>
          </cell>
        </row>
        <row r="56">
          <cell r="A56" t="str">
            <v xml:space="preserve">   Operating Profit</v>
          </cell>
          <cell r="B56">
            <v>0.12293878536948066</v>
          </cell>
          <cell r="C56">
            <v>0.18578310799938258</v>
          </cell>
          <cell r="D56">
            <v>0.1887713196517482</v>
          </cell>
          <cell r="E56">
            <v>0.20335394607628654</v>
          </cell>
          <cell r="F56">
            <v>0.22075201968150532</v>
          </cell>
        </row>
        <row r="58">
          <cell r="A58" t="str">
            <v>Growth Rate % (constant $)</v>
          </cell>
        </row>
        <row r="59">
          <cell r="A59" t="str">
            <v xml:space="preserve">   Revenue</v>
          </cell>
          <cell r="C59">
            <v>0.14930195166689963</v>
          </cell>
          <cell r="D59">
            <v>0.16302421145045054</v>
          </cell>
          <cell r="E59">
            <v>0.1658869250242534</v>
          </cell>
          <cell r="F59">
            <v>0.168728859040576</v>
          </cell>
        </row>
        <row r="60">
          <cell r="A60" t="str">
            <v xml:space="preserve">   OPEX</v>
          </cell>
          <cell r="C60">
            <v>6.8321313955900465E-2</v>
          </cell>
          <cell r="D60">
            <v>0.17002855511136516</v>
          </cell>
          <cell r="E60">
            <v>0.14398258424772559</v>
          </cell>
          <cell r="F60">
            <v>0.14427614455775073</v>
          </cell>
        </row>
        <row r="61">
          <cell r="A61" t="str">
            <v xml:space="preserve">   Operating Profit</v>
          </cell>
          <cell r="C61">
            <v>0.73680655757836178</v>
          </cell>
          <cell r="D61">
            <v>0.17814151627101227</v>
          </cell>
          <cell r="E61">
            <v>0.25517996729231429</v>
          </cell>
          <cell r="F61">
            <v>0.26991716372416596</v>
          </cell>
        </row>
        <row r="63">
          <cell r="A63" t="str">
            <v>Revs ex lic</v>
          </cell>
          <cell r="B63">
            <v>264.44299999999998</v>
          </cell>
          <cell r="C63">
            <v>293.01900000000001</v>
          </cell>
          <cell r="D63">
            <v>353.40600000000006</v>
          </cell>
          <cell r="E63">
            <v>411.20200000000011</v>
          </cell>
          <cell r="F63">
            <v>479.74000000000018</v>
          </cell>
        </row>
        <row r="64">
          <cell r="A64" t="str">
            <v>COGS ex lic</v>
          </cell>
          <cell r="B64">
            <v>143.99599999999998</v>
          </cell>
          <cell r="C64">
            <v>158.39500000000001</v>
          </cell>
          <cell r="D64">
            <v>183.99100000000007</v>
          </cell>
          <cell r="E64">
            <v>210.55200000000005</v>
          </cell>
          <cell r="F64">
            <v>240.9320000000001</v>
          </cell>
        </row>
        <row r="82">
          <cell r="A82" t="str">
            <v>EUROPE</v>
          </cell>
        </row>
        <row r="83">
          <cell r="A83" t="str">
            <v>BALANCE SHEET ITEMS</v>
          </cell>
          <cell r="B83" t="str">
            <v>2001A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</row>
        <row r="85">
          <cell r="A85" t="str">
            <v>AR Trade</v>
          </cell>
          <cell r="B85">
            <v>33.524999999999999</v>
          </cell>
          <cell r="C85">
            <v>29.291</v>
          </cell>
          <cell r="D85">
            <v>31.413</v>
          </cell>
          <cell r="E85">
            <v>33.704999999999998</v>
          </cell>
          <cell r="F85">
            <v>43.05</v>
          </cell>
        </row>
        <row r="86">
          <cell r="A86" t="str">
            <v>AR Other</v>
          </cell>
        </row>
        <row r="87">
          <cell r="A87" t="str">
            <v xml:space="preserve">  AR net</v>
          </cell>
          <cell r="B87">
            <v>33.524999999999999</v>
          </cell>
          <cell r="C87">
            <v>29.291</v>
          </cell>
          <cell r="D87">
            <v>31.413</v>
          </cell>
          <cell r="E87">
            <v>33.704999999999998</v>
          </cell>
          <cell r="F87">
            <v>43.05</v>
          </cell>
        </row>
        <row r="88">
          <cell r="A88" t="str">
            <v>Note Receivable</v>
          </cell>
        </row>
        <row r="89">
          <cell r="A89" t="str">
            <v>Inventory</v>
          </cell>
          <cell r="B89">
            <v>27.244</v>
          </cell>
          <cell r="C89">
            <v>29.404000000000003</v>
          </cell>
          <cell r="D89">
            <v>33.134</v>
          </cell>
          <cell r="E89">
            <v>37.275999999999996</v>
          </cell>
          <cell r="F89">
            <v>41.941000000000003</v>
          </cell>
        </row>
        <row r="90">
          <cell r="A90" t="str">
            <v>Refundable Income Taxes</v>
          </cell>
          <cell r="B90">
            <v>0.01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Prepaid Expenses</v>
          </cell>
          <cell r="B91">
            <v>6.2629999999999999</v>
          </cell>
          <cell r="C91">
            <v>6.89</v>
          </cell>
          <cell r="D91">
            <v>8.0619999999999994</v>
          </cell>
          <cell r="E91">
            <v>9.2219999999999995</v>
          </cell>
          <cell r="F91">
            <v>10.553000000000001</v>
          </cell>
        </row>
        <row r="92">
          <cell r="A92" t="str">
            <v>Other Current Assets</v>
          </cell>
          <cell r="C92">
            <v>1.5840000000000001</v>
          </cell>
          <cell r="D92">
            <v>1.8360000000000001</v>
          </cell>
          <cell r="E92">
            <v>2.1389999999999998</v>
          </cell>
          <cell r="F92">
            <v>2.4950000000000001</v>
          </cell>
        </row>
        <row r="93">
          <cell r="A93" t="str">
            <v xml:space="preserve">  Total Current Assets</v>
          </cell>
          <cell r="B93">
            <v>67.042000000000002</v>
          </cell>
          <cell r="C93">
            <v>67.169000000000011</v>
          </cell>
          <cell r="D93">
            <v>74.444999999999993</v>
          </cell>
          <cell r="E93">
            <v>82.341999999999985</v>
          </cell>
          <cell r="F93">
            <v>98.039000000000001</v>
          </cell>
        </row>
        <row r="95">
          <cell r="A95" t="str">
            <v>PPE</v>
          </cell>
          <cell r="B95">
            <v>16.545000000000002</v>
          </cell>
          <cell r="C95">
            <v>18.640999999999998</v>
          </cell>
          <cell r="D95">
            <v>25.539000000000001</v>
          </cell>
          <cell r="E95">
            <v>32.063000000000002</v>
          </cell>
          <cell r="F95">
            <v>37.935000000000002</v>
          </cell>
        </row>
        <row r="96">
          <cell r="A96" t="str">
            <v>Accumulated Depreciation</v>
          </cell>
          <cell r="B96">
            <v>-12.018000000000001</v>
          </cell>
          <cell r="C96">
            <v>-14.565</v>
          </cell>
          <cell r="D96">
            <v>-18.382999999999999</v>
          </cell>
          <cell r="E96">
            <v>-22.54</v>
          </cell>
          <cell r="F96">
            <v>-27.279</v>
          </cell>
        </row>
        <row r="97">
          <cell r="A97" t="str">
            <v xml:space="preserve">  Net PPE</v>
          </cell>
          <cell r="B97">
            <v>4.527000000000001</v>
          </cell>
          <cell r="C97">
            <v>4.0759999999999987</v>
          </cell>
          <cell r="D97">
            <v>7.1560000000000024</v>
          </cell>
          <cell r="E97">
            <v>9.5230000000000032</v>
          </cell>
          <cell r="F97">
            <v>10.656000000000002</v>
          </cell>
        </row>
        <row r="98">
          <cell r="A98" t="str">
            <v>Goodwill</v>
          </cell>
        </row>
        <row r="99">
          <cell r="A99" t="str">
            <v>Other Assets</v>
          </cell>
          <cell r="B99">
            <v>3.1619999999999999</v>
          </cell>
          <cell r="C99">
            <v>2.8719999999999999</v>
          </cell>
          <cell r="D99">
            <v>2.8719999999999999</v>
          </cell>
          <cell r="E99">
            <v>2.8719999999999999</v>
          </cell>
          <cell r="F99">
            <v>2.8719999999999999</v>
          </cell>
        </row>
        <row r="100">
          <cell r="A100" t="str">
            <v xml:space="preserve">  TOTAL ASSETS</v>
          </cell>
          <cell r="B100">
            <v>74.731000000000009</v>
          </cell>
          <cell r="C100">
            <v>74.117000000000004</v>
          </cell>
          <cell r="D100">
            <v>84.472999999999999</v>
          </cell>
          <cell r="E100">
            <v>94.736999999999995</v>
          </cell>
          <cell r="F100">
            <v>111.56700000000001</v>
          </cell>
        </row>
        <row r="102">
          <cell r="A102" t="str">
            <v>Notes Payable</v>
          </cell>
        </row>
        <row r="103">
          <cell r="A103" t="str">
            <v>CP LTD</v>
          </cell>
        </row>
        <row r="104">
          <cell r="A104" t="str">
            <v>AP Trade</v>
          </cell>
          <cell r="B104">
            <v>11.867000000000001</v>
          </cell>
          <cell r="C104">
            <v>8.3390000000000004</v>
          </cell>
          <cell r="D104">
            <v>9.6859999999999999</v>
          </cell>
          <cell r="E104">
            <v>10.999000000000001</v>
          </cell>
          <cell r="F104">
            <v>12.493</v>
          </cell>
        </row>
        <row r="105">
          <cell r="A105" t="str">
            <v>AP Other</v>
          </cell>
        </row>
        <row r="106">
          <cell r="A106" t="str">
            <v>Accrued payroll</v>
          </cell>
        </row>
        <row r="107">
          <cell r="A107" t="str">
            <v>Accrued interest</v>
          </cell>
        </row>
        <row r="108">
          <cell r="A108" t="str">
            <v>Accrued Other</v>
          </cell>
          <cell r="B108">
            <v>13.499000000000001</v>
          </cell>
          <cell r="C108">
            <v>13.271000000000001</v>
          </cell>
          <cell r="D108">
            <v>15.456</v>
          </cell>
          <cell r="E108">
            <v>17.600000000000001</v>
          </cell>
          <cell r="F108">
            <v>20.047000000000001</v>
          </cell>
        </row>
        <row r="109">
          <cell r="A109" t="str">
            <v xml:space="preserve">  Total Accrued Expenses</v>
          </cell>
          <cell r="B109">
            <v>13.499000000000001</v>
          </cell>
          <cell r="C109">
            <v>13.271000000000001</v>
          </cell>
          <cell r="D109">
            <v>15.456</v>
          </cell>
          <cell r="E109">
            <v>17.600000000000001</v>
          </cell>
          <cell r="F109">
            <v>20.047000000000001</v>
          </cell>
        </row>
        <row r="110">
          <cell r="A110" t="str">
            <v>Taxes &amp; Other  Payable</v>
          </cell>
          <cell r="B110">
            <v>0.20699999999999999</v>
          </cell>
          <cell r="C110">
            <v>1.8380000000000001</v>
          </cell>
          <cell r="D110">
            <v>2.1589999999999998</v>
          </cell>
          <cell r="E110">
            <v>2.7040000000000002</v>
          </cell>
          <cell r="F110">
            <v>3.3820000000000001</v>
          </cell>
        </row>
        <row r="111">
          <cell r="A111" t="str">
            <v xml:space="preserve">  Total Current Liabilities</v>
          </cell>
          <cell r="B111">
            <v>25.573</v>
          </cell>
          <cell r="C111">
            <v>23.448</v>
          </cell>
          <cell r="D111">
            <v>27.300999999999998</v>
          </cell>
          <cell r="E111">
            <v>31.303000000000004</v>
          </cell>
          <cell r="F111">
            <v>35.922000000000004</v>
          </cell>
        </row>
        <row r="113">
          <cell r="A113" t="str">
            <v>LT Debt</v>
          </cell>
        </row>
        <row r="114">
          <cell r="A114" t="str">
            <v>Deferred Income Taxes</v>
          </cell>
        </row>
        <row r="115">
          <cell r="A115" t="str">
            <v>Negative Goodwill</v>
          </cell>
        </row>
        <row r="116">
          <cell r="A116" t="str">
            <v>Other LT Liabilities</v>
          </cell>
        </row>
        <row r="118">
          <cell r="A118" t="str">
            <v>Equity</v>
          </cell>
          <cell r="D118">
            <v>0</v>
          </cell>
          <cell r="E118">
            <v>0</v>
          </cell>
          <cell r="F118">
            <v>0</v>
          </cell>
        </row>
        <row r="120">
          <cell r="A120" t="str">
            <v xml:space="preserve">  TOTAL LIABILITY &amp; EQUITY</v>
          </cell>
          <cell r="B120">
            <v>25.573</v>
          </cell>
          <cell r="C120">
            <v>23.448</v>
          </cell>
          <cell r="D120">
            <v>27.300999999999998</v>
          </cell>
          <cell r="E120">
            <v>31.303000000000004</v>
          </cell>
          <cell r="F120">
            <v>35.922000000000004</v>
          </cell>
        </row>
        <row r="121">
          <cell r="B121">
            <v>49.158000000000008</v>
          </cell>
          <cell r="C121">
            <v>50.669000000000004</v>
          </cell>
          <cell r="D121">
            <v>57.171999999999997</v>
          </cell>
          <cell r="E121">
            <v>63.43399999999999</v>
          </cell>
          <cell r="F121">
            <v>75.64500000000001</v>
          </cell>
        </row>
        <row r="124">
          <cell r="A124" t="str">
            <v>CASH FLOW METRICS</v>
          </cell>
          <cell r="B124" t="str">
            <v>2001A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 (COGS ex lic)</v>
          </cell>
          <cell r="B125">
            <v>5.2854206430773738</v>
          </cell>
          <cell r="C125">
            <v>5.3868521289620457</v>
          </cell>
          <cell r="D125">
            <v>5.5529365606325847</v>
          </cell>
          <cell r="E125">
            <v>5.6484601352076425</v>
          </cell>
          <cell r="F125">
            <v>5.7445459097303377</v>
          </cell>
        </row>
        <row r="126">
          <cell r="A126" t="str">
            <v>DSOs (ws revs ex lic)</v>
          </cell>
          <cell r="B126">
            <v>56.404576299702761</v>
          </cell>
          <cell r="C126">
            <v>43.159803371821269</v>
          </cell>
          <cell r="D126">
            <v>40.572923543222551</v>
          </cell>
          <cell r="E126">
            <v>37.339180998616442</v>
          </cell>
          <cell r="F126">
            <v>40.806546741374206</v>
          </cell>
        </row>
        <row r="127">
          <cell r="A127" t="str">
            <v>AP DPOs (COGS ex lic)</v>
          </cell>
          <cell r="B127">
            <v>18.916075555909782</v>
          </cell>
          <cell r="C127">
            <v>12.299913959110091</v>
          </cell>
          <cell r="D127">
            <v>12.549913959110091</v>
          </cell>
          <cell r="E127">
            <v>12.799913959110091</v>
          </cell>
          <cell r="F127">
            <v>13.049913959110091</v>
          </cell>
        </row>
        <row r="128">
          <cell r="A128" t="str">
            <v>CAPEX % Revs (ex lic)</v>
          </cell>
          <cell r="B128">
            <v>9.4538331511894811E-3</v>
          </cell>
          <cell r="C128">
            <v>7.1531197635648081E-3</v>
          </cell>
          <cell r="D128">
            <v>1.9518627301177687E-2</v>
          </cell>
          <cell r="E128">
            <v>1.5865681587151813E-2</v>
          </cell>
          <cell r="F128">
            <v>1.2239963313461454E-2</v>
          </cell>
        </row>
        <row r="129">
          <cell r="A129" t="str">
            <v>CAPEX</v>
          </cell>
          <cell r="B129">
            <v>2.5</v>
          </cell>
          <cell r="C129">
            <v>2.0959999999999965</v>
          </cell>
          <cell r="D129">
            <v>6.8980000000000032</v>
          </cell>
          <cell r="E129">
            <v>6.5240000000000009</v>
          </cell>
          <cell r="F129">
            <v>5.8719999999999999</v>
          </cell>
        </row>
        <row r="130">
          <cell r="A130" t="str">
            <v>Annual Depreciation</v>
          </cell>
          <cell r="C130">
            <v>2.5469999999999988</v>
          </cell>
          <cell r="D130">
            <v>3.8179999999999996</v>
          </cell>
          <cell r="E130">
            <v>4.157</v>
          </cell>
          <cell r="F130">
            <v>4.7390000000000008</v>
          </cell>
        </row>
        <row r="131">
          <cell r="A131" t="str">
            <v>Deprec % Capex</v>
          </cell>
          <cell r="C131">
            <v>1.2151717557251922</v>
          </cell>
          <cell r="D131">
            <v>0.55349376630907476</v>
          </cell>
          <cell r="E131">
            <v>0.63718577559779266</v>
          </cell>
          <cell r="F131">
            <v>0.80705040871934619</v>
          </cell>
        </row>
        <row r="132">
          <cell r="A132" t="str">
            <v>AE DPO</v>
          </cell>
          <cell r="B132">
            <v>21.517494221726313</v>
          </cell>
          <cell r="C132">
            <v>19.574548285327982</v>
          </cell>
          <cell r="D132">
            <v>19.824548285327982</v>
          </cell>
          <cell r="E132">
            <v>20.074548285327982</v>
          </cell>
          <cell r="F132">
            <v>20.324548285327982</v>
          </cell>
        </row>
        <row r="133">
          <cell r="A133" t="str">
            <v>OpEx growth</v>
          </cell>
          <cell r="C133">
            <v>4.67318265119121E-2</v>
          </cell>
          <cell r="D133">
            <v>0.21314269039976685</v>
          </cell>
          <cell r="E133">
            <v>0.14190463362068995</v>
          </cell>
          <cell r="F133">
            <v>0.14245271095757683</v>
          </cell>
        </row>
        <row r="134">
          <cell r="A134" t="str">
            <v>WC = AR+inv-AP</v>
          </cell>
          <cell r="B134">
            <v>48.902000000000001</v>
          </cell>
          <cell r="C134">
            <v>50.356000000000009</v>
          </cell>
          <cell r="D134">
            <v>54.860999999999997</v>
          </cell>
          <cell r="E134">
            <v>59.981999999999992</v>
          </cell>
          <cell r="F134">
            <v>72.498000000000005</v>
          </cell>
        </row>
      </sheetData>
      <sheetData sheetId="10" refreshError="1">
        <row r="1">
          <cell r="A1" t="str">
            <v>THE TIMBERLAND COMPANY</v>
          </cell>
        </row>
        <row r="2">
          <cell r="A2" t="str">
            <v>TOTAL ASIA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10">
          <cell r="A10" t="str">
            <v>Revenue</v>
          </cell>
        </row>
        <row r="11">
          <cell r="A11" t="str">
            <v xml:space="preserve">   Net Revenue</v>
          </cell>
          <cell r="B11">
            <v>83.245999999999995</v>
          </cell>
          <cell r="C11">
            <v>93.337000000000003</v>
          </cell>
          <cell r="D11">
            <v>120.28100000000001</v>
          </cell>
          <cell r="E11">
            <v>156.85300000000001</v>
          </cell>
          <cell r="F11">
            <v>199.642</v>
          </cell>
          <cell r="H11">
            <v>0.28844541591919004</v>
          </cell>
        </row>
        <row r="12">
          <cell r="A12" t="str">
            <v xml:space="preserve">   FX Effect</v>
          </cell>
          <cell r="B12">
            <v>-5.532</v>
          </cell>
          <cell r="C12">
            <v>-5.68</v>
          </cell>
          <cell r="D12">
            <v>3</v>
          </cell>
          <cell r="E12">
            <v>3</v>
          </cell>
          <cell r="F12">
            <v>3</v>
          </cell>
        </row>
        <row r="13">
          <cell r="A13" t="str">
            <v>Net Revenue</v>
          </cell>
          <cell r="B13">
            <v>77.713999999999999</v>
          </cell>
          <cell r="C13">
            <v>87.657000000000011</v>
          </cell>
          <cell r="D13">
            <v>123.28100000000001</v>
          </cell>
          <cell r="E13">
            <v>159.85300000000001</v>
          </cell>
          <cell r="F13">
            <v>202.642</v>
          </cell>
          <cell r="H13">
            <v>0.32225216461421113</v>
          </cell>
        </row>
        <row r="14">
          <cell r="A14" t="str">
            <v xml:space="preserve">  Licensing</v>
          </cell>
          <cell r="C14">
            <v>0.94599999999999995</v>
          </cell>
          <cell r="D14">
            <v>0.89400000000000002</v>
          </cell>
          <cell r="E14">
            <v>0.99399999999999999</v>
          </cell>
          <cell r="F14">
            <v>1.2490000000000001</v>
          </cell>
        </row>
        <row r="15">
          <cell r="A15" t="str">
            <v>Net Revenue including Licensing</v>
          </cell>
          <cell r="B15">
            <v>77.713999999999999</v>
          </cell>
          <cell r="C15">
            <v>88.603000000000009</v>
          </cell>
          <cell r="D15">
            <v>124.17500000000001</v>
          </cell>
          <cell r="E15">
            <v>160.84700000000001</v>
          </cell>
          <cell r="F15">
            <v>203.89099999999999</v>
          </cell>
          <cell r="H15">
            <v>0.32023084877927088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0.94599999999999995</v>
          </cell>
          <cell r="D18">
            <v>0.89400000000000002</v>
          </cell>
          <cell r="E18">
            <v>0.99399999999999999</v>
          </cell>
          <cell r="F18">
            <v>1.2490000000000001</v>
          </cell>
        </row>
        <row r="19">
          <cell r="A19" t="str">
            <v xml:space="preserve">   Standard</v>
          </cell>
          <cell r="B19">
            <v>54.113</v>
          </cell>
          <cell r="C19">
            <v>61.099000000000004</v>
          </cell>
          <cell r="D19">
            <v>79.117999999999995</v>
          </cell>
          <cell r="E19">
            <v>103.455</v>
          </cell>
          <cell r="F19">
            <v>130.934</v>
          </cell>
          <cell r="H19">
            <v>0.28925684085197956</v>
          </cell>
        </row>
        <row r="20">
          <cell r="A20" t="str">
            <v xml:space="preserve">   Logistics allocation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 xml:space="preserve">  Corp Variance allocation</v>
          </cell>
          <cell r="B21">
            <v>0</v>
          </cell>
          <cell r="C21">
            <v>-1.4E-2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 xml:space="preserve">   FX Effect</v>
          </cell>
          <cell r="B22">
            <v>-1.9830000000000001</v>
          </cell>
          <cell r="C22">
            <v>-3.4449999999999998</v>
          </cell>
          <cell r="D22">
            <v>3</v>
          </cell>
          <cell r="E22">
            <v>3</v>
          </cell>
          <cell r="F22">
            <v>3</v>
          </cell>
        </row>
        <row r="23">
          <cell r="A23" t="str">
            <v>Gross Margin</v>
          </cell>
          <cell r="B23">
            <v>52.13</v>
          </cell>
          <cell r="C23">
            <v>58.585999999999999</v>
          </cell>
          <cell r="D23">
            <v>83.012</v>
          </cell>
          <cell r="E23">
            <v>107.449</v>
          </cell>
          <cell r="F23">
            <v>135.18299999999999</v>
          </cell>
          <cell r="H23">
            <v>0.32142568563470664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H26" t="e">
            <v>#DIV/0!</v>
          </cell>
        </row>
        <row r="27">
          <cell r="A27" t="str">
            <v xml:space="preserve">    Consumer Marketing</v>
          </cell>
          <cell r="H27" t="e">
            <v>#DIV/0!</v>
          </cell>
        </row>
        <row r="28">
          <cell r="A28" t="str">
            <v xml:space="preserve">    Consumer Marketing - Corp alloc</v>
          </cell>
        </row>
        <row r="29">
          <cell r="A29" t="str">
            <v xml:space="preserve">    Trade Marketing</v>
          </cell>
          <cell r="H29" t="e">
            <v>#DIV/0!</v>
          </cell>
        </row>
        <row r="30">
          <cell r="A30" t="str">
            <v xml:space="preserve">    Trade Marketing - Corp alloc</v>
          </cell>
        </row>
        <row r="31">
          <cell r="A31" t="str">
            <v xml:space="preserve">    Indirect Marketing</v>
          </cell>
          <cell r="H31" t="e">
            <v>#DIV/0!</v>
          </cell>
        </row>
        <row r="32">
          <cell r="A32" t="str">
            <v xml:space="preserve">    Indirect Marketing - Corp alloc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 t="e">
            <v>#DIV/0!</v>
          </cell>
        </row>
        <row r="33">
          <cell r="A33" t="str">
            <v xml:space="preserve">    Product Development</v>
          </cell>
          <cell r="D33">
            <v>0</v>
          </cell>
          <cell r="E33">
            <v>0</v>
          </cell>
          <cell r="F33">
            <v>0</v>
          </cell>
          <cell r="H33" t="e">
            <v>#DIV/0!</v>
          </cell>
        </row>
        <row r="34">
          <cell r="A34" t="str">
            <v xml:space="preserve">    PD Allocation - Footwear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H34" t="e">
            <v>#DIV/0!</v>
          </cell>
        </row>
        <row r="35">
          <cell r="A35" t="str">
            <v xml:space="preserve">    PD Allocation - Apparel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 t="e">
            <v>#DIV/0!</v>
          </cell>
        </row>
        <row r="36">
          <cell r="A36" t="str">
            <v xml:space="preserve">    Distribution</v>
          </cell>
          <cell r="H36" t="e">
            <v>#DIV/0!</v>
          </cell>
        </row>
        <row r="37">
          <cell r="A37" t="str">
            <v xml:space="preserve">    Distribution allocation</v>
          </cell>
        </row>
        <row r="38">
          <cell r="A38" t="str">
            <v xml:space="preserve">    Supply &amp; Planning allocation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 xml:space="preserve">  Opex</v>
          </cell>
          <cell r="B39">
            <v>45.555</v>
          </cell>
          <cell r="C39">
            <v>49.942</v>
          </cell>
          <cell r="D39">
            <v>64.019000000000005</v>
          </cell>
          <cell r="E39">
            <v>80.132999999999996</v>
          </cell>
          <cell r="F39">
            <v>96.712000000000003</v>
          </cell>
          <cell r="H39">
            <v>0.24644028820003983</v>
          </cell>
        </row>
        <row r="40">
          <cell r="A40" t="str">
            <v xml:space="preserve">    FX Effect</v>
          </cell>
          <cell r="B40">
            <v>-3.0230000000000001</v>
          </cell>
          <cell r="C40">
            <v>-2.8460000000000001</v>
          </cell>
          <cell r="D40">
            <v>1.5</v>
          </cell>
          <cell r="E40">
            <v>1.5</v>
          </cell>
          <cell r="F40">
            <v>1.5</v>
          </cell>
          <cell r="H40">
            <v>-1.8077657866245445</v>
          </cell>
        </row>
        <row r="41">
          <cell r="A41" t="str">
            <v>Total OPEX</v>
          </cell>
          <cell r="B41">
            <v>42.531999999999996</v>
          </cell>
          <cell r="C41">
            <v>47.096000000000004</v>
          </cell>
          <cell r="D41">
            <v>65.519000000000005</v>
          </cell>
          <cell r="E41">
            <v>81.632999999999996</v>
          </cell>
          <cell r="F41">
            <v>98.212000000000003</v>
          </cell>
          <cell r="H41">
            <v>0.27759590402325229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8.5579999999999998</v>
          </cell>
          <cell r="C44">
            <v>12.088999999999999</v>
          </cell>
          <cell r="D44">
            <v>15.992999999999995</v>
          </cell>
          <cell r="E44">
            <v>24.316000000000003</v>
          </cell>
          <cell r="F44">
            <v>35.470999999999989</v>
          </cell>
          <cell r="H44">
            <v>0.43161976255270607</v>
          </cell>
        </row>
        <row r="45">
          <cell r="A45" t="str">
            <v xml:space="preserve">   FX Effect</v>
          </cell>
          <cell r="B45">
            <v>1.04</v>
          </cell>
          <cell r="C45">
            <v>-0.59899999999999975</v>
          </cell>
          <cell r="D45">
            <v>1.5</v>
          </cell>
          <cell r="E45">
            <v>1.5</v>
          </cell>
          <cell r="F45">
            <v>1.5</v>
          </cell>
        </row>
        <row r="46">
          <cell r="A46" t="str">
            <v>Operating Contribution</v>
          </cell>
          <cell r="B46">
            <v>9.597999999999999</v>
          </cell>
          <cell r="C46">
            <v>11.489999999999998</v>
          </cell>
          <cell r="D46">
            <v>17.492999999999995</v>
          </cell>
          <cell r="E46">
            <v>25.816000000000003</v>
          </cell>
          <cell r="F46">
            <v>36.970999999999989</v>
          </cell>
          <cell r="H46">
            <v>0.47631961376341536</v>
          </cell>
        </row>
        <row r="47">
          <cell r="A47" t="str">
            <v xml:space="preserve">% of Sales </v>
          </cell>
        </row>
        <row r="48">
          <cell r="A48" t="str">
            <v xml:space="preserve">   Gross Profit ex lic</v>
          </cell>
          <cell r="B48">
            <v>0.67079290732686525</v>
          </cell>
          <cell r="C48">
            <v>0.6575630012434831</v>
          </cell>
          <cell r="D48">
            <v>0.66610426586416394</v>
          </cell>
          <cell r="E48">
            <v>0.66595559670447224</v>
          </cell>
          <cell r="F48">
            <v>0.66093899586462823</v>
          </cell>
        </row>
        <row r="49">
          <cell r="A49" t="str">
            <v xml:space="preserve">   Gross Profit inc lic</v>
          </cell>
          <cell r="B49">
            <v>0.67079290732686525</v>
          </cell>
          <cell r="C49">
            <v>0.66121914607857513</v>
          </cell>
          <cell r="D49">
            <v>0.66850815381518014</v>
          </cell>
          <cell r="E49">
            <v>0.66801991955087747</v>
          </cell>
          <cell r="F49">
            <v>0.663016023267334</v>
          </cell>
        </row>
        <row r="50">
          <cell r="A50" t="str">
            <v xml:space="preserve">   OPEX</v>
          </cell>
          <cell r="B50">
            <v>0.54728877679697352</v>
          </cell>
          <cell r="C50">
            <v>0.53153956412311099</v>
          </cell>
          <cell r="D50">
            <v>0.52763438695389575</v>
          </cell>
          <cell r="E50">
            <v>0.50751956828538913</v>
          </cell>
          <cell r="F50">
            <v>0.48168874545713153</v>
          </cell>
        </row>
        <row r="51">
          <cell r="A51" t="str">
            <v xml:space="preserve">   Operating Profit</v>
          </cell>
          <cell r="B51">
            <v>0.12350413052989165</v>
          </cell>
          <cell r="C51">
            <v>0.12967958195546422</v>
          </cell>
          <cell r="D51">
            <v>0.14087376686128442</v>
          </cell>
          <cell r="E51">
            <v>0.16050035126548834</v>
          </cell>
          <cell r="F51">
            <v>0.18132727781020247</v>
          </cell>
        </row>
        <row r="52">
          <cell r="A52" t="str">
            <v>% of Sales (constant $)</v>
          </cell>
        </row>
        <row r="53">
          <cell r="A53" t="str">
            <v xml:space="preserve">   Gross Profit ex lic</v>
          </cell>
          <cell r="B53">
            <v>0.65003723902649979</v>
          </cell>
          <cell r="C53">
            <v>0.65445643206874005</v>
          </cell>
          <cell r="D53">
            <v>0.65777637365834996</v>
          </cell>
          <cell r="E53">
            <v>0.65956660057506067</v>
          </cell>
          <cell r="F53">
            <v>0.65584396068963446</v>
          </cell>
          <cell r="G53" t="str">
            <v>per Brian, maintain at '02 levels</v>
          </cell>
        </row>
        <row r="54">
          <cell r="A54" t="str">
            <v xml:space="preserve">   Gross Profit inc lic</v>
          </cell>
          <cell r="B54">
            <v>0.65003723902649979</v>
          </cell>
          <cell r="C54">
            <v>0.6579234856761027</v>
          </cell>
          <cell r="D54">
            <v>0.66030121724778212</v>
          </cell>
          <cell r="E54">
            <v>0.66171039044137669</v>
          </cell>
          <cell r="F54">
            <v>0.65798368269359997</v>
          </cell>
        </row>
        <row r="55">
          <cell r="A55" t="str">
            <v xml:space="preserve">   OPEX</v>
          </cell>
          <cell r="B55">
            <v>0.54723350070874277</v>
          </cell>
          <cell r="C55">
            <v>0.52970312781731599</v>
          </cell>
          <cell r="D55">
            <v>0.53224532552938542</v>
          </cell>
          <cell r="E55">
            <v>0.5108796133959822</v>
          </cell>
          <cell r="F55">
            <v>0.48442712455294978</v>
          </cell>
        </row>
        <row r="56">
          <cell r="A56" t="str">
            <v xml:space="preserve">   Operating Profit</v>
          </cell>
          <cell r="B56">
            <v>0.10280373831775701</v>
          </cell>
          <cell r="C56">
            <v>0.12822035785878683</v>
          </cell>
          <cell r="D56">
            <v>0.13198266969259331</v>
          </cell>
          <cell r="E56">
            <v>0.15404790715059521</v>
          </cell>
          <cell r="F56">
            <v>0.17656838783220746</v>
          </cell>
        </row>
        <row r="58">
          <cell r="A58" t="str">
            <v>Growth Rate % (constant $)</v>
          </cell>
        </row>
        <row r="59">
          <cell r="A59" t="str">
            <v xml:space="preserve">   Revenue</v>
          </cell>
          <cell r="C59">
            <v>0.13258294692838102</v>
          </cell>
          <cell r="D59">
            <v>0.28867437350675518</v>
          </cell>
          <cell r="E59">
            <v>0.30405467197645519</v>
          </cell>
          <cell r="F59">
            <v>0.27279682250259785</v>
          </cell>
          <cell r="G59" t="str">
            <v>to get to $200MM</v>
          </cell>
        </row>
        <row r="60">
          <cell r="A60" t="str">
            <v xml:space="preserve">   OPEX</v>
          </cell>
          <cell r="C60">
            <v>9.6301174404566092E-2</v>
          </cell>
          <cell r="D60">
            <v>0.28186696568018887</v>
          </cell>
          <cell r="E60">
            <v>0.25170652462550169</v>
          </cell>
          <cell r="F60">
            <v>0.20689353949059708</v>
          </cell>
          <cell r="G60" t="str">
            <v>560 bps lower than rev growth to get to $40MM</v>
          </cell>
        </row>
        <row r="61">
          <cell r="A61" t="str">
            <v xml:space="preserve">   Operating Profit</v>
          </cell>
          <cell r="C61">
            <v>0.41259640102827744</v>
          </cell>
          <cell r="D61">
            <v>0.3229382082885266</v>
          </cell>
          <cell r="E61">
            <v>0.52041518164196909</v>
          </cell>
          <cell r="F61">
            <v>0.45875143938147667</v>
          </cell>
        </row>
        <row r="63">
          <cell r="A63" t="str">
            <v>Revs ex lic</v>
          </cell>
          <cell r="B63">
            <v>77.713999999999999</v>
          </cell>
          <cell r="C63">
            <v>87.657000000000011</v>
          </cell>
          <cell r="D63">
            <v>123.28100000000001</v>
          </cell>
          <cell r="E63">
            <v>159.85300000000001</v>
          </cell>
          <cell r="F63">
            <v>202.642</v>
          </cell>
        </row>
        <row r="82">
          <cell r="A82" t="str">
            <v>ASIA</v>
          </cell>
        </row>
        <row r="83">
          <cell r="A83" t="str">
            <v>BALANCE SHEET ITEMS</v>
          </cell>
          <cell r="B83" t="str">
            <v>2001A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  <cell r="B84">
            <v>0</v>
          </cell>
        </row>
        <row r="85">
          <cell r="A85" t="str">
            <v>AR Trade</v>
          </cell>
          <cell r="B85">
            <v>14.808</v>
          </cell>
          <cell r="C85">
            <v>14.354000000000001</v>
          </cell>
          <cell r="D85">
            <v>20.213000000000001</v>
          </cell>
          <cell r="E85">
            <v>25.971</v>
          </cell>
          <cell r="F85">
            <v>32.51</v>
          </cell>
        </row>
        <row r="86">
          <cell r="A86" t="str">
            <v>AR Other</v>
          </cell>
        </row>
        <row r="87">
          <cell r="A87" t="str">
            <v xml:space="preserve">  AR net</v>
          </cell>
          <cell r="B87">
            <v>14.808</v>
          </cell>
          <cell r="C87">
            <v>14.354000000000001</v>
          </cell>
          <cell r="D87">
            <v>20.213000000000001</v>
          </cell>
          <cell r="E87">
            <v>25.971</v>
          </cell>
          <cell r="F87">
            <v>32.51</v>
          </cell>
        </row>
        <row r="88">
          <cell r="A88" t="str">
            <v>Note Receivable</v>
          </cell>
          <cell r="B88">
            <v>0</v>
          </cell>
          <cell r="C88">
            <v>0</v>
          </cell>
        </row>
        <row r="89">
          <cell r="A89" t="str">
            <v>Inventory</v>
          </cell>
          <cell r="B89">
            <v>8.7270000000000003</v>
          </cell>
          <cell r="C89">
            <v>12.163</v>
          </cell>
          <cell r="D89">
            <v>17.152000000000001</v>
          </cell>
          <cell r="E89">
            <v>19.777000000000001</v>
          </cell>
          <cell r="F89">
            <v>22.902999999999999</v>
          </cell>
        </row>
        <row r="90">
          <cell r="A90" t="str">
            <v>Refundable Income Taxes</v>
          </cell>
          <cell r="B90">
            <v>2.3650000000000002</v>
          </cell>
          <cell r="C90">
            <v>1.5469999999999999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Prepaid Expenses</v>
          </cell>
          <cell r="B91">
            <v>2.66</v>
          </cell>
          <cell r="C91">
            <v>7.2359999999999998</v>
          </cell>
          <cell r="D91">
            <v>10.029999999999999</v>
          </cell>
          <cell r="E91">
            <v>11.27</v>
          </cell>
          <cell r="F91">
            <v>11.75</v>
          </cell>
        </row>
        <row r="92">
          <cell r="A92" t="str">
            <v>Other Current Assets</v>
          </cell>
          <cell r="C92">
            <v>-3.1E-2</v>
          </cell>
          <cell r="D92">
            <v>7.7439999999999998</v>
          </cell>
          <cell r="E92">
            <v>11.622999999999999</v>
          </cell>
          <cell r="F92">
            <v>29.704000000000001</v>
          </cell>
        </row>
        <row r="93">
          <cell r="A93" t="str">
            <v xml:space="preserve">  Total Current Assets</v>
          </cell>
          <cell r="B93">
            <v>28.56</v>
          </cell>
          <cell r="C93">
            <v>35.269000000000005</v>
          </cell>
          <cell r="D93">
            <v>55.139000000000003</v>
          </cell>
          <cell r="E93">
            <v>68.641000000000005</v>
          </cell>
          <cell r="F93">
            <v>96.86699999999999</v>
          </cell>
        </row>
        <row r="95">
          <cell r="A95" t="str">
            <v>PPE</v>
          </cell>
          <cell r="B95">
            <v>6.5259999999999998</v>
          </cell>
          <cell r="C95">
            <v>11.904999999999999</v>
          </cell>
          <cell r="D95">
            <v>16.309999999999999</v>
          </cell>
          <cell r="E95">
            <v>21.04</v>
          </cell>
          <cell r="F95">
            <v>25.69</v>
          </cell>
        </row>
        <row r="96">
          <cell r="A96" t="str">
            <v>Accumulated Depreciation</v>
          </cell>
          <cell r="B96">
            <v>-3.0230000000000001</v>
          </cell>
          <cell r="C96">
            <v>-5.585</v>
          </cell>
          <cell r="D96">
            <v>-9.1920000000000002</v>
          </cell>
          <cell r="E96">
            <v>-14.59</v>
          </cell>
          <cell r="F96">
            <v>-18.361999999999998</v>
          </cell>
        </row>
        <row r="97">
          <cell r="A97" t="str">
            <v xml:space="preserve">  Net PPE</v>
          </cell>
          <cell r="B97">
            <v>3.5029999999999997</v>
          </cell>
          <cell r="C97">
            <v>6.3199999999999994</v>
          </cell>
          <cell r="D97">
            <v>7.1179999999999986</v>
          </cell>
          <cell r="E97">
            <v>6.4499999999999993</v>
          </cell>
          <cell r="F97">
            <v>7.328000000000003</v>
          </cell>
        </row>
        <row r="98">
          <cell r="A98" t="str">
            <v>Goodwill</v>
          </cell>
        </row>
        <row r="99">
          <cell r="A99" t="str">
            <v>Other Assets</v>
          </cell>
          <cell r="B99">
            <v>0.48899999999999999</v>
          </cell>
          <cell r="C99">
            <v>7.0000000000000007E-2</v>
          </cell>
          <cell r="D99">
            <v>1.07</v>
          </cell>
          <cell r="E99">
            <v>2.0699999999999998</v>
          </cell>
          <cell r="F99">
            <v>4.37</v>
          </cell>
        </row>
        <row r="100">
          <cell r="A100" t="str">
            <v xml:space="preserve">  TOTAL ASSETS</v>
          </cell>
          <cell r="B100">
            <v>32.552</v>
          </cell>
          <cell r="C100">
            <v>41.659000000000006</v>
          </cell>
          <cell r="D100">
            <v>63.326999999999998</v>
          </cell>
          <cell r="E100">
            <v>77.161000000000001</v>
          </cell>
          <cell r="F100">
            <v>108.565</v>
          </cell>
        </row>
        <row r="102">
          <cell r="A102" t="str">
            <v>Notes Payable</v>
          </cell>
        </row>
        <row r="103">
          <cell r="A103" t="str">
            <v>CP LTD</v>
          </cell>
        </row>
        <row r="104">
          <cell r="A104" t="str">
            <v>AP Trade</v>
          </cell>
          <cell r="B104">
            <v>2.3820000000000001</v>
          </cell>
          <cell r="C104">
            <v>3.7490000000000001</v>
          </cell>
          <cell r="D104">
            <v>4.8499999999999996</v>
          </cell>
          <cell r="E104">
            <v>6.194</v>
          </cell>
          <cell r="F104">
            <v>7.72</v>
          </cell>
        </row>
        <row r="105">
          <cell r="A105" t="str">
            <v>AP Other</v>
          </cell>
        </row>
        <row r="106">
          <cell r="A106" t="str">
            <v>Accrued payroll</v>
          </cell>
        </row>
        <row r="107">
          <cell r="A107" t="str">
            <v>Accrued interest</v>
          </cell>
        </row>
        <row r="108">
          <cell r="A108" t="str">
            <v>Accrued Other</v>
          </cell>
          <cell r="B108">
            <v>8.1129999999999995</v>
          </cell>
          <cell r="C108">
            <v>7.9160000000000004</v>
          </cell>
          <cell r="D108">
            <v>10.167999999999999</v>
          </cell>
          <cell r="E108">
            <v>13.019</v>
          </cell>
          <cell r="F108">
            <v>16.22</v>
          </cell>
        </row>
        <row r="109">
          <cell r="A109" t="str">
            <v xml:space="preserve">  Total Accrued Expenses</v>
          </cell>
          <cell r="B109">
            <v>8.1129999999999995</v>
          </cell>
          <cell r="C109">
            <v>7.9160000000000004</v>
          </cell>
          <cell r="D109">
            <v>10.167999999999999</v>
          </cell>
          <cell r="E109">
            <v>13.019</v>
          </cell>
          <cell r="F109">
            <v>16.22</v>
          </cell>
        </row>
        <row r="110">
          <cell r="A110" t="str">
            <v>Taxes &amp; Other  Payable</v>
          </cell>
          <cell r="B110">
            <v>3.258</v>
          </cell>
          <cell r="C110">
            <v>6.4000000000000001E-2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 xml:space="preserve">  Total Current Liabilities</v>
          </cell>
          <cell r="B111">
            <v>13.752999999999998</v>
          </cell>
          <cell r="C111">
            <v>11.729000000000001</v>
          </cell>
          <cell r="D111">
            <v>15.017999999999999</v>
          </cell>
          <cell r="E111">
            <v>19.213000000000001</v>
          </cell>
          <cell r="F111">
            <v>23.939999999999998</v>
          </cell>
        </row>
        <row r="113">
          <cell r="A113" t="str">
            <v>LT Debt</v>
          </cell>
        </row>
        <row r="114">
          <cell r="A114" t="str">
            <v>Deferred Income Taxes</v>
          </cell>
        </row>
        <row r="115">
          <cell r="A115" t="str">
            <v>Negative Goodwill</v>
          </cell>
        </row>
        <row r="116">
          <cell r="A116" t="str">
            <v>Other LT Liabilities</v>
          </cell>
          <cell r="B116">
            <v>-3.4420000000000002</v>
          </cell>
          <cell r="C116">
            <v>3.0000000000000001E-3</v>
          </cell>
          <cell r="D116">
            <v>0</v>
          </cell>
          <cell r="E116">
            <v>0</v>
          </cell>
          <cell r="F116">
            <v>0</v>
          </cell>
        </row>
        <row r="118">
          <cell r="A118" t="str">
            <v>Equity</v>
          </cell>
        </row>
        <row r="120">
          <cell r="A120" t="str">
            <v xml:space="preserve">  TOTAL LIABILITY &amp; EQUITY</v>
          </cell>
          <cell r="B120">
            <v>10.310999999999998</v>
          </cell>
          <cell r="C120">
            <v>11.732000000000001</v>
          </cell>
          <cell r="D120">
            <v>15.017999999999999</v>
          </cell>
          <cell r="E120">
            <v>19.213000000000001</v>
          </cell>
          <cell r="F120">
            <v>23.939999999999998</v>
          </cell>
        </row>
        <row r="121">
          <cell r="B121">
            <v>22.241</v>
          </cell>
          <cell r="C121">
            <v>29.927000000000007</v>
          </cell>
          <cell r="D121">
            <v>48.308999999999997</v>
          </cell>
          <cell r="E121">
            <v>57.948</v>
          </cell>
          <cell r="F121">
            <v>84.625</v>
          </cell>
        </row>
        <row r="124">
          <cell r="A124" t="str">
            <v>CASH FLOW METRICS</v>
          </cell>
          <cell r="B124" t="str">
            <v>2001A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>
            <v>2.9315916122378818</v>
          </cell>
          <cell r="C125">
            <v>2.4678944339389961</v>
          </cell>
          <cell r="D125">
            <v>2.3998950559701497</v>
          </cell>
          <cell r="E125">
            <v>2.7000050563786222</v>
          </cell>
          <cell r="F125">
            <v>2.9999563375976948</v>
          </cell>
        </row>
        <row r="126">
          <cell r="A126" t="str">
            <v>DSOs</v>
          </cell>
          <cell r="B126">
            <v>90.953575267441266</v>
          </cell>
          <cell r="C126">
            <v>69.600775820268311</v>
          </cell>
          <cell r="D126">
            <v>80.663113875009358</v>
          </cell>
          <cell r="E126">
            <v>79.476197458767118</v>
          </cell>
          <cell r="F126">
            <v>78.163913404994943</v>
          </cell>
        </row>
        <row r="127">
          <cell r="A127" t="str">
            <v>AP DPOs</v>
          </cell>
          <cell r="B127">
            <v>12.589112690116863</v>
          </cell>
          <cell r="C127">
            <v>17.502107297083498</v>
          </cell>
          <cell r="D127">
            <v>17.602107297083499</v>
          </cell>
          <cell r="E127">
            <v>17.702107297083501</v>
          </cell>
          <cell r="F127">
            <v>17.802107297083502</v>
          </cell>
          <cell r="G127" t="str">
            <v>+.1</v>
          </cell>
        </row>
        <row r="128">
          <cell r="A128" t="str">
            <v>CAPEX % Revs (ex lic)</v>
          </cell>
          <cell r="B128">
            <v>2.9595697043003834E-2</v>
          </cell>
          <cell r="C128">
            <v>6.1364180841233434E-2</v>
          </cell>
          <cell r="D128">
            <v>3.5731377909004623E-2</v>
          </cell>
          <cell r="E128">
            <v>2.9589685523574785E-2</v>
          </cell>
          <cell r="F128">
            <v>2.2946871823215337E-2</v>
          </cell>
          <cell r="G128" t="str">
            <v>adjusted down for $2.3 IT</v>
          </cell>
        </row>
        <row r="129">
          <cell r="A129" t="str">
            <v>CAPEX</v>
          </cell>
          <cell r="B129">
            <v>2.2999999999999998</v>
          </cell>
          <cell r="C129">
            <v>5.3789999999999996</v>
          </cell>
          <cell r="D129">
            <v>4.4049999999999994</v>
          </cell>
          <cell r="E129">
            <v>4.7300000000000004</v>
          </cell>
          <cell r="F129">
            <v>4.6500000000000021</v>
          </cell>
        </row>
        <row r="130">
          <cell r="A130" t="str">
            <v>Annual Depreciation</v>
          </cell>
          <cell r="C130">
            <v>2.5619999999999998</v>
          </cell>
          <cell r="D130">
            <v>3.6070000000000002</v>
          </cell>
          <cell r="E130">
            <v>5.3979999999999997</v>
          </cell>
          <cell r="F130">
            <v>3.7719999999999985</v>
          </cell>
        </row>
        <row r="131">
          <cell r="A131" t="str">
            <v>Deprec % Capex</v>
          </cell>
          <cell r="C131">
            <v>0.47629670942554381</v>
          </cell>
          <cell r="D131">
            <v>0.81884222474460855</v>
          </cell>
          <cell r="E131">
            <v>1.1412262156448201</v>
          </cell>
          <cell r="F131">
            <v>0.81118279569892404</v>
          </cell>
        </row>
        <row r="132">
          <cell r="A132" t="str">
            <v>AE DPO</v>
          </cell>
          <cell r="B132">
            <v>42.878031593164607</v>
          </cell>
          <cell r="C132">
            <v>36.955636533399037</v>
          </cell>
          <cell r="D132">
            <v>37.055636533399039</v>
          </cell>
          <cell r="E132">
            <v>37.15563653339904</v>
          </cell>
          <cell r="F132">
            <v>37.255636533399041</v>
          </cell>
          <cell r="G132" t="str">
            <v>+.1</v>
          </cell>
        </row>
        <row r="133">
          <cell r="A133" t="str">
            <v>OpEx growth</v>
          </cell>
          <cell r="C133">
            <v>0.10730743910467422</v>
          </cell>
          <cell r="D133">
            <v>0.39117971802276208</v>
          </cell>
          <cell r="E133">
            <v>0.24594392466307458</v>
          </cell>
          <cell r="F133">
            <v>0.20309188685948087</v>
          </cell>
        </row>
        <row r="134">
          <cell r="A134" t="str">
            <v>WC = AR+inv-AP</v>
          </cell>
          <cell r="B134">
            <v>21.152999999999999</v>
          </cell>
          <cell r="C134">
            <v>22.768000000000004</v>
          </cell>
          <cell r="D134">
            <v>32.515000000000001</v>
          </cell>
          <cell r="E134">
            <v>39.554000000000002</v>
          </cell>
          <cell r="F134">
            <v>47.692999999999998</v>
          </cell>
        </row>
      </sheetData>
      <sheetData sheetId="11" refreshError="1">
        <row r="1">
          <cell r="A1" t="str">
            <v>THE TIMBERLAND COMPANY</v>
          </cell>
        </row>
        <row r="2">
          <cell r="A2" t="str">
            <v>TOTAL AMERICAS (includes licensing income)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2000A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10">
          <cell r="A10" t="str">
            <v>Revenue</v>
          </cell>
        </row>
        <row r="11">
          <cell r="A11" t="str">
            <v xml:space="preserve">   Net Revenue</v>
          </cell>
          <cell r="B11">
            <v>7.2830000000000004</v>
          </cell>
          <cell r="C11">
            <v>6.3029999999999999</v>
          </cell>
          <cell r="D11">
            <v>15.695</v>
          </cell>
          <cell r="E11">
            <v>19.797000000000001</v>
          </cell>
          <cell r="F11">
            <v>24.905000000000005</v>
          </cell>
          <cell r="H11">
            <v>0.58093159757133384</v>
          </cell>
        </row>
        <row r="12">
          <cell r="A12" t="str">
            <v xml:space="preserve">   FX Effect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Net Revenue</v>
          </cell>
          <cell r="B13">
            <v>7.2830000000000004</v>
          </cell>
          <cell r="C13">
            <v>6.3029999999999999</v>
          </cell>
          <cell r="D13">
            <v>15.695</v>
          </cell>
          <cell r="E13">
            <v>19.797000000000001</v>
          </cell>
          <cell r="F13">
            <v>24.905000000000005</v>
          </cell>
          <cell r="H13">
            <v>0.58093159757133384</v>
          </cell>
        </row>
        <row r="14">
          <cell r="A14" t="str">
            <v xml:space="preserve">  Licensing</v>
          </cell>
          <cell r="C14">
            <v>0.125</v>
          </cell>
          <cell r="D14">
            <v>0.11799999999999999</v>
          </cell>
          <cell r="E14">
            <v>0.13100000000000001</v>
          </cell>
          <cell r="F14">
            <v>0.16500000000000001</v>
          </cell>
        </row>
        <row r="15">
          <cell r="A15" t="str">
            <v>Net Revenue including Licensing</v>
          </cell>
          <cell r="B15">
            <v>7.2830000000000004</v>
          </cell>
          <cell r="C15">
            <v>6.4279999999999999</v>
          </cell>
          <cell r="D15">
            <v>15.813000000000001</v>
          </cell>
          <cell r="E15">
            <v>19.928000000000001</v>
          </cell>
          <cell r="F15">
            <v>25.070000000000004</v>
          </cell>
          <cell r="H15">
            <v>0.57407766009006522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0.125</v>
          </cell>
          <cell r="D18">
            <v>0.11799999999999999</v>
          </cell>
          <cell r="E18">
            <v>0.13100000000000001</v>
          </cell>
          <cell r="F18">
            <v>0.16500000000000001</v>
          </cell>
        </row>
        <row r="19">
          <cell r="A19" t="str">
            <v xml:space="preserve">   Standard</v>
          </cell>
          <cell r="B19">
            <v>4.125</v>
          </cell>
          <cell r="C19">
            <v>3.9239999999999995</v>
          </cell>
          <cell r="D19">
            <v>6.5910000000000002</v>
          </cell>
          <cell r="E19">
            <v>8.3930000000000007</v>
          </cell>
          <cell r="F19">
            <v>10.600000000000001</v>
          </cell>
          <cell r="H19">
            <v>0.39270442516466497</v>
          </cell>
        </row>
        <row r="20">
          <cell r="A20" t="str">
            <v xml:space="preserve">   Logistics allocation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H20" t="e">
            <v>#DIV/0!</v>
          </cell>
        </row>
        <row r="21">
          <cell r="A21" t="str">
            <v xml:space="preserve">  Corp Variance allocation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H21" t="e">
            <v>#DIV/0!</v>
          </cell>
        </row>
        <row r="22">
          <cell r="A22" t="str">
            <v xml:space="preserve">   FX Effect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Gross Margin</v>
          </cell>
          <cell r="B23">
            <v>4.125</v>
          </cell>
          <cell r="C23">
            <v>4.0489999999999995</v>
          </cell>
          <cell r="D23">
            <v>6.7090000000000005</v>
          </cell>
          <cell r="E23">
            <v>8.5240000000000009</v>
          </cell>
          <cell r="F23">
            <v>10.765000000000001</v>
          </cell>
          <cell r="H23">
            <v>0.38533695370340459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  <cell r="H26" t="e">
            <v>#DIV/0!</v>
          </cell>
        </row>
        <row r="27">
          <cell r="A27" t="str">
            <v xml:space="preserve">    Consumer Marketing</v>
          </cell>
          <cell r="H27" t="e">
            <v>#DIV/0!</v>
          </cell>
        </row>
        <row r="28">
          <cell r="A28" t="str">
            <v xml:space="preserve">    Consumer Marketing - Corp alloc</v>
          </cell>
        </row>
        <row r="29">
          <cell r="A29" t="str">
            <v xml:space="preserve">    Trade Marketing</v>
          </cell>
          <cell r="H29" t="e">
            <v>#DIV/0!</v>
          </cell>
        </row>
        <row r="30">
          <cell r="A30" t="str">
            <v xml:space="preserve">    Trade Marketing - Corp alloc</v>
          </cell>
        </row>
        <row r="31">
          <cell r="A31" t="str">
            <v xml:space="preserve">    Indirect Marketing</v>
          </cell>
          <cell r="H31" t="e">
            <v>#DIV/0!</v>
          </cell>
        </row>
        <row r="32">
          <cell r="A32" t="str">
            <v xml:space="preserve">    Indirect Marketing - Corp alloc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 t="e">
            <v>#DIV/0!</v>
          </cell>
        </row>
        <row r="33">
          <cell r="A33" t="str">
            <v xml:space="preserve">    Product Development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 xml:space="preserve">    PD Allocation - Footwear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H34" t="e">
            <v>#DIV/0!</v>
          </cell>
        </row>
        <row r="35">
          <cell r="A35" t="str">
            <v xml:space="preserve">    PD Allocation - Apparel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 t="e">
            <v>#DIV/0!</v>
          </cell>
        </row>
        <row r="36">
          <cell r="A36" t="str">
            <v xml:space="preserve">    Distribution</v>
          </cell>
          <cell r="H36" t="e">
            <v>#DIV/0!</v>
          </cell>
        </row>
        <row r="37">
          <cell r="A37" t="str">
            <v xml:space="preserve">    Distribution allocation</v>
          </cell>
        </row>
        <row r="38">
          <cell r="A38" t="str">
            <v xml:space="preserve">    Supply &amp; Planning allocation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 xml:space="preserve">  Opex</v>
          </cell>
          <cell r="B39">
            <v>1.3779999999999999</v>
          </cell>
          <cell r="C39">
            <v>1.448</v>
          </cell>
          <cell r="D39">
            <v>3.4020000000000001</v>
          </cell>
          <cell r="E39">
            <v>3.9289999999999998</v>
          </cell>
          <cell r="F39">
            <v>4.293000000000001</v>
          </cell>
          <cell r="H39">
            <v>0.43658317430566229</v>
          </cell>
        </row>
        <row r="40">
          <cell r="A40" t="str">
            <v xml:space="preserve">    FX Effect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Total OPEX</v>
          </cell>
          <cell r="B41">
            <v>1.3779999999999999</v>
          </cell>
          <cell r="C41">
            <v>1.448</v>
          </cell>
          <cell r="D41">
            <v>3.4020000000000001</v>
          </cell>
          <cell r="E41">
            <v>3.9289999999999998</v>
          </cell>
          <cell r="F41">
            <v>4.293000000000001</v>
          </cell>
          <cell r="H41">
            <v>0.43658317430566229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2.7469999999999999</v>
          </cell>
          <cell r="C44">
            <v>2.6009999999999995</v>
          </cell>
          <cell r="D44">
            <v>3.3070000000000004</v>
          </cell>
          <cell r="E44">
            <v>4.5950000000000006</v>
          </cell>
          <cell r="F44">
            <v>6.4719999999999995</v>
          </cell>
          <cell r="H44">
            <v>0.35508348425480873</v>
          </cell>
        </row>
        <row r="45">
          <cell r="A45" t="str">
            <v xml:space="preserve">   FX Effect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Operating Contribution</v>
          </cell>
          <cell r="B46">
            <v>2.7469999999999999</v>
          </cell>
          <cell r="C46">
            <v>2.6009999999999995</v>
          </cell>
          <cell r="D46">
            <v>3.3070000000000004</v>
          </cell>
          <cell r="E46">
            <v>4.5950000000000006</v>
          </cell>
          <cell r="F46">
            <v>6.4719999999999995</v>
          </cell>
          <cell r="H46">
            <v>0.35508348425480873</v>
          </cell>
        </row>
        <row r="47">
          <cell r="A47" t="str">
            <v xml:space="preserve">% of Sales </v>
          </cell>
        </row>
        <row r="48">
          <cell r="A48" t="str">
            <v xml:space="preserve">   Gross Profit ex lic</v>
          </cell>
          <cell r="B48">
            <v>0.56638747768776598</v>
          </cell>
          <cell r="C48">
            <v>0.62256068538791043</v>
          </cell>
          <cell r="D48">
            <v>0.41994265689710097</v>
          </cell>
          <cell r="E48">
            <v>0.423953124210739</v>
          </cell>
          <cell r="F48">
            <v>0.42561734591447498</v>
          </cell>
        </row>
        <row r="49">
          <cell r="A49" t="str">
            <v xml:space="preserve">   Gross Profit inc lic</v>
          </cell>
          <cell r="B49">
            <v>0.56638747768776598</v>
          </cell>
          <cell r="C49">
            <v>0.629900435594275</v>
          </cell>
          <cell r="D49">
            <v>0.4242711692910896</v>
          </cell>
          <cell r="E49">
            <v>0.42773986350863108</v>
          </cell>
          <cell r="F49">
            <v>0.42939768647786192</v>
          </cell>
        </row>
        <row r="50">
          <cell r="A50" t="str">
            <v xml:space="preserve">   OPEX</v>
          </cell>
          <cell r="B50">
            <v>0.18920774406151308</v>
          </cell>
          <cell r="C50">
            <v>0.22526446795270691</v>
          </cell>
          <cell r="D50">
            <v>0.2151394422310757</v>
          </cell>
          <cell r="E50">
            <v>0.19715977519068645</v>
          </cell>
          <cell r="F50">
            <v>0.17124052652572797</v>
          </cell>
        </row>
        <row r="51">
          <cell r="A51" t="str">
            <v xml:space="preserve">   Operating Profit</v>
          </cell>
          <cell r="B51">
            <v>0.3771797336262529</v>
          </cell>
          <cell r="C51">
            <v>0.40463596764156806</v>
          </cell>
          <cell r="D51">
            <v>0.20913172706001393</v>
          </cell>
          <cell r="E51">
            <v>0.23058008831794463</v>
          </cell>
          <cell r="F51">
            <v>0.25815715995213395</v>
          </cell>
        </row>
        <row r="52">
          <cell r="A52" t="str">
            <v>% of Sales (constant $)</v>
          </cell>
        </row>
        <row r="53">
          <cell r="A53" t="str">
            <v xml:space="preserve">   Gross Profit ex lic</v>
          </cell>
          <cell r="B53">
            <v>0.56638747768776598</v>
          </cell>
          <cell r="C53">
            <v>0.62256068538791043</v>
          </cell>
          <cell r="D53">
            <v>0.41994265689710097</v>
          </cell>
          <cell r="E53">
            <v>0.423953124210739</v>
          </cell>
          <cell r="F53">
            <v>0.42561734591447498</v>
          </cell>
        </row>
        <row r="54">
          <cell r="A54" t="str">
            <v xml:space="preserve">   Gross Profit inc lic</v>
          </cell>
          <cell r="B54">
            <v>0.56638747768776598</v>
          </cell>
          <cell r="C54">
            <v>0.629900435594275</v>
          </cell>
          <cell r="D54">
            <v>0.4242711692910896</v>
          </cell>
          <cell r="E54">
            <v>0.42773986350863108</v>
          </cell>
          <cell r="F54">
            <v>0.42939768647786192</v>
          </cell>
        </row>
        <row r="55">
          <cell r="A55" t="str">
            <v xml:space="preserve">   OPEX</v>
          </cell>
          <cell r="B55">
            <v>0.18920774406151308</v>
          </cell>
          <cell r="C55">
            <v>0.22526446795270691</v>
          </cell>
          <cell r="D55">
            <v>0.21675692895826698</v>
          </cell>
          <cell r="E55">
            <v>0.19846441380007071</v>
          </cell>
          <cell r="F55">
            <v>0.17237502509536237</v>
          </cell>
        </row>
        <row r="56">
          <cell r="A56" t="str">
            <v xml:space="preserve">   Operating Profit</v>
          </cell>
          <cell r="B56">
            <v>0.3771797336262529</v>
          </cell>
          <cell r="C56">
            <v>0.40463596764156806</v>
          </cell>
          <cell r="D56">
            <v>0.20913172706001393</v>
          </cell>
          <cell r="E56">
            <v>0.23058008831794463</v>
          </cell>
          <cell r="F56">
            <v>0.25815715995213395</v>
          </cell>
        </row>
        <row r="58">
          <cell r="A58" t="str">
            <v>Growth Rate % (constant $)</v>
          </cell>
        </row>
        <row r="59">
          <cell r="A59" t="str">
            <v xml:space="preserve">   Revenue</v>
          </cell>
          <cell r="C59">
            <v>-0.11739667719346425</v>
          </cell>
          <cell r="D59">
            <v>1.4900840869427259</v>
          </cell>
          <cell r="E59">
            <v>0.26135712010194334</v>
          </cell>
          <cell r="F59">
            <v>0.25801889175127557</v>
          </cell>
        </row>
        <row r="60">
          <cell r="A60" t="str">
            <v xml:space="preserve">   OPEX</v>
          </cell>
          <cell r="C60">
            <v>5.0798258345428282E-2</v>
          </cell>
          <cell r="D60">
            <v>1.3494475138121547</v>
          </cell>
          <cell r="E60">
            <v>0.15490887713109935</v>
          </cell>
          <cell r="F60">
            <v>9.2644438788496153E-2</v>
          </cell>
        </row>
        <row r="61">
          <cell r="A61" t="str">
            <v xml:space="preserve">   Operating Profit</v>
          </cell>
          <cell r="C61">
            <v>-5.3148889697852364E-2</v>
          </cell>
          <cell r="D61">
            <v>0.27143406382160751</v>
          </cell>
          <cell r="E61">
            <v>0.38947686725128516</v>
          </cell>
          <cell r="F61">
            <v>0.4084874863982586</v>
          </cell>
        </row>
        <row r="63">
          <cell r="A63" t="str">
            <v>Revs ex lic</v>
          </cell>
          <cell r="B63">
            <v>7.2830000000000004</v>
          </cell>
          <cell r="C63">
            <v>6.3029999999999999</v>
          </cell>
          <cell r="D63">
            <v>15.695</v>
          </cell>
          <cell r="E63">
            <v>19.797000000000001</v>
          </cell>
          <cell r="F63">
            <v>24.905000000000005</v>
          </cell>
        </row>
        <row r="82">
          <cell r="A82" t="str">
            <v>AMERICAS</v>
          </cell>
        </row>
        <row r="83">
          <cell r="A83" t="str">
            <v>BALANCE SHEET ITEMS</v>
          </cell>
          <cell r="B83" t="str">
            <v>2000A</v>
          </cell>
          <cell r="C83" t="str">
            <v>2002F</v>
          </cell>
          <cell r="D83">
            <v>2003</v>
          </cell>
          <cell r="E83">
            <v>2004</v>
          </cell>
          <cell r="F83">
            <v>2005</v>
          </cell>
        </row>
        <row r="84">
          <cell r="A84" t="str">
            <v>Cash</v>
          </cell>
          <cell r="B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AR Trade</v>
          </cell>
          <cell r="B85">
            <v>0.42799999999999999</v>
          </cell>
          <cell r="C85">
            <v>0.51900000000000002</v>
          </cell>
          <cell r="D85">
            <v>2.0489999999999999</v>
          </cell>
          <cell r="E85">
            <v>2.6869999999999998</v>
          </cell>
          <cell r="F85">
            <v>3.419</v>
          </cell>
        </row>
        <row r="86">
          <cell r="A86" t="str">
            <v>AR Other</v>
          </cell>
        </row>
        <row r="87">
          <cell r="A87" t="str">
            <v xml:space="preserve">  AR net</v>
          </cell>
          <cell r="B87">
            <v>0.42799999999999999</v>
          </cell>
          <cell r="C87">
            <v>0.51900000000000002</v>
          </cell>
          <cell r="D87">
            <v>2.0489999999999999</v>
          </cell>
          <cell r="E87">
            <v>2.6869999999999998</v>
          </cell>
          <cell r="F87">
            <v>3.419</v>
          </cell>
        </row>
        <row r="88">
          <cell r="A88" t="str">
            <v>Note Receivable</v>
          </cell>
          <cell r="B88">
            <v>0</v>
          </cell>
          <cell r="C88">
            <v>0</v>
          </cell>
        </row>
        <row r="89">
          <cell r="A89" t="str">
            <v>Inventory</v>
          </cell>
          <cell r="B89">
            <v>-0.127</v>
          </cell>
          <cell r="D89">
            <v>2.2799999999999998</v>
          </cell>
          <cell r="E89">
            <v>2.6070000000000002</v>
          </cell>
          <cell r="F89">
            <v>2.7949999999999999</v>
          </cell>
        </row>
        <row r="90">
          <cell r="A90" t="str">
            <v>Refundable Income Taxes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Prepaid Expenses</v>
          </cell>
          <cell r="B91">
            <v>-7.0000000000000001E-3</v>
          </cell>
          <cell r="C91">
            <v>0.01</v>
          </cell>
          <cell r="D91">
            <v>1.4999999999999999E-2</v>
          </cell>
          <cell r="E91">
            <v>1.4999999999999999E-2</v>
          </cell>
          <cell r="F91">
            <v>0.02</v>
          </cell>
        </row>
        <row r="92">
          <cell r="A92" t="str">
            <v>Other Current Assets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 xml:space="preserve">  Total Current Assets</v>
          </cell>
          <cell r="B93">
            <v>0.29399999999999998</v>
          </cell>
          <cell r="C93">
            <v>0.52900000000000003</v>
          </cell>
          <cell r="D93">
            <v>4.3439999999999994</v>
          </cell>
          <cell r="E93">
            <v>5.3090000000000002</v>
          </cell>
          <cell r="F93">
            <v>6.234</v>
          </cell>
        </row>
        <row r="95">
          <cell r="A95" t="str">
            <v>PPE</v>
          </cell>
          <cell r="B95">
            <v>7.0999999999999994E-2</v>
          </cell>
          <cell r="C95">
            <v>0.58399999999999996</v>
          </cell>
          <cell r="D95">
            <v>0.66299999999999992</v>
          </cell>
          <cell r="E95">
            <v>0.82299999999999995</v>
          </cell>
          <cell r="F95">
            <v>0.93699999999999994</v>
          </cell>
        </row>
        <row r="96">
          <cell r="A96" t="str">
            <v>Accumulated Depreciation</v>
          </cell>
          <cell r="B96">
            <v>-5.7000000000000002E-2</v>
          </cell>
          <cell r="C96">
            <v>-6.4000000000000001E-2</v>
          </cell>
          <cell r="D96">
            <v>-0.254</v>
          </cell>
          <cell r="E96">
            <v>-0.47199999999999998</v>
          </cell>
          <cell r="F96">
            <v>-0.57299999999999995</v>
          </cell>
          <cell r="G96" t="str">
            <v>adjusted submissions to reflect $7k increase per year</v>
          </cell>
        </row>
        <row r="97">
          <cell r="A97" t="str">
            <v xml:space="preserve">  Net PPE</v>
          </cell>
          <cell r="B97">
            <v>1.3999999999999992E-2</v>
          </cell>
          <cell r="C97">
            <v>0.52</v>
          </cell>
          <cell r="D97">
            <v>0.40899999999999992</v>
          </cell>
          <cell r="E97">
            <v>0.35099999999999998</v>
          </cell>
          <cell r="F97">
            <v>0.36399999999999999</v>
          </cell>
        </row>
        <row r="98">
          <cell r="A98" t="str">
            <v>Goodwill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Other Assets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 xml:space="preserve">  TOTAL ASSETS</v>
          </cell>
          <cell r="B100">
            <v>0.308</v>
          </cell>
          <cell r="C100">
            <v>1.0489999999999999</v>
          </cell>
          <cell r="D100">
            <v>4.7529999999999992</v>
          </cell>
          <cell r="E100">
            <v>5.66</v>
          </cell>
          <cell r="F100">
            <v>6.5979999999999999</v>
          </cell>
        </row>
        <row r="102">
          <cell r="A102" t="str">
            <v>Notes Payable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CP LTD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 t="str">
            <v>AP Trade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AP Other</v>
          </cell>
          <cell r="B105">
            <v>0</v>
          </cell>
        </row>
        <row r="106">
          <cell r="A106" t="str">
            <v>Accrued payroll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Accrued interest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 t="str">
            <v>Accrued Other</v>
          </cell>
          <cell r="B108">
            <v>0.32100000000000001</v>
          </cell>
          <cell r="C108">
            <v>0.186</v>
          </cell>
          <cell r="D108">
            <v>0.748</v>
          </cell>
          <cell r="E108">
            <v>0.97799999999999998</v>
          </cell>
          <cell r="F108">
            <v>1.1870000000000001</v>
          </cell>
        </row>
        <row r="109">
          <cell r="A109" t="str">
            <v xml:space="preserve">  Total Accrued Expenses</v>
          </cell>
          <cell r="B109">
            <v>0.32100000000000001</v>
          </cell>
          <cell r="C109">
            <v>0.186</v>
          </cell>
          <cell r="D109">
            <v>0.748</v>
          </cell>
          <cell r="E109">
            <v>0.97799999999999998</v>
          </cell>
          <cell r="F109">
            <v>1.1870000000000001</v>
          </cell>
        </row>
        <row r="110">
          <cell r="A110" t="str">
            <v>Taxes &amp; Other  Payable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 xml:space="preserve">  Total Current Liabilities</v>
          </cell>
          <cell r="B111">
            <v>0.32100000000000001</v>
          </cell>
          <cell r="C111">
            <v>0.186</v>
          </cell>
          <cell r="D111">
            <v>0.748</v>
          </cell>
          <cell r="E111">
            <v>0.97799999999999998</v>
          </cell>
          <cell r="F111">
            <v>1.1870000000000001</v>
          </cell>
        </row>
        <row r="113">
          <cell r="A113" t="str">
            <v>LT Debt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 t="str">
            <v>Deferred Income Taxes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Negative Goodwill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Other LT Liabilities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8">
          <cell r="A118" t="str">
            <v>Equity</v>
          </cell>
        </row>
        <row r="120">
          <cell r="A120" t="str">
            <v xml:space="preserve">  TOTAL LIABILITY &amp; EQUITY</v>
          </cell>
          <cell r="B120">
            <v>0.32100000000000001</v>
          </cell>
          <cell r="C120">
            <v>0.186</v>
          </cell>
          <cell r="D120">
            <v>0.748</v>
          </cell>
          <cell r="E120">
            <v>0.97799999999999998</v>
          </cell>
          <cell r="F120">
            <v>1.1870000000000001</v>
          </cell>
        </row>
        <row r="121">
          <cell r="B121">
            <v>-1.3000000000000012E-2</v>
          </cell>
          <cell r="C121">
            <v>0.86299999999999999</v>
          </cell>
          <cell r="D121">
            <v>4.004999999999999</v>
          </cell>
          <cell r="E121">
            <v>4.6820000000000004</v>
          </cell>
          <cell r="F121">
            <v>5.4109999999999996</v>
          </cell>
        </row>
        <row r="124">
          <cell r="A124" t="str">
            <v>CASH FLOW METRICS</v>
          </cell>
          <cell r="B124" t="str">
            <v>2000A</v>
          </cell>
          <cell r="C124" t="str">
            <v>2002F</v>
          </cell>
          <cell r="D124">
            <v>2003</v>
          </cell>
          <cell r="E124">
            <v>2004</v>
          </cell>
          <cell r="F124">
            <v>2005</v>
          </cell>
        </row>
        <row r="125">
          <cell r="A125" t="str">
            <v>Inventory Turn</v>
          </cell>
          <cell r="B125">
            <v>-24.866141732283467</v>
          </cell>
          <cell r="C125" t="e">
            <v>#DIV/0!</v>
          </cell>
          <cell r="D125">
            <v>3.9929824561403509</v>
          </cell>
          <cell r="E125">
            <v>4.374376678174146</v>
          </cell>
          <cell r="F125">
            <v>5.1180679785330963</v>
          </cell>
        </row>
        <row r="126">
          <cell r="A126" t="str">
            <v>DSOs</v>
          </cell>
          <cell r="B126">
            <v>21.156116984759024</v>
          </cell>
          <cell r="C126">
            <v>29.643027129938126</v>
          </cell>
          <cell r="D126">
            <v>46.998407136030579</v>
          </cell>
          <cell r="E126">
            <v>48.861948780118198</v>
          </cell>
          <cell r="F126">
            <v>49.42140132503512</v>
          </cell>
        </row>
        <row r="127">
          <cell r="A127" t="str">
            <v>AP DPOs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CAPEX % Revs (ex lic)</v>
          </cell>
          <cell r="B128">
            <v>0</v>
          </cell>
          <cell r="C128">
            <v>8.1389814374107569E-2</v>
          </cell>
          <cell r="D128">
            <v>5.0334501433577546E-3</v>
          </cell>
          <cell r="E128">
            <v>8.0820326312067495E-3</v>
          </cell>
          <cell r="F128">
            <v>4.5773940975707677E-3</v>
          </cell>
        </row>
        <row r="129">
          <cell r="A129" t="str">
            <v>CAPEX</v>
          </cell>
          <cell r="B129">
            <v>0</v>
          </cell>
          <cell r="C129">
            <v>0.51300000000000001</v>
          </cell>
          <cell r="D129">
            <v>7.8999999999999959E-2</v>
          </cell>
          <cell r="E129">
            <v>0.16000000000000003</v>
          </cell>
          <cell r="F129">
            <v>0.11399999999999999</v>
          </cell>
        </row>
        <row r="130">
          <cell r="A130" t="str">
            <v>Annual Depreciation</v>
          </cell>
          <cell r="C130">
            <v>6.9999999999999993E-3</v>
          </cell>
          <cell r="D130">
            <v>0.19</v>
          </cell>
          <cell r="E130">
            <v>0.21799999999999997</v>
          </cell>
          <cell r="F130">
            <v>0.10099999999999998</v>
          </cell>
        </row>
        <row r="131">
          <cell r="A131" t="str">
            <v>Deprec % Capex</v>
          </cell>
          <cell r="C131">
            <v>1.3645224171539959E-2</v>
          </cell>
          <cell r="D131">
            <v>2.4050632911392418</v>
          </cell>
          <cell r="E131">
            <v>1.3624999999999996</v>
          </cell>
          <cell r="F131">
            <v>0.88596491228070162</v>
          </cell>
        </row>
        <row r="132">
          <cell r="A132" t="str">
            <v>AE DPO</v>
          </cell>
          <cell r="B132">
            <v>25.476190476190474</v>
          </cell>
          <cell r="C132">
            <v>17.496733733995292</v>
          </cell>
          <cell r="D132">
            <v>17.746733733995292</v>
          </cell>
          <cell r="E132">
            <v>17.996733733995292</v>
          </cell>
          <cell r="F132">
            <v>18.246733733995292</v>
          </cell>
          <cell r="G132" t="str">
            <v>+.25</v>
          </cell>
        </row>
        <row r="133">
          <cell r="A133" t="str">
            <v>OpEx growth</v>
          </cell>
          <cell r="C133">
            <v>5.0798258345428282E-2</v>
          </cell>
          <cell r="D133">
            <v>1.3494475138121547</v>
          </cell>
          <cell r="E133">
            <v>0.15490887713109935</v>
          </cell>
          <cell r="F133">
            <v>9.2644438788496153E-2</v>
          </cell>
        </row>
        <row r="134">
          <cell r="A134" t="str">
            <v>WC = AR+inv-AP</v>
          </cell>
          <cell r="B134">
            <v>0.30099999999999999</v>
          </cell>
          <cell r="C134">
            <v>0.51900000000000002</v>
          </cell>
          <cell r="D134">
            <v>4.3289999999999997</v>
          </cell>
          <cell r="E134">
            <v>5.2940000000000005</v>
          </cell>
          <cell r="F134">
            <v>6.2140000000000004</v>
          </cell>
        </row>
      </sheetData>
      <sheetData sheetId="12" refreshError="1">
        <row r="1">
          <cell r="A1" t="str">
            <v>THE TIMBERLAND COMPANY</v>
          </cell>
        </row>
        <row r="2">
          <cell r="A2" t="str">
            <v>ALLOCATIONS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</row>
        <row r="10">
          <cell r="A10" t="str">
            <v>Total TBL Revenue</v>
          </cell>
          <cell r="B10">
            <v>1189.6639999999998</v>
          </cell>
          <cell r="C10">
            <v>1207.1690000000001</v>
          </cell>
          <cell r="D10">
            <v>1372.739</v>
          </cell>
          <cell r="E10">
            <v>1571.6590000000003</v>
          </cell>
          <cell r="F10">
            <v>1802.8370000000002</v>
          </cell>
        </row>
        <row r="11">
          <cell r="A11" t="str">
            <v>Total TBL Revenue Growth</v>
          </cell>
          <cell r="C11">
            <v>1.4714238642171473E-2</v>
          </cell>
          <cell r="D11">
            <v>0.13715560952940309</v>
          </cell>
          <cell r="E11">
            <v>0.14490737132113263</v>
          </cell>
          <cell r="F11">
            <v>0.14709170373471592</v>
          </cell>
        </row>
        <row r="13">
          <cell r="A13" t="str">
            <v>NA Apparel  COGS</v>
          </cell>
          <cell r="B13">
            <v>31.380000000000003</v>
          </cell>
          <cell r="C13">
            <v>38.717000000000006</v>
          </cell>
          <cell r="D13">
            <v>50.756</v>
          </cell>
          <cell r="E13">
            <v>66.622000000000014</v>
          </cell>
          <cell r="F13">
            <v>85.634999999999991</v>
          </cell>
          <cell r="G13" t="str">
            <v>Revs less std gross margin</v>
          </cell>
        </row>
        <row r="14">
          <cell r="A14" t="str">
            <v>NA Footwear COGS</v>
          </cell>
          <cell r="B14">
            <v>327.86900000000003</v>
          </cell>
          <cell r="C14">
            <v>300.19299999999998</v>
          </cell>
          <cell r="D14">
            <v>332.52100000000007</v>
          </cell>
          <cell r="E14">
            <v>365.44500000000005</v>
          </cell>
          <cell r="F14">
            <v>398.44600000000003</v>
          </cell>
        </row>
        <row r="15">
          <cell r="A15" t="str">
            <v>US Retail COGS</v>
          </cell>
          <cell r="B15">
            <v>116.80199999999999</v>
          </cell>
          <cell r="C15">
            <v>104.53099999999999</v>
          </cell>
          <cell r="D15">
            <v>105.761</v>
          </cell>
          <cell r="E15">
            <v>108.23399999999998</v>
          </cell>
          <cell r="F15">
            <v>113.51799999999999</v>
          </cell>
        </row>
        <row r="16">
          <cell r="A16" t="str">
            <v>Ecommerce COGS</v>
          </cell>
          <cell r="B16">
            <v>0.37800000000000011</v>
          </cell>
          <cell r="C16">
            <v>1.1099999999999999</v>
          </cell>
          <cell r="D16">
            <v>1.3889999999999998</v>
          </cell>
          <cell r="E16">
            <v>1.6509999999999998</v>
          </cell>
          <cell r="F16">
            <v>1.9809999999999999</v>
          </cell>
        </row>
        <row r="17">
          <cell r="A17" t="str">
            <v>Europe COGS</v>
          </cell>
          <cell r="B17">
            <v>150.42899999999997</v>
          </cell>
          <cell r="C17">
            <v>159.60600000000002</v>
          </cell>
          <cell r="D17">
            <v>183.99100000000007</v>
          </cell>
          <cell r="E17">
            <v>210.55200000000005</v>
          </cell>
          <cell r="F17">
            <v>240.9320000000001</v>
          </cell>
          <cell r="G17" t="str">
            <v>Revs less std gross margin - b4 FX</v>
          </cell>
        </row>
        <row r="18">
          <cell r="A18" t="str">
            <v>Asia COGS</v>
          </cell>
          <cell r="B18">
            <v>29.132999999999996</v>
          </cell>
          <cell r="C18">
            <v>32.238</v>
          </cell>
          <cell r="D18">
            <v>41.163000000000011</v>
          </cell>
          <cell r="E18">
            <v>53.39800000000001</v>
          </cell>
          <cell r="F18">
            <v>68.707999999999998</v>
          </cell>
        </row>
        <row r="19">
          <cell r="A19" t="str">
            <v>America COGS</v>
          </cell>
          <cell r="B19">
            <v>3.1580000000000004</v>
          </cell>
          <cell r="C19">
            <v>2.3790000000000004</v>
          </cell>
          <cell r="D19">
            <v>9.1039999999999992</v>
          </cell>
          <cell r="E19">
            <v>11.404</v>
          </cell>
          <cell r="F19">
            <v>14.305000000000003</v>
          </cell>
        </row>
        <row r="21">
          <cell r="A21" t="str">
            <v xml:space="preserve">Corporate Marketing </v>
          </cell>
          <cell r="G21" t="str">
            <v>CAGR</v>
          </cell>
        </row>
        <row r="22">
          <cell r="A22" t="str">
            <v>Consumer</v>
          </cell>
          <cell r="B22">
            <v>14.821400000000001</v>
          </cell>
          <cell r="C22">
            <v>12.513</v>
          </cell>
          <cell r="D22">
            <v>18.43</v>
          </cell>
          <cell r="E22">
            <v>23.241</v>
          </cell>
          <cell r="F22">
            <v>29.125</v>
          </cell>
          <cell r="G22">
            <v>0.32526124052909355</v>
          </cell>
        </row>
        <row r="23">
          <cell r="A23" t="str">
            <v>Trade</v>
          </cell>
          <cell r="B23">
            <v>4.7159000000000004</v>
          </cell>
          <cell r="C23">
            <v>5.0199999999999996</v>
          </cell>
          <cell r="D23">
            <v>5.3319999999999999</v>
          </cell>
          <cell r="E23">
            <v>5.577</v>
          </cell>
          <cell r="F23">
            <v>5.819</v>
          </cell>
          <cell r="G23">
            <v>5.0464902702741288E-2</v>
          </cell>
        </row>
        <row r="24">
          <cell r="A24" t="str">
            <v>Indirect</v>
          </cell>
          <cell r="B24">
            <v>14.1477</v>
          </cell>
          <cell r="C24">
            <v>15.369</v>
          </cell>
          <cell r="D24">
            <v>16.760000000000002</v>
          </cell>
          <cell r="E24">
            <v>17.829999999999998</v>
          </cell>
          <cell r="F24">
            <v>18.782</v>
          </cell>
          <cell r="G24">
            <v>6.9133838136823389E-2</v>
          </cell>
        </row>
        <row r="25">
          <cell r="A25" t="str">
            <v>Total Corp Marketing</v>
          </cell>
          <cell r="B25">
            <v>33.685000000000002</v>
          </cell>
          <cell r="C25">
            <v>32.902000000000001</v>
          </cell>
          <cell r="D25">
            <v>40.522000000000006</v>
          </cell>
          <cell r="E25">
            <v>46.647999999999996</v>
          </cell>
          <cell r="F25">
            <v>53.725999999999999</v>
          </cell>
          <cell r="G25">
            <v>0.17757181742100636</v>
          </cell>
        </row>
        <row r="27">
          <cell r="A27" t="str">
            <v>Allocate to BUs 1 =yes, 0 = no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9">
          <cell r="A29" t="str">
            <v>Allocations of Consumer Marketing based on COGS - allocation to US only</v>
          </cell>
        </row>
        <row r="30">
          <cell r="A30" t="str">
            <v>NA Apparel</v>
          </cell>
          <cell r="B30">
            <v>6.5865008217383919E-2</v>
          </cell>
          <cell r="C30">
            <v>8.7092369604387362E-2</v>
          </cell>
          <cell r="D30">
            <v>0.10349348628847922</v>
          </cell>
          <cell r="E30">
            <v>0.12292970595181864</v>
          </cell>
          <cell r="F30">
            <v>0.14282497748423895</v>
          </cell>
        </row>
        <row r="31">
          <cell r="A31" t="str">
            <v>NA Footwear</v>
          </cell>
          <cell r="B31">
            <v>0.6881801905425573</v>
          </cell>
          <cell r="C31">
            <v>0.67527235345325953</v>
          </cell>
          <cell r="D31">
            <v>0.67802343671943033</v>
          </cell>
          <cell r="E31">
            <v>0.67431248523854526</v>
          </cell>
          <cell r="F31">
            <v>0.66454184595883781</v>
          </cell>
        </row>
        <row r="32">
          <cell r="A32" t="str">
            <v>US Retail</v>
          </cell>
          <cell r="B32">
            <v>0.24516139865541348</v>
          </cell>
          <cell r="C32">
            <v>0.23513837557445602</v>
          </cell>
          <cell r="D32">
            <v>0.2156508511970181</v>
          </cell>
          <cell r="E32">
            <v>0.19971141355692013</v>
          </cell>
          <cell r="F32">
            <v>0.18932919710463988</v>
          </cell>
        </row>
        <row r="33">
          <cell r="A33" t="str">
            <v>Ecommerce</v>
          </cell>
          <cell r="B33">
            <v>7.9340258464535135E-4</v>
          </cell>
          <cell r="C33">
            <v>2.4969013678970463E-3</v>
          </cell>
          <cell r="D33">
            <v>2.8322257950724565E-3</v>
          </cell>
          <cell r="E33">
            <v>3.0463952527161075E-3</v>
          </cell>
          <cell r="F33">
            <v>3.3039794522832645E-3</v>
          </cell>
        </row>
        <row r="35">
          <cell r="A35" t="str">
            <v>NA Apparel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NA Footwear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 t="str">
            <v>US Retail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 t="str">
            <v>Ecommerce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>Total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1">
          <cell r="A41" t="str">
            <v>Allocations of Trade Marketing based on COGS - allocation to US only</v>
          </cell>
        </row>
        <row r="42">
          <cell r="A42" t="str">
            <v>NA Apparel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NA Footwear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</row>
        <row r="44">
          <cell r="A44" t="str">
            <v>US Retail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Ecommerce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Total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8">
          <cell r="A48" t="str">
            <v xml:space="preserve">Allocations of Indirect Marketing based on COGS - allocation globally </v>
          </cell>
        </row>
        <row r="49">
          <cell r="A49" t="str">
            <v>NA Apparel</v>
          </cell>
          <cell r="B49">
            <v>4.7606838514508865E-2</v>
          </cell>
          <cell r="C49">
            <v>6.0611421253839393E-2</v>
          </cell>
          <cell r="D49">
            <v>7.0038706472467335E-2</v>
          </cell>
          <cell r="E49">
            <v>8.1514145252818415E-2</v>
          </cell>
          <cell r="F49">
            <v>9.2726239138085031E-2</v>
          </cell>
        </row>
        <row r="50">
          <cell r="A50" t="str">
            <v>NA Footwear</v>
          </cell>
          <cell r="B50">
            <v>0.49741257287805946</v>
          </cell>
          <cell r="C50">
            <v>0.46995181394358565</v>
          </cell>
          <cell r="D50">
            <v>0.45884901715917947</v>
          </cell>
          <cell r="E50">
            <v>0.44713363171199039</v>
          </cell>
          <cell r="F50">
            <v>0.4314404049700874</v>
          </cell>
        </row>
        <row r="51">
          <cell r="A51" t="str">
            <v>US Retail</v>
          </cell>
          <cell r="B51">
            <v>0.1772012094382302</v>
          </cell>
          <cell r="C51">
            <v>0.16364316644071297</v>
          </cell>
          <cell r="D51">
            <v>0.14594065007555002</v>
          </cell>
          <cell r="E51">
            <v>0.13242775655629591</v>
          </cell>
          <cell r="F51">
            <v>0.1229181668065293</v>
          </cell>
        </row>
        <row r="52">
          <cell r="A52" t="str">
            <v>Ecommerce</v>
          </cell>
          <cell r="B52">
            <v>5.7346669721110115E-4</v>
          </cell>
          <cell r="C52">
            <v>1.737703788820459E-3</v>
          </cell>
          <cell r="D52">
            <v>1.9166948398269584E-3</v>
          </cell>
          <cell r="E52">
            <v>2.0200512415178644E-3</v>
          </cell>
          <cell r="F52">
            <v>2.145042094150131E-3</v>
          </cell>
        </row>
        <row r="53">
          <cell r="A53" t="str">
            <v>Europe</v>
          </cell>
          <cell r="B53">
            <v>0.22821698887504946</v>
          </cell>
          <cell r="C53">
            <v>0.2498630188454759</v>
          </cell>
          <cell r="D53">
            <v>0.25389100091764011</v>
          </cell>
          <cell r="E53">
            <v>0.25761709812481498</v>
          </cell>
          <cell r="F53">
            <v>0.2608830296960018</v>
          </cell>
        </row>
        <row r="54">
          <cell r="A54" t="str">
            <v>Asia</v>
          </cell>
          <cell r="B54">
            <v>4.4197897592198422E-2</v>
          </cell>
          <cell r="C54">
            <v>5.0468553823417986E-2</v>
          </cell>
          <cell r="D54">
            <v>5.6801230879623563E-2</v>
          </cell>
          <cell r="E54">
            <v>6.5334158809552373E-2</v>
          </cell>
          <cell r="F54">
            <v>7.4397552854551838E-2</v>
          </cell>
        </row>
        <row r="55">
          <cell r="A55" t="str">
            <v>Americas</v>
          </cell>
          <cell r="B55">
            <v>4.8140904372163647E-3</v>
          </cell>
          <cell r="C55">
            <v>3.7382443293866238E-3</v>
          </cell>
          <cell r="D55">
            <v>1.27225289659731E-2</v>
          </cell>
          <cell r="E55">
            <v>1.4150603919583274E-2</v>
          </cell>
          <cell r="F55">
            <v>1.5733265876245576E-2</v>
          </cell>
        </row>
        <row r="57">
          <cell r="A57" t="str">
            <v>NA Apparel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 t="str">
            <v>NA Footwear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US Retail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A60" t="str">
            <v>Ecommerce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Europe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Asia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 t="str">
            <v>Americas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Total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6">
          <cell r="A66" t="str">
            <v>Corporate</v>
          </cell>
        </row>
        <row r="67">
          <cell r="A67" t="str">
            <v xml:space="preserve">  Consumer</v>
          </cell>
          <cell r="B67">
            <v>14.821400000000001</v>
          </cell>
          <cell r="C67">
            <v>12.513</v>
          </cell>
          <cell r="D67">
            <v>18.43</v>
          </cell>
          <cell r="E67">
            <v>23.241</v>
          </cell>
          <cell r="F67">
            <v>29.125</v>
          </cell>
        </row>
        <row r="68">
          <cell r="A68" t="str">
            <v xml:space="preserve">  Trade</v>
          </cell>
          <cell r="B68">
            <v>4.7159000000000004</v>
          </cell>
          <cell r="C68">
            <v>5.0199999999999996</v>
          </cell>
          <cell r="D68">
            <v>5.3319999999999999</v>
          </cell>
          <cell r="E68">
            <v>5.577</v>
          </cell>
          <cell r="F68">
            <v>5.819</v>
          </cell>
        </row>
        <row r="69">
          <cell r="A69" t="str">
            <v xml:space="preserve">  Indirect</v>
          </cell>
          <cell r="B69">
            <v>14.1477</v>
          </cell>
          <cell r="C69">
            <v>15.369</v>
          </cell>
          <cell r="D69">
            <v>16.760000000000002</v>
          </cell>
          <cell r="E69">
            <v>17.829999999999998</v>
          </cell>
          <cell r="F69">
            <v>18.782</v>
          </cell>
        </row>
        <row r="71">
          <cell r="A71" t="str">
            <v>Allocations of Distribution within Supply &amp; Planning OpEx based on COGS</v>
          </cell>
          <cell r="G71" t="str">
            <v>CAGR</v>
          </cell>
        </row>
        <row r="72">
          <cell r="A72" t="str">
            <v>Customer Service</v>
          </cell>
          <cell r="B72">
            <v>2.7</v>
          </cell>
          <cell r="C72">
            <v>2.7719999999999998</v>
          </cell>
          <cell r="D72">
            <v>2.7730000000000001</v>
          </cell>
          <cell r="E72">
            <v>2.903</v>
          </cell>
          <cell r="F72">
            <v>3.0409999999999999</v>
          </cell>
        </row>
        <row r="73">
          <cell r="A73" t="str">
            <v xml:space="preserve">Distribution </v>
          </cell>
          <cell r="B73">
            <v>19.317</v>
          </cell>
          <cell r="C73">
            <v>17.648999999999997</v>
          </cell>
          <cell r="D73">
            <v>19.518000000000001</v>
          </cell>
          <cell r="E73">
            <v>22.384</v>
          </cell>
          <cell r="F73">
            <v>24.954000000000001</v>
          </cell>
          <cell r="G73">
            <v>0.12238026689243897</v>
          </cell>
        </row>
        <row r="74">
          <cell r="A74" t="str">
            <v>NA Apparel</v>
          </cell>
          <cell r="B74">
            <v>6.5865008217383919E-2</v>
          </cell>
          <cell r="C74">
            <v>8.7092369604387362E-2</v>
          </cell>
          <cell r="D74">
            <v>0.10349348628847922</v>
          </cell>
          <cell r="E74">
            <v>0.12292970595181864</v>
          </cell>
          <cell r="F74">
            <v>0.14282497748423895</v>
          </cell>
        </row>
        <row r="75">
          <cell r="A75" t="str">
            <v>NA Footwear</v>
          </cell>
          <cell r="B75">
            <v>0.6881801905425573</v>
          </cell>
          <cell r="C75">
            <v>0.67527235345325953</v>
          </cell>
          <cell r="D75">
            <v>0.67802343671943033</v>
          </cell>
          <cell r="E75">
            <v>0.67431248523854526</v>
          </cell>
          <cell r="F75">
            <v>0.66454184595883781</v>
          </cell>
        </row>
        <row r="76">
          <cell r="A76" t="str">
            <v>US Retail</v>
          </cell>
          <cell r="B76">
            <v>0.24516139865541348</v>
          </cell>
          <cell r="C76">
            <v>0.23513837557445602</v>
          </cell>
          <cell r="D76">
            <v>0.2156508511970181</v>
          </cell>
          <cell r="E76">
            <v>0.19971141355692013</v>
          </cell>
          <cell r="F76">
            <v>0.18932919710463988</v>
          </cell>
        </row>
        <row r="77">
          <cell r="A77" t="str">
            <v>Ecommerce</v>
          </cell>
          <cell r="B77">
            <v>7.9340258464535135E-4</v>
          </cell>
          <cell r="C77">
            <v>2.4969013678970463E-3</v>
          </cell>
          <cell r="D77">
            <v>2.8322257950724565E-3</v>
          </cell>
          <cell r="E77">
            <v>3.0463952527161075E-3</v>
          </cell>
          <cell r="F77">
            <v>3.3039794522832645E-3</v>
          </cell>
        </row>
        <row r="79">
          <cell r="A79" t="str">
            <v>Allocate to BUs 1 =yes, 0 = no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 t="str">
            <v>NA Apparel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A81" t="str">
            <v>NA Footwear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 t="str">
            <v>US Retail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A83" t="str">
            <v>Ecommerce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 t="str">
            <v>Total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A86" t="str">
            <v>Allocation of Supply &amp; Planning Overhead &amp; GBA based on COGS</v>
          </cell>
        </row>
        <row r="87">
          <cell r="A87" t="str">
            <v>SC Overhead &amp; GBA</v>
          </cell>
          <cell r="B87">
            <v>2.8</v>
          </cell>
          <cell r="C87">
            <v>3.95</v>
          </cell>
          <cell r="D87">
            <v>4.3380000000000001</v>
          </cell>
          <cell r="E87">
            <v>4.516</v>
          </cell>
          <cell r="F87">
            <v>4.6970000000000001</v>
          </cell>
          <cell r="G87">
            <v>5.9435419069781892E-2</v>
          </cell>
        </row>
        <row r="89">
          <cell r="A89" t="str">
            <v>Allocate to BUs 1 =yes, 0 = no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 t="str">
            <v>NA Apparel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NA Footwear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 t="str">
            <v>US Retail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Ecommerce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A94" t="str">
            <v>Europe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 t="str">
            <v>Asia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Americas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</row>
        <row r="97">
          <cell r="A97" t="str">
            <v>Total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101">
          <cell r="A101" t="str">
            <v>Allocation of Logistics based on COGS</v>
          </cell>
          <cell r="G101" t="str">
            <v>CAGR</v>
          </cell>
        </row>
        <row r="102">
          <cell r="A102" t="str">
            <v>Logistics</v>
          </cell>
          <cell r="B102">
            <v>-3.9140000000000001</v>
          </cell>
          <cell r="C102">
            <v>-4.1070000000000002</v>
          </cell>
          <cell r="D102">
            <v>-4.24</v>
          </cell>
          <cell r="E102">
            <v>-4.3689999999999998</v>
          </cell>
          <cell r="F102">
            <v>-4.5490000000000004</v>
          </cell>
          <cell r="G102">
            <v>3.4658614458074943E-2</v>
          </cell>
        </row>
        <row r="104">
          <cell r="A104" t="str">
            <v>Allocate to BUs 1 =yes, 0 = no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NA Apparel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NA Footwear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US Retail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 t="str">
            <v>Ecommerce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 t="str">
            <v>Europe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 t="str">
            <v>Asia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>Americas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A112" t="str">
            <v>Total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</row>
        <row r="114">
          <cell r="A114" t="str">
            <v>Allocation of PD based on COGS - Footwear</v>
          </cell>
        </row>
        <row r="115">
          <cell r="A115" t="str">
            <v>Allocate to BUs 1 =yes, 0 = no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7">
          <cell r="A117" t="str">
            <v>US Footwear PD</v>
          </cell>
          <cell r="B117">
            <v>13.949</v>
          </cell>
          <cell r="C117">
            <v>14.891999999999999</v>
          </cell>
          <cell r="D117">
            <v>16.332000000000001</v>
          </cell>
          <cell r="E117">
            <v>17.739000000000001</v>
          </cell>
          <cell r="F117">
            <v>19.001000000000001</v>
          </cell>
        </row>
        <row r="118">
          <cell r="A118" t="str">
            <v>NA Footwear</v>
          </cell>
          <cell r="B118">
            <v>0.52227650616707733</v>
          </cell>
          <cell r="C118">
            <v>0.50027414062330733</v>
          </cell>
          <cell r="D118">
            <v>0.49340657547011624</v>
          </cell>
          <cell r="E118">
            <v>0.4868160237863069</v>
          </cell>
          <cell r="F118">
            <v>0.47553497475802309</v>
          </cell>
        </row>
        <row r="119">
          <cell r="A119" t="str">
            <v>US Retail</v>
          </cell>
          <cell r="B119">
            <v>0.1860588847171491</v>
          </cell>
          <cell r="C119">
            <v>0.17420178416383772</v>
          </cell>
          <cell r="D119">
            <v>0.15693196167548801</v>
          </cell>
          <cell r="E119">
            <v>0.14418050737727189</v>
          </cell>
          <cell r="F119">
            <v>0.13548079103462266</v>
          </cell>
        </row>
        <row r="120">
          <cell r="A120" t="str">
            <v>Ecommerce</v>
          </cell>
          <cell r="B120">
            <v>6.0213231300048275E-4</v>
          </cell>
          <cell r="C120">
            <v>1.8498242666946634E-3</v>
          </cell>
          <cell r="D120">
            <v>2.0610479738963593E-3</v>
          </cell>
          <cell r="E120">
            <v>2.1993275466108239E-3</v>
          </cell>
          <cell r="F120">
            <v>2.3642721598300487E-3</v>
          </cell>
        </row>
        <row r="121">
          <cell r="A121" t="str">
            <v>Europe</v>
          </cell>
          <cell r="B121">
            <v>0.23962476643478722</v>
          </cell>
          <cell r="C121">
            <v>0.26598473145051216</v>
          </cell>
          <cell r="D121">
            <v>0.2730124389957993</v>
          </cell>
          <cell r="E121">
            <v>0.28048020205572521</v>
          </cell>
          <cell r="F121">
            <v>0.28754609793648339</v>
          </cell>
        </row>
        <row r="122">
          <cell r="A122" t="str">
            <v>Asia</v>
          </cell>
          <cell r="B122">
            <v>4.6407197551965755E-2</v>
          </cell>
          <cell r="C122">
            <v>5.3724896134867174E-2</v>
          </cell>
          <cell r="D122">
            <v>6.1079134448881113E-2</v>
          </cell>
          <cell r="E122">
            <v>7.1132460529330588E-2</v>
          </cell>
          <cell r="F122">
            <v>8.2001217343565372E-2</v>
          </cell>
        </row>
        <row r="123">
          <cell r="A123" t="str">
            <v>Americas</v>
          </cell>
          <cell r="B123">
            <v>5.0305128160199053E-3</v>
          </cell>
          <cell r="C123">
            <v>3.9646233607807261E-3</v>
          </cell>
          <cell r="D123">
            <v>1.3508841435818901E-2</v>
          </cell>
          <cell r="E123">
            <v>1.5191478704754595E-2</v>
          </cell>
          <cell r="F123">
            <v>1.7072646767475445E-2</v>
          </cell>
        </row>
        <row r="125">
          <cell r="A125" t="str">
            <v>NA Footwear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US Retail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Ecommerce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Europe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 t="str">
            <v>Asia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 t="str">
            <v>Americas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 t="str">
            <v>Total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3">
          <cell r="A133" t="str">
            <v>Allocation of PD based on COGS - Apparel</v>
          </cell>
        </row>
        <row r="134">
          <cell r="A134" t="str">
            <v>US Apparel PD</v>
          </cell>
          <cell r="B134">
            <v>4.2460000000000004</v>
          </cell>
          <cell r="C134">
            <v>4.4569999999999999</v>
          </cell>
          <cell r="D134">
            <v>5.1349999999999998</v>
          </cell>
          <cell r="E134">
            <v>6.0170000000000003</v>
          </cell>
          <cell r="F134">
            <v>6.29</v>
          </cell>
        </row>
        <row r="135">
          <cell r="A135" t="str">
            <v>NA Apparel</v>
          </cell>
          <cell r="B135">
            <v>9.4723496739917909E-2</v>
          </cell>
          <cell r="C135">
            <v>0.11435077573756355</v>
          </cell>
          <cell r="D135">
            <v>0.12942544445691084</v>
          </cell>
          <cell r="E135">
            <v>0.14743914610909112</v>
          </cell>
          <cell r="F135">
            <v>0.16308974459081391</v>
          </cell>
        </row>
        <row r="136">
          <cell r="A136" t="str">
            <v>US Retail</v>
          </cell>
          <cell r="B136">
            <v>0.35257787973919341</v>
          </cell>
          <cell r="C136">
            <v>0.30873262232671056</v>
          </cell>
          <cell r="D136">
            <v>0.26968564172132059</v>
          </cell>
          <cell r="E136">
            <v>0.23952941280615053</v>
          </cell>
          <cell r="F136">
            <v>0.21619223012156261</v>
          </cell>
        </row>
        <row r="137">
          <cell r="A137" t="str">
            <v>Ecommerce</v>
          </cell>
          <cell r="B137">
            <v>1.1410287370200438E-3</v>
          </cell>
          <cell r="C137">
            <v>3.2783883324817393E-3</v>
          </cell>
          <cell r="D137">
            <v>3.5418855376832129E-3</v>
          </cell>
          <cell r="E137">
            <v>3.6537784849765744E-3</v>
          </cell>
          <cell r="F137">
            <v>3.7727656219349844E-3</v>
          </cell>
        </row>
        <row r="138">
          <cell r="A138" t="str">
            <v>Europe</v>
          </cell>
          <cell r="B138">
            <v>0.45408415841584154</v>
          </cell>
          <cell r="C138">
            <v>0.47139680017484742</v>
          </cell>
          <cell r="D138">
            <v>0.46916851113309743</v>
          </cell>
          <cell r="E138">
            <v>0.46596630379696424</v>
          </cell>
          <cell r="F138">
            <v>0.45884904938114091</v>
          </cell>
        </row>
        <row r="139">
          <cell r="A139" t="str">
            <v>Asia</v>
          </cell>
          <cell r="B139">
            <v>8.7940714803187631E-2</v>
          </cell>
          <cell r="C139">
            <v>9.5215029786077765E-2</v>
          </cell>
          <cell r="D139">
            <v>0.10496373965993819</v>
          </cell>
          <cell r="E139">
            <v>0.11817350911010246</v>
          </cell>
          <cell r="F139">
            <v>0.13085269073796513</v>
          </cell>
        </row>
        <row r="140">
          <cell r="A140" t="str">
            <v>Americas</v>
          </cell>
          <cell r="B140">
            <v>9.5327215648394123E-3</v>
          </cell>
          <cell r="C140">
            <v>7.0263836423189738E-3</v>
          </cell>
          <cell r="D140">
            <v>2.3214777491049655E-2</v>
          </cell>
          <cell r="E140">
            <v>2.5237849692715239E-2</v>
          </cell>
          <cell r="F140">
            <v>2.7243519546582516E-2</v>
          </cell>
        </row>
        <row r="142">
          <cell r="A142" t="str">
            <v>NA Apparel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 t="str">
            <v>US Retail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 t="str">
            <v>Ecommerce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 t="str">
            <v>Europe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 t="str">
            <v>Asia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 t="str">
            <v>Americas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 t="str">
            <v>Total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51">
          <cell r="A151" t="str">
            <v>Allocation of Corporate Variances based on COGS</v>
          </cell>
        </row>
        <row r="152">
          <cell r="A152" t="str">
            <v>Corporate Variances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 t="str">
            <v>NA Apparel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 t="str">
            <v>NA Footwear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 t="str">
            <v>US Retail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 t="str">
            <v>Ecommerce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 t="str">
            <v>Europe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 t="str">
            <v>Asia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 t="str">
            <v>Americas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 t="str">
            <v>Total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6">
          <cell r="A166" t="str">
            <v>Worldwide Distribution OpEx</v>
          </cell>
          <cell r="B166">
            <v>26.79</v>
          </cell>
          <cell r="C166">
            <v>27.526</v>
          </cell>
          <cell r="D166">
            <v>30.298999999999999</v>
          </cell>
          <cell r="E166">
            <v>33.21</v>
          </cell>
          <cell r="F166">
            <v>36.299999999999997</v>
          </cell>
          <cell r="G166" t="str">
            <v>from Bruce Taylor's schedule</v>
          </cell>
        </row>
        <row r="167">
          <cell r="A167" t="str">
            <v>less eschende (in Europe LRP)</v>
          </cell>
          <cell r="B167">
            <v>6.4610000000000003</v>
          </cell>
          <cell r="C167">
            <v>6.5789999999999997</v>
          </cell>
          <cell r="D167">
            <v>7.6369999999999996</v>
          </cell>
          <cell r="E167">
            <v>8.4689999999999994</v>
          </cell>
          <cell r="F167">
            <v>9.3040000000000003</v>
          </cell>
          <cell r="G167" t="str">
            <v>from Bruce Taylor's schedule</v>
          </cell>
        </row>
        <row r="168">
          <cell r="A168" t="str">
            <v xml:space="preserve">  US Distribution TOTAL</v>
          </cell>
          <cell r="B168">
            <v>20.329000000000001</v>
          </cell>
          <cell r="C168">
            <v>20.946999999999999</v>
          </cell>
          <cell r="D168">
            <v>22.661999999999999</v>
          </cell>
          <cell r="E168">
            <v>24.741</v>
          </cell>
          <cell r="F168">
            <v>26.995999999999995</v>
          </cell>
        </row>
        <row r="172">
          <cell r="A172" t="str">
            <v>Total Supply &amp; Planning Opex</v>
          </cell>
          <cell r="B172">
            <v>23.606000000000002</v>
          </cell>
          <cell r="C172">
            <v>24.370999999999999</v>
          </cell>
          <cell r="D172">
            <v>26.672999999999998</v>
          </cell>
          <cell r="E172">
            <v>29.122999999999998</v>
          </cell>
          <cell r="F172">
            <v>31.657</v>
          </cell>
        </row>
        <row r="174">
          <cell r="A174" t="str">
            <v xml:space="preserve">  US Disbution overhead - admin</v>
          </cell>
          <cell r="B174">
            <v>1.0939999999999999</v>
          </cell>
          <cell r="C174">
            <v>1.0459999999999998</v>
          </cell>
          <cell r="D174">
            <v>1.288</v>
          </cell>
          <cell r="E174">
            <v>1.4109999999999998</v>
          </cell>
          <cell r="F174">
            <v>1.5279999999999998</v>
          </cell>
          <cell r="G174" t="str">
            <v>from Bruce Taylor's schedule - Jack Keating's group</v>
          </cell>
        </row>
        <row r="175">
          <cell r="A175" t="str">
            <v xml:space="preserve">  US Disbution overhead - transp</v>
          </cell>
          <cell r="B175">
            <v>0.87900000000000011</v>
          </cell>
          <cell r="C175">
            <v>0.97199999999999998</v>
          </cell>
          <cell r="D175">
            <v>1.099</v>
          </cell>
          <cell r="E175">
            <v>1.143</v>
          </cell>
          <cell r="F175">
            <v>1.19</v>
          </cell>
          <cell r="G175" t="str">
            <v>from Bruce Taylor's schedule - Jack Keating's group</v>
          </cell>
        </row>
        <row r="176">
          <cell r="A176" t="str">
            <v xml:space="preserve">  GBA</v>
          </cell>
          <cell r="B176">
            <v>0.8</v>
          </cell>
          <cell r="C176">
            <v>0.83499999999999996</v>
          </cell>
          <cell r="D176">
            <v>1.0149999999999999</v>
          </cell>
          <cell r="E176">
            <v>1.202</v>
          </cell>
          <cell r="F176">
            <v>1.218</v>
          </cell>
        </row>
        <row r="177">
          <cell r="A177" t="str">
            <v>Total Supply &amp; Planning - global alloc</v>
          </cell>
          <cell r="B177">
            <v>2.7729999999999997</v>
          </cell>
          <cell r="C177">
            <v>2.8529999999999998</v>
          </cell>
          <cell r="D177">
            <v>3.4020000000000001</v>
          </cell>
          <cell r="E177">
            <v>3.7559999999999998</v>
          </cell>
          <cell r="F177">
            <v>3.9359999999999999</v>
          </cell>
        </row>
        <row r="179">
          <cell r="A179" t="str">
            <v xml:space="preserve">  US Distribution - non OH</v>
          </cell>
          <cell r="B179">
            <v>18.355999999999998</v>
          </cell>
          <cell r="C179">
            <v>19.000999999999998</v>
          </cell>
          <cell r="D179">
            <v>20.274999999999999</v>
          </cell>
          <cell r="E179">
            <v>22.186999999999998</v>
          </cell>
          <cell r="F179">
            <v>24.277999999999995</v>
          </cell>
          <cell r="G179" t="str">
            <v>from John Crier</v>
          </cell>
        </row>
        <row r="180">
          <cell r="A180" t="str">
            <v xml:space="preserve">  Customer Svc</v>
          </cell>
          <cell r="B180">
            <v>2.4769999999999999</v>
          </cell>
          <cell r="C180">
            <v>2.7909999999999999</v>
          </cell>
          <cell r="D180">
            <v>2.996</v>
          </cell>
          <cell r="E180">
            <v>3.181</v>
          </cell>
          <cell r="F180">
            <v>3.4430000000000001</v>
          </cell>
          <cell r="G180" t="str">
            <v>from John Crier</v>
          </cell>
        </row>
        <row r="181">
          <cell r="A181" t="str">
            <v>Total Supply &amp; Planning - US alloc</v>
          </cell>
          <cell r="B181">
            <v>20.832999999999998</v>
          </cell>
          <cell r="C181">
            <v>21.791999999999998</v>
          </cell>
          <cell r="D181">
            <v>23.270999999999997</v>
          </cell>
          <cell r="E181">
            <v>25.367999999999999</v>
          </cell>
          <cell r="F181">
            <v>27.720999999999997</v>
          </cell>
        </row>
        <row r="183">
          <cell r="A183" t="str">
            <v>Check</v>
          </cell>
          <cell r="B183">
            <v>0</v>
          </cell>
          <cell r="C183">
            <v>-0.27399999999999736</v>
          </cell>
          <cell r="D183">
            <v>0</v>
          </cell>
          <cell r="E183">
            <v>-1.0000000000012221E-3</v>
          </cell>
          <cell r="F183">
            <v>0</v>
          </cell>
        </row>
      </sheetData>
      <sheetData sheetId="13" refreshError="1">
        <row r="24">
          <cell r="C24" t="str">
            <v>Apparel Revenues</v>
          </cell>
          <cell r="H24" t="str">
            <v>Apparel COGS % Variance</v>
          </cell>
          <cell r="M24" t="str">
            <v>Apparel COGS Variance</v>
          </cell>
          <cell r="Q24" t="str">
            <v>Apparel COGS %</v>
          </cell>
          <cell r="V24" t="str">
            <v>Apparel COGS % BU</v>
          </cell>
        </row>
        <row r="25">
          <cell r="C25" t="str">
            <v>02F</v>
          </cell>
          <cell r="D25" t="str">
            <v>03</v>
          </cell>
          <cell r="E25" t="str">
            <v>04</v>
          </cell>
          <cell r="F25" t="str">
            <v>05</v>
          </cell>
          <cell r="H25" t="str">
            <v>02F</v>
          </cell>
          <cell r="I25" t="str">
            <v>03</v>
          </cell>
          <cell r="J25" t="str">
            <v>04</v>
          </cell>
          <cell r="K25" t="str">
            <v>05</v>
          </cell>
          <cell r="M25" t="str">
            <v>03</v>
          </cell>
          <cell r="N25" t="str">
            <v>04</v>
          </cell>
          <cell r="O25" t="str">
            <v>05</v>
          </cell>
          <cell r="Q25" t="str">
            <v>02F</v>
          </cell>
          <cell r="R25" t="str">
            <v>03</v>
          </cell>
          <cell r="S25" t="str">
            <v>04</v>
          </cell>
          <cell r="T25" t="str">
            <v>05</v>
          </cell>
          <cell r="V25" t="str">
            <v>02F</v>
          </cell>
          <cell r="W25" t="str">
            <v>03</v>
          </cell>
          <cell r="X25" t="str">
            <v>04</v>
          </cell>
          <cell r="Y25" t="str">
            <v>05</v>
          </cell>
        </row>
        <row r="26">
          <cell r="A26" t="str">
            <v>Total NAW FW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H26" t="str">
            <v>COGS %</v>
          </cell>
          <cell r="R26">
            <v>0.05</v>
          </cell>
          <cell r="S26">
            <v>0.05</v>
          </cell>
          <cell r="T26">
            <v>0.05</v>
          </cell>
          <cell r="W26">
            <v>0.04</v>
          </cell>
          <cell r="X26">
            <v>0.04</v>
          </cell>
          <cell r="Y26">
            <v>0.04</v>
          </cell>
        </row>
        <row r="28">
          <cell r="A28" t="str">
            <v>NAW Apparel</v>
          </cell>
          <cell r="B28">
            <v>1</v>
          </cell>
          <cell r="C28">
            <v>53.703000000000003</v>
          </cell>
          <cell r="D28">
            <v>73.938000000000002</v>
          </cell>
          <cell r="E28">
            <v>103.05500000000001</v>
          </cell>
          <cell r="F28">
            <v>139.70400000000001</v>
          </cell>
          <cell r="H28">
            <v>0.72094668826694974</v>
          </cell>
          <cell r="I28">
            <v>7.2094668826695463E-3</v>
          </cell>
          <cell r="J28">
            <v>1.3770081745898777E-2</v>
          </cell>
          <cell r="K28">
            <v>1.9725822337672061E-2</v>
          </cell>
          <cell r="M28">
            <v>0.53305356237082091</v>
          </cell>
          <cell r="N28">
            <v>1.4190757743235984</v>
          </cell>
          <cell r="O28">
            <v>2.7557762838621378</v>
          </cell>
          <cell r="Q28">
            <v>0.72094668826694974</v>
          </cell>
          <cell r="R28">
            <v>0.68489935385360223</v>
          </cell>
          <cell r="S28">
            <v>0.65065438616092208</v>
          </cell>
          <cell r="T28">
            <v>0.61812166685287595</v>
          </cell>
          <cell r="V28">
            <v>0.72094668826694974</v>
          </cell>
          <cell r="W28">
            <v>0.69210882073627178</v>
          </cell>
          <cell r="X28">
            <v>0.66442446790682086</v>
          </cell>
          <cell r="Y28">
            <v>0.63784748919054801</v>
          </cell>
        </row>
        <row r="29">
          <cell r="A29" t="str">
            <v xml:space="preserve">TSR </v>
          </cell>
          <cell r="B29">
            <v>0.39445779725717511</v>
          </cell>
          <cell r="C29">
            <v>14.321579245016258</v>
          </cell>
          <cell r="D29">
            <v>16.306885338611622</v>
          </cell>
          <cell r="E29">
            <v>18.780135727414105</v>
          </cell>
          <cell r="F29">
            <v>22.548785522409158</v>
          </cell>
          <cell r="H29">
            <v>0.43727598566308251</v>
          </cell>
          <cell r="I29">
            <v>4.3727598566308257E-3</v>
          </cell>
          <cell r="J29">
            <v>8.3519713261648865E-3</v>
          </cell>
          <cell r="K29">
            <v>1.1964308243727628E-2</v>
          </cell>
          <cell r="M29">
            <v>7.1306093595362663E-2</v>
          </cell>
          <cell r="N29">
            <v>0.15685115509684736</v>
          </cell>
          <cell r="O29">
            <v>0.26978062051180607</v>
          </cell>
          <cell r="Q29">
            <v>0.43727598566308251</v>
          </cell>
          <cell r="R29">
            <v>0.41541218637992838</v>
          </cell>
          <cell r="S29">
            <v>0.39464157706093195</v>
          </cell>
          <cell r="T29">
            <v>0.37490949820788533</v>
          </cell>
          <cell r="V29">
            <v>0.43727598566308251</v>
          </cell>
          <cell r="W29">
            <v>0.41978494623655921</v>
          </cell>
          <cell r="X29">
            <v>0.40299354838709683</v>
          </cell>
          <cell r="Y29">
            <v>0.38687380645161296</v>
          </cell>
        </row>
        <row r="30">
          <cell r="A30" t="str">
            <v>FW+</v>
          </cell>
          <cell r="B30">
            <v>0.3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A31" t="str">
            <v xml:space="preserve">TFO </v>
          </cell>
          <cell r="B31">
            <v>0.3351278435968334</v>
          </cell>
          <cell r="C31">
            <v>55.078931350826764</v>
          </cell>
          <cell r="D31">
            <v>55.297769832695494</v>
          </cell>
          <cell r="E31">
            <v>56.797466932791309</v>
          </cell>
          <cell r="F31">
            <v>58.518013281817446</v>
          </cell>
          <cell r="H31">
            <v>0.62313086239868865</v>
          </cell>
          <cell r="I31">
            <v>6.2313086239869087E-3</v>
          </cell>
          <cell r="J31">
            <v>1.1901799471814911E-2</v>
          </cell>
          <cell r="K31">
            <v>1.7049483526090481E-2</v>
          </cell>
          <cell r="M31">
            <v>0.34457747004571854</v>
          </cell>
          <cell r="N31">
            <v>0.67599206194112049</v>
          </cell>
          <cell r="O31">
            <v>0.99770190342789045</v>
          </cell>
          <cell r="Q31">
            <v>0.62313086239868865</v>
          </cell>
          <cell r="R31">
            <v>0.59197431927875421</v>
          </cell>
          <cell r="S31">
            <v>0.56237560331481651</v>
          </cell>
          <cell r="T31">
            <v>0.53425682314907563</v>
          </cell>
          <cell r="V31">
            <v>0.62313086239868865</v>
          </cell>
          <cell r="W31">
            <v>0.59820562790274112</v>
          </cell>
          <cell r="X31">
            <v>0.57427740278663142</v>
          </cell>
          <cell r="Y31">
            <v>0.55130630667516611</v>
          </cell>
        </row>
        <row r="32">
          <cell r="A32" t="str">
            <v>Ecomm</v>
          </cell>
          <cell r="B32">
            <v>0.3091050181065701</v>
          </cell>
          <cell r="C32">
            <v>1.2212739265390584</v>
          </cell>
          <cell r="D32">
            <v>1.532851784790481</v>
          </cell>
          <cell r="E32">
            <v>1.8555574236937407</v>
          </cell>
          <cell r="F32">
            <v>2.2267925504397312</v>
          </cell>
          <cell r="H32">
            <v>0.38326359832635981</v>
          </cell>
          <cell r="I32">
            <v>3.8326359832636103E-3</v>
          </cell>
          <cell r="J32">
            <v>7.3203347280334508E-3</v>
          </cell>
          <cell r="K32">
            <v>1.0486475313807475E-2</v>
          </cell>
          <cell r="M32">
            <v>5.874862907397845E-3</v>
          </cell>
          <cell r="N32">
            <v>1.358330144852557E-2</v>
          </cell>
          <cell r="O32">
            <v>2.3351205109156628E-2</v>
          </cell>
          <cell r="Q32">
            <v>0.38326359832635981</v>
          </cell>
          <cell r="R32">
            <v>0.36410041841004182</v>
          </cell>
          <cell r="S32">
            <v>0.34589539748953974</v>
          </cell>
          <cell r="T32">
            <v>0.32860062761506276</v>
          </cell>
          <cell r="V32">
            <v>0.38326359832635981</v>
          </cell>
          <cell r="W32">
            <v>0.36793305439330543</v>
          </cell>
          <cell r="X32">
            <v>0.35321573221757319</v>
          </cell>
          <cell r="Y32">
            <v>0.33908710292887023</v>
          </cell>
        </row>
        <row r="33">
          <cell r="A33" t="str">
            <v>Europe</v>
          </cell>
          <cell r="B33">
            <v>0.37912275190974887</v>
          </cell>
          <cell r="C33">
            <v>113.57342366685157</v>
          </cell>
          <cell r="D33">
            <v>132.08864150186798</v>
          </cell>
          <cell r="E33">
            <v>154.00042007124387</v>
          </cell>
          <cell r="F33">
            <v>179.98473524163424</v>
          </cell>
          <cell r="H33">
            <v>0.53996333315705047</v>
          </cell>
          <cell r="I33">
            <v>5.3996333315705636E-3</v>
          </cell>
          <cell r="J33">
            <v>1.0313299663299746E-2</v>
          </cell>
          <cell r="K33">
            <v>1.4773936758510131E-2</v>
          </cell>
          <cell r="M33">
            <v>0.71323023137536123</v>
          </cell>
          <cell r="N33">
            <v>1.588252480468779</v>
          </cell>
          <cell r="O33">
            <v>2.6590830959570941</v>
          </cell>
          <cell r="Q33">
            <v>0.53996333315705047</v>
          </cell>
          <cell r="R33">
            <v>0.51296516649919788</v>
          </cell>
          <cell r="S33">
            <v>0.48731690817423795</v>
          </cell>
          <cell r="T33">
            <v>0.46295106276552606</v>
          </cell>
          <cell r="V33">
            <v>0.53996333315705047</v>
          </cell>
          <cell r="W33">
            <v>0.51836479983076844</v>
          </cell>
          <cell r="X33">
            <v>0.4976302078375377</v>
          </cell>
          <cell r="Y33">
            <v>0.47772499952403619</v>
          </cell>
        </row>
        <row r="34">
          <cell r="A34" t="str">
            <v>Asia</v>
          </cell>
          <cell r="B34">
            <v>0.35839432685927086</v>
          </cell>
          <cell r="C34">
            <v>33.451451286063765</v>
          </cell>
          <cell r="D34">
            <v>43.108028028959964</v>
          </cell>
          <cell r="E34">
            <v>56.215225350857217</v>
          </cell>
          <cell r="F34">
            <v>71.550560202838554</v>
          </cell>
          <cell r="H34">
            <v>0.29229536284751007</v>
          </cell>
          <cell r="I34">
            <v>2.9229536284751112E-3</v>
          </cell>
          <cell r="J34">
            <v>5.582841430387453E-3</v>
          </cell>
          <cell r="K34">
            <v>7.9974934228707606E-3</v>
          </cell>
          <cell r="M34">
            <v>0.12600276694365534</v>
          </cell>
          <cell r="N34">
            <v>0.3138406891073327</v>
          </cell>
          <cell r="O34">
            <v>0.57222513462491975</v>
          </cell>
          <cell r="Q34">
            <v>0.29229536284751007</v>
          </cell>
          <cell r="R34">
            <v>0.27768059470513456</v>
          </cell>
          <cell r="S34">
            <v>0.2637965649698778</v>
          </cell>
          <cell r="T34">
            <v>0.25060673672138389</v>
          </cell>
          <cell r="V34">
            <v>0.29229536284751007</v>
          </cell>
          <cell r="W34">
            <v>0.28060354833360968</v>
          </cell>
          <cell r="X34">
            <v>0.26937940640026525</v>
          </cell>
          <cell r="Y34">
            <v>0.25860423014425465</v>
          </cell>
        </row>
        <row r="35">
          <cell r="A35" t="str">
            <v>Americas</v>
          </cell>
          <cell r="B35">
            <v>0.36808976464148879</v>
          </cell>
          <cell r="C35">
            <v>2.3200697865353037</v>
          </cell>
          <cell r="D35">
            <v>5.7771688560481671</v>
          </cell>
          <cell r="E35">
            <v>7.2870730706075539</v>
          </cell>
          <cell r="F35">
            <v>9.1672755883962793</v>
          </cell>
          <cell r="H35">
            <v>0.95762081784386621</v>
          </cell>
          <cell r="I35">
            <v>9.5762081784386277E-3</v>
          </cell>
          <cell r="J35">
            <v>1.8290557620817882E-2</v>
          </cell>
          <cell r="K35">
            <v>2.6201463197026098E-2</v>
          </cell>
          <cell r="M35">
            <v>5.532337164750939E-2</v>
          </cell>
          <cell r="N35">
            <v>0.13328462988505776</v>
          </cell>
          <cell r="O35">
            <v>0.24019603394636088</v>
          </cell>
          <cell r="Q35">
            <v>0.95762081784386621</v>
          </cell>
          <cell r="R35">
            <v>0.90973977695167285</v>
          </cell>
          <cell r="S35">
            <v>0.86425278810408912</v>
          </cell>
          <cell r="T35">
            <v>0.82104014869888464</v>
          </cell>
          <cell r="V35">
            <v>0.95762081784386621</v>
          </cell>
          <cell r="W35">
            <v>0.91931598513011148</v>
          </cell>
          <cell r="X35">
            <v>0.882543345724907</v>
          </cell>
          <cell r="Y35">
            <v>0.84724161189591074</v>
          </cell>
        </row>
        <row r="36">
          <cell r="A36" t="str">
            <v xml:space="preserve">  Total Apparel Revs</v>
          </cell>
          <cell r="C36">
            <v>273.66972926183274</v>
          </cell>
          <cell r="D36">
            <v>328.04934534297365</v>
          </cell>
          <cell r="E36">
            <v>397.99087857660783</v>
          </cell>
          <cell r="F36">
            <v>483.70016238753544</v>
          </cell>
          <cell r="L36" t="str">
            <v>Total</v>
          </cell>
          <cell r="M36">
            <v>1.8493683588858261</v>
          </cell>
          <cell r="N36">
            <v>4.3008800922712611</v>
          </cell>
          <cell r="O36">
            <v>7.5181142774393646</v>
          </cell>
        </row>
        <row r="38">
          <cell r="C38" t="str">
            <v>Footwear Revenues</v>
          </cell>
          <cell r="I38" t="str">
            <v>Footwear COGs</v>
          </cell>
          <cell r="M38" t="str">
            <v>Footwear COGs</v>
          </cell>
          <cell r="R38" t="str">
            <v>Footwear COGs</v>
          </cell>
          <cell r="V38" t="str">
            <v>Footwear COGS % BU</v>
          </cell>
        </row>
        <row r="39">
          <cell r="C39" t="str">
            <v>02F</v>
          </cell>
          <cell r="D39" t="str">
            <v>03</v>
          </cell>
          <cell r="E39" t="str">
            <v>04</v>
          </cell>
          <cell r="F39" t="str">
            <v>05</v>
          </cell>
          <cell r="H39" t="str">
            <v>02F</v>
          </cell>
          <cell r="I39" t="str">
            <v>03</v>
          </cell>
          <cell r="J39" t="str">
            <v>04</v>
          </cell>
          <cell r="K39" t="str">
            <v>05</v>
          </cell>
          <cell r="M39" t="str">
            <v>03</v>
          </cell>
          <cell r="N39" t="str">
            <v>04</v>
          </cell>
          <cell r="O39" t="str">
            <v>05</v>
          </cell>
          <cell r="Q39" t="str">
            <v>02F</v>
          </cell>
          <cell r="R39" t="str">
            <v>03</v>
          </cell>
          <cell r="S39" t="str">
            <v>04</v>
          </cell>
          <cell r="T39" t="str">
            <v>05</v>
          </cell>
          <cell r="V39" t="str">
            <v>02F</v>
          </cell>
          <cell r="W39" t="str">
            <v>03</v>
          </cell>
          <cell r="X39" t="str">
            <v>04</v>
          </cell>
          <cell r="Y39" t="str">
            <v>05</v>
          </cell>
        </row>
        <row r="40">
          <cell r="R40">
            <v>5.0000000000000001E-3</v>
          </cell>
          <cell r="S40">
            <v>5.0000000000000001E-3</v>
          </cell>
          <cell r="T40">
            <v>5.0000000000000001E-3</v>
          </cell>
          <cell r="W40">
            <v>0</v>
          </cell>
          <cell r="X40">
            <v>0</v>
          </cell>
          <cell r="Y40">
            <v>0</v>
          </cell>
        </row>
        <row r="42">
          <cell r="A42" t="str">
            <v xml:space="preserve">  Boot</v>
          </cell>
          <cell r="B42">
            <v>1</v>
          </cell>
          <cell r="C42">
            <v>247.08299999999997</v>
          </cell>
          <cell r="D42">
            <v>253.11501270222311</v>
          </cell>
          <cell r="E42">
            <v>265.13003928608697</v>
          </cell>
          <cell r="F42">
            <v>278.3865412503913</v>
          </cell>
          <cell r="H42">
            <v>0.51053694507513692</v>
          </cell>
          <cell r="I42">
            <v>2.5526847253757312E-3</v>
          </cell>
          <cell r="J42">
            <v>5.0926060271245799E-3</v>
          </cell>
          <cell r="K42">
            <v>7.6198277223646915E-3</v>
          </cell>
          <cell r="M42">
            <v>0.64612282668824916</v>
          </cell>
          <cell r="N42">
            <v>1.350202836040103</v>
          </cell>
          <cell r="O42">
            <v>2.1212574845529533</v>
          </cell>
          <cell r="Q42">
            <v>0.51053694507513692</v>
          </cell>
          <cell r="R42">
            <v>0.50798426034976119</v>
          </cell>
          <cell r="S42">
            <v>0.50544433904801234</v>
          </cell>
          <cell r="T42">
            <v>0.50291711735277222</v>
          </cell>
          <cell r="V42">
            <v>0.51053694507513692</v>
          </cell>
          <cell r="W42">
            <v>0.51053694507513692</v>
          </cell>
          <cell r="X42">
            <v>0.51053694507513692</v>
          </cell>
          <cell r="Y42">
            <v>0.51053694507513692</v>
          </cell>
        </row>
        <row r="43">
          <cell r="A43" t="str">
            <v xml:space="preserve">  PRO</v>
          </cell>
          <cell r="B43">
            <v>1</v>
          </cell>
          <cell r="C43">
            <v>51.6</v>
          </cell>
          <cell r="D43">
            <v>64.499525473606781</v>
          </cell>
          <cell r="E43">
            <v>74.17416957881187</v>
          </cell>
          <cell r="F43">
            <v>85.300295015633651</v>
          </cell>
          <cell r="H43">
            <v>0.56782945736434109</v>
          </cell>
          <cell r="I43">
            <v>2.8391472868216638E-3</v>
          </cell>
          <cell r="J43">
            <v>5.6640988372093082E-3</v>
          </cell>
          <cell r="K43">
            <v>8.474925629844976E-3</v>
          </cell>
          <cell r="M43">
            <v>0.18312365274967549</v>
          </cell>
          <cell r="N43">
            <v>0.42012982766231438</v>
          </cell>
          <cell r="O43">
            <v>0.72291365646133132</v>
          </cell>
          <cell r="Q43">
            <v>0.56782945736434109</v>
          </cell>
          <cell r="R43">
            <v>0.56499031007751943</v>
          </cell>
          <cell r="S43">
            <v>0.56216535852713179</v>
          </cell>
          <cell r="T43">
            <v>0.55935453173449612</v>
          </cell>
          <cell r="V43">
            <v>0.56782945736434109</v>
          </cell>
          <cell r="W43">
            <v>0.56782945736434109</v>
          </cell>
          <cell r="X43">
            <v>0.56782945736434109</v>
          </cell>
          <cell r="Y43">
            <v>0.56782945736434109</v>
          </cell>
        </row>
        <row r="44">
          <cell r="A44" t="str">
            <v xml:space="preserve">  Performance</v>
          </cell>
          <cell r="B44">
            <v>1</v>
          </cell>
          <cell r="C44">
            <v>60.4</v>
          </cell>
          <cell r="D44">
            <v>73.619166144296472</v>
          </cell>
          <cell r="E44">
            <v>87.001782683810589</v>
          </cell>
          <cell r="F44">
            <v>100.05205008638217</v>
          </cell>
          <cell r="H44">
            <v>0.55794701986754969</v>
          </cell>
          <cell r="I44">
            <v>2.7897350993377756E-3</v>
          </cell>
          <cell r="J44">
            <v>5.5655215231787958E-3</v>
          </cell>
          <cell r="K44">
            <v>8.3274290149006891E-3</v>
          </cell>
          <cell r="M44">
            <v>0.20537797177672312</v>
          </cell>
          <cell r="N44">
            <v>0.4842102940816721</v>
          </cell>
          <cell r="O44">
            <v>0.83317634488963588</v>
          </cell>
          <cell r="Q44">
            <v>0.55794701986754969</v>
          </cell>
          <cell r="R44">
            <v>0.55515728476821191</v>
          </cell>
          <cell r="S44">
            <v>0.55238149834437089</v>
          </cell>
          <cell r="T44">
            <v>0.549619590852649</v>
          </cell>
          <cell r="V44">
            <v>0.55794701986754969</v>
          </cell>
          <cell r="W44">
            <v>0.55794701986754969</v>
          </cell>
          <cell r="X44">
            <v>0.55794701986754969</v>
          </cell>
          <cell r="Y44">
            <v>0.55794701986754969</v>
          </cell>
        </row>
        <row r="45">
          <cell r="A45" t="str">
            <v xml:space="preserve">  Mens</v>
          </cell>
          <cell r="B45">
            <v>1</v>
          </cell>
          <cell r="C45">
            <v>66.5</v>
          </cell>
          <cell r="D45">
            <v>78.412469243016346</v>
          </cell>
          <cell r="E45">
            <v>89.989434071500924</v>
          </cell>
          <cell r="F45">
            <v>103.48784918222606</v>
          </cell>
          <cell r="H45">
            <v>0.61052631578947369</v>
          </cell>
          <cell r="I45">
            <v>3.0526315789474179E-3</v>
          </cell>
          <cell r="J45">
            <v>6.0900000000000398E-3</v>
          </cell>
          <cell r="K45">
            <v>9.1121815789474425E-3</v>
          </cell>
          <cell r="M45">
            <v>0.23936437979447484</v>
          </cell>
          <cell r="N45">
            <v>0.54803565349544425</v>
          </cell>
          <cell r="O45">
            <v>0.94300007296317145</v>
          </cell>
          <cell r="Q45">
            <v>0.61052631578947369</v>
          </cell>
          <cell r="R45">
            <v>0.60747368421052628</v>
          </cell>
          <cell r="S45">
            <v>0.60443631578947365</v>
          </cell>
          <cell r="T45">
            <v>0.60141413421052625</v>
          </cell>
          <cell r="V45">
            <v>0.61052631578947369</v>
          </cell>
          <cell r="W45">
            <v>0.61052631578947369</v>
          </cell>
          <cell r="X45">
            <v>0.61052631578947369</v>
          </cell>
          <cell r="Y45">
            <v>0.61052631578947369</v>
          </cell>
        </row>
        <row r="46">
          <cell r="A46" t="str">
            <v xml:space="preserve">  Womens*</v>
          </cell>
          <cell r="B46">
            <v>1</v>
          </cell>
          <cell r="C46">
            <v>22.8</v>
          </cell>
          <cell r="D46">
            <v>30.854517453798767</v>
          </cell>
          <cell r="E46">
            <v>40.206262833675567</v>
          </cell>
          <cell r="F46">
            <v>52.268141683778239</v>
          </cell>
          <cell r="H46">
            <v>0.6578947368421052</v>
          </cell>
          <cell r="I46">
            <v>3.2894736842105088E-3</v>
          </cell>
          <cell r="J46">
            <v>6.5625000000000266E-3</v>
          </cell>
          <cell r="K46">
            <v>9.8191611842105564E-3</v>
          </cell>
          <cell r="M46">
            <v>0.10149512320328488</v>
          </cell>
          <cell r="N46">
            <v>0.26385359984599699</v>
          </cell>
          <cell r="O46">
            <v>0.51322930799217303</v>
          </cell>
          <cell r="Q46">
            <v>0.6578947368421052</v>
          </cell>
          <cell r="R46">
            <v>0.65460526315789469</v>
          </cell>
          <cell r="S46">
            <v>0.65133223684210517</v>
          </cell>
          <cell r="T46">
            <v>0.64807557565789464</v>
          </cell>
          <cell r="V46">
            <v>0.6578947368421052</v>
          </cell>
          <cell r="W46">
            <v>0.6578947368421052</v>
          </cell>
          <cell r="X46">
            <v>0.6578947368421052</v>
          </cell>
          <cell r="Y46">
            <v>0.6578947368421052</v>
          </cell>
        </row>
        <row r="47">
          <cell r="A47" t="str">
            <v xml:space="preserve">  Kids</v>
          </cell>
          <cell r="B47">
            <v>1</v>
          </cell>
          <cell r="C47">
            <v>108.3</v>
          </cell>
          <cell r="D47">
            <v>116.36812034888375</v>
          </cell>
          <cell r="E47">
            <v>128.53962951108267</v>
          </cell>
          <cell r="F47">
            <v>141.39359246219095</v>
          </cell>
          <cell r="H47">
            <v>0.51800554016620493</v>
          </cell>
          <cell r="I47">
            <v>2.5900277008310546E-3</v>
          </cell>
          <cell r="J47">
            <v>5.1671052631578895E-3</v>
          </cell>
          <cell r="K47">
            <v>7.7312974376730903E-3</v>
          </cell>
          <cell r="M47">
            <v>0.30139665519725084</v>
          </cell>
          <cell r="N47">
            <v>0.66417779617108041</v>
          </cell>
          <cell r="O47">
            <v>1.09315591910633</v>
          </cell>
          <cell r="Q47">
            <v>0.51800554016620493</v>
          </cell>
          <cell r="R47">
            <v>0.51541551246537387</v>
          </cell>
          <cell r="S47">
            <v>0.51283843490304704</v>
          </cell>
          <cell r="T47">
            <v>0.51027424272853183</v>
          </cell>
          <cell r="V47">
            <v>0.51800554016620493</v>
          </cell>
          <cell r="W47">
            <v>0.51800554016620493</v>
          </cell>
          <cell r="X47">
            <v>0.51800554016620493</v>
          </cell>
          <cell r="Y47">
            <v>0.51800554016620493</v>
          </cell>
        </row>
        <row r="48">
          <cell r="A48" t="str">
            <v>Total NAW FW</v>
          </cell>
          <cell r="C48">
            <v>556.68299999999999</v>
          </cell>
          <cell r="D48">
            <v>616.86881136582531</v>
          </cell>
          <cell r="E48">
            <v>685.04131796496858</v>
          </cell>
          <cell r="F48">
            <v>760.88846968060238</v>
          </cell>
        </row>
        <row r="50">
          <cell r="A50" t="str">
            <v xml:space="preserve">TSR </v>
          </cell>
          <cell r="B50">
            <v>0.50080116876384373</v>
          </cell>
          <cell r="C50">
            <v>18.182588034308875</v>
          </cell>
          <cell r="D50">
            <v>20.703120316697301</v>
          </cell>
          <cell r="E50">
            <v>23.843143644846599</v>
          </cell>
          <cell r="F50">
            <v>28.627798011216363</v>
          </cell>
          <cell r="H50">
            <v>0.35195031289700279</v>
          </cell>
          <cell r="I50">
            <v>1.7597515644849904E-3</v>
          </cell>
          <cell r="J50">
            <v>3.5107043711475883E-3</v>
          </cell>
          <cell r="K50">
            <v>5.2529024137768499E-3</v>
          </cell>
          <cell r="M50">
            <v>3.6432348367029063E-2</v>
          </cell>
          <cell r="N50">
            <v>8.3706228615862799E-2</v>
          </cell>
          <cell r="O50">
            <v>0.15037902927423455</v>
          </cell>
          <cell r="Q50">
            <v>0.35195031289700279</v>
          </cell>
          <cell r="R50">
            <v>0.3501905613325178</v>
          </cell>
          <cell r="S50">
            <v>0.3484396085258552</v>
          </cell>
          <cell r="T50">
            <v>0.34669741048322594</v>
          </cell>
          <cell r="V50">
            <v>0.35195031289700279</v>
          </cell>
          <cell r="W50">
            <v>0.35195031289700279</v>
          </cell>
          <cell r="X50">
            <v>0.35195031289700279</v>
          </cell>
          <cell r="Y50">
            <v>0.35195031289700279</v>
          </cell>
        </row>
        <row r="51">
          <cell r="A51" t="str">
            <v>FW+</v>
          </cell>
          <cell r="B51">
            <v>0.3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A52" t="str">
            <v xml:space="preserve">TFO </v>
          </cell>
          <cell r="B52">
            <v>0.59185878302906003</v>
          </cell>
          <cell r="C52">
            <v>97.273174708392077</v>
          </cell>
          <cell r="D52">
            <v>97.659658493710054</v>
          </cell>
          <cell r="E52">
            <v>100.30822654776507</v>
          </cell>
          <cell r="F52">
            <v>103.34682953983626</v>
          </cell>
          <cell r="H52">
            <v>0.51855289482911537</v>
          </cell>
          <cell r="I52">
            <v>2.5927644741455813E-3</v>
          </cell>
          <cell r="J52">
            <v>5.1725651259204586E-3</v>
          </cell>
          <cell r="K52">
            <v>7.7394667744364876E-3</v>
          </cell>
          <cell r="M52">
            <v>0.25320849309968119</v>
          </cell>
          <cell r="N52">
            <v>0.51885083448389835</v>
          </cell>
          <cell r="O52">
            <v>0.7998493534669141</v>
          </cell>
          <cell r="Q52">
            <v>0.51855289482911537</v>
          </cell>
          <cell r="R52">
            <v>0.51596013035496979</v>
          </cell>
          <cell r="S52">
            <v>0.51338032970319492</v>
          </cell>
          <cell r="T52">
            <v>0.51081342805467889</v>
          </cell>
          <cell r="V52">
            <v>0.51855289482911537</v>
          </cell>
          <cell r="W52">
            <v>0.51855289482911537</v>
          </cell>
          <cell r="X52">
            <v>0.51855289482911537</v>
          </cell>
          <cell r="Y52">
            <v>0.51855289482911537</v>
          </cell>
        </row>
        <row r="53">
          <cell r="A53" t="str">
            <v>Ecomm</v>
          </cell>
          <cell r="B53">
            <v>0.44154164511122607</v>
          </cell>
          <cell r="C53">
            <v>1.7445310398344542</v>
          </cell>
          <cell r="D53">
            <v>2.1896050181065698</v>
          </cell>
          <cell r="E53">
            <v>2.6505744956026907</v>
          </cell>
          <cell r="F53">
            <v>3.1808660113812728</v>
          </cell>
          <cell r="H53">
            <v>0.33391915641476272</v>
          </cell>
          <cell r="I53">
            <v>1.6695957820738183E-3</v>
          </cell>
          <cell r="J53">
            <v>3.3308435852372753E-3</v>
          </cell>
          <cell r="K53">
            <v>4.9837851493849117E-3</v>
          </cell>
          <cell r="M53">
            <v>3.6557553026383954E-3</v>
          </cell>
          <cell r="N53">
            <v>8.8286490558717491E-3</v>
          </cell>
          <cell r="O53">
            <v>1.5852752789705205E-2</v>
          </cell>
          <cell r="Q53">
            <v>0.33391915641476272</v>
          </cell>
          <cell r="R53">
            <v>0.3322495606326889</v>
          </cell>
          <cell r="S53">
            <v>0.33058831282952544</v>
          </cell>
          <cell r="T53">
            <v>0.32893537126537781</v>
          </cell>
          <cell r="V53">
            <v>0.33391915641476272</v>
          </cell>
          <cell r="W53">
            <v>0.33391915641476272</v>
          </cell>
          <cell r="X53">
            <v>0.33391915641476272</v>
          </cell>
          <cell r="Y53">
            <v>0.33391915641476272</v>
          </cell>
        </row>
        <row r="54">
          <cell r="A54" t="str">
            <v>Europe</v>
          </cell>
          <cell r="B54">
            <v>0.56855046214921101</v>
          </cell>
          <cell r="C54">
            <v>170.320093395577</v>
          </cell>
          <cell r="D54">
            <v>198.08639231555804</v>
          </cell>
          <cell r="E54">
            <v>230.94633482593389</v>
          </cell>
          <cell r="F54">
            <v>269.91364640071652</v>
          </cell>
          <cell r="H54">
            <v>0.51411476363721853</v>
          </cell>
          <cell r="I54">
            <v>2.5705738181861504E-3</v>
          </cell>
          <cell r="J54">
            <v>5.1282947672812718E-3</v>
          </cell>
          <cell r="K54">
            <v>7.6732271116309869E-3</v>
          </cell>
          <cell r="M54">
            <v>0.50919569382532381</v>
          </cell>
          <cell r="N54">
            <v>1.1843608804106254</v>
          </cell>
          <cell r="O54">
            <v>2.0711087093611575</v>
          </cell>
          <cell r="Q54">
            <v>0.51411476363721853</v>
          </cell>
          <cell r="R54">
            <v>0.51154418981903238</v>
          </cell>
          <cell r="S54">
            <v>0.50898646886993726</v>
          </cell>
          <cell r="T54">
            <v>0.50644153652558754</v>
          </cell>
          <cell r="V54">
            <v>0.51411476363721853</v>
          </cell>
          <cell r="W54">
            <v>0.51411476363721853</v>
          </cell>
          <cell r="X54">
            <v>0.51411476363721853</v>
          </cell>
          <cell r="Y54">
            <v>0.51411476363721853</v>
          </cell>
        </row>
        <row r="55">
          <cell r="A55" t="str">
            <v>Asia</v>
          </cell>
          <cell r="B55">
            <v>0.56016322164667665</v>
          </cell>
          <cell r="C55">
            <v>52.283954618835857</v>
          </cell>
          <cell r="D55">
            <v>67.376992462883919</v>
          </cell>
          <cell r="E55">
            <v>87.863281804946183</v>
          </cell>
          <cell r="F55">
            <v>111.83210589598582</v>
          </cell>
          <cell r="H55">
            <v>0.3485978995013968</v>
          </cell>
          <cell r="I55">
            <v>1.7429894975070082E-3</v>
          </cell>
          <cell r="J55">
            <v>3.4772640475264627E-3</v>
          </cell>
          <cell r="K55">
            <v>5.202867224795793E-3</v>
          </cell>
          <cell r="M55">
            <v>0.11743739023641551</v>
          </cell>
          <cell r="N55">
            <v>0.30552383091802537</v>
          </cell>
          <cell r="O55">
            <v>0.581847598446117</v>
          </cell>
          <cell r="Q55">
            <v>0.3485978995013968</v>
          </cell>
          <cell r="R55">
            <v>0.34685491000388979</v>
          </cell>
          <cell r="S55">
            <v>0.34512063545387034</v>
          </cell>
          <cell r="T55">
            <v>0.34339503227660101</v>
          </cell>
          <cell r="V55">
            <v>0.3485978995013968</v>
          </cell>
          <cell r="W55">
            <v>0.3485978995013968</v>
          </cell>
          <cell r="X55">
            <v>0.3485978995013968</v>
          </cell>
          <cell r="Y55">
            <v>0.3485978995013968</v>
          </cell>
        </row>
        <row r="56">
          <cell r="A56" t="str">
            <v>Americas</v>
          </cell>
          <cell r="B56">
            <v>0.18951833607006022</v>
          </cell>
          <cell r="C56">
            <v>1.1945340722495896</v>
          </cell>
          <cell r="D56">
            <v>2.9744902846195953</v>
          </cell>
          <cell r="E56">
            <v>3.7518944991789822</v>
          </cell>
          <cell r="F56">
            <v>4.7199541598248507</v>
          </cell>
          <cell r="H56">
            <v>0.38989169675090257</v>
          </cell>
          <cell r="I56">
            <v>1.9494584837544959E-3</v>
          </cell>
          <cell r="J56">
            <v>3.8891696750902316E-3</v>
          </cell>
          <cell r="K56">
            <v>5.8191823104692952E-3</v>
          </cell>
          <cell r="M56">
            <v>5.7986453201969955E-3</v>
          </cell>
          <cell r="N56">
            <v>1.459175431034475E-2</v>
          </cell>
          <cell r="O56">
            <v>2.7466273753078734E-2</v>
          </cell>
          <cell r="Q56">
            <v>0.38989169675090257</v>
          </cell>
          <cell r="R56">
            <v>0.38794223826714808</v>
          </cell>
          <cell r="S56">
            <v>0.38600252707581234</v>
          </cell>
          <cell r="T56">
            <v>0.38407251444043328</v>
          </cell>
          <cell r="V56">
            <v>0.38989169675090257</v>
          </cell>
          <cell r="W56">
            <v>0.38989169675090257</v>
          </cell>
          <cell r="X56">
            <v>0.38989169675090257</v>
          </cell>
          <cell r="Y56">
            <v>0.38989169675090257</v>
          </cell>
        </row>
        <row r="57">
          <cell r="A57" t="str">
            <v xml:space="preserve">  Total Footwear Revs</v>
          </cell>
          <cell r="C57">
            <v>897.68187586919782</v>
          </cell>
          <cell r="D57">
            <v>1005.8590702574008</v>
          </cell>
          <cell r="E57">
            <v>1134.4047737832418</v>
          </cell>
          <cell r="F57">
            <v>1282.5096696995633</v>
          </cell>
          <cell r="L57" t="str">
            <v>Total</v>
          </cell>
          <cell r="M57">
            <v>2.602608935560943</v>
          </cell>
          <cell r="N57">
            <v>5.8464721850912396</v>
          </cell>
          <cell r="O57">
            <v>9.8732365030568037</v>
          </cell>
        </row>
        <row r="59">
          <cell r="L59" t="str">
            <v>Total Supply Chain Variances</v>
          </cell>
          <cell r="M59">
            <v>4.4519772944467686</v>
          </cell>
          <cell r="N59">
            <v>10.147352277362501</v>
          </cell>
          <cell r="O59">
            <v>17.391350780496168</v>
          </cell>
        </row>
      </sheetData>
      <sheetData sheetId="14" refreshError="1"/>
      <sheetData sheetId="15" refreshError="1">
        <row r="1">
          <cell r="A1" t="str">
            <v>THE TIMBERLAND COMPANY</v>
          </cell>
        </row>
        <row r="2">
          <cell r="A2" t="str">
            <v>CORPORATE</v>
          </cell>
        </row>
        <row r="3">
          <cell r="A3" t="str">
            <v>ANNUAL INCOME STATEMENT</v>
          </cell>
        </row>
        <row r="4">
          <cell r="A4" t="str">
            <v>2003 -2005 Projections</v>
          </cell>
        </row>
        <row r="8">
          <cell r="B8" t="str">
            <v>2001A</v>
          </cell>
          <cell r="C8" t="str">
            <v>2002F</v>
          </cell>
          <cell r="D8">
            <v>2003</v>
          </cell>
          <cell r="E8">
            <v>2004</v>
          </cell>
          <cell r="F8">
            <v>2005</v>
          </cell>
          <cell r="H8" t="str">
            <v>CAGR</v>
          </cell>
        </row>
        <row r="10">
          <cell r="A10" t="str">
            <v>Revenue</v>
          </cell>
        </row>
        <row r="11">
          <cell r="A11" t="str">
            <v xml:space="preserve">   Net Revenue</v>
          </cell>
          <cell r="B11">
            <v>9.9999999999999992E-2</v>
          </cell>
          <cell r="C11">
            <v>2.8000000000000001E-2</v>
          </cell>
          <cell r="D11">
            <v>2.8000000000000001E-2</v>
          </cell>
          <cell r="E11">
            <v>2.8000000000000001E-2</v>
          </cell>
          <cell r="F11">
            <v>2.8000000000000001E-2</v>
          </cell>
          <cell r="H11">
            <v>0</v>
          </cell>
        </row>
        <row r="12">
          <cell r="A12" t="str">
            <v xml:space="preserve">   FX Effect</v>
          </cell>
        </row>
        <row r="13">
          <cell r="A13" t="str">
            <v>Net Revenue</v>
          </cell>
          <cell r="B13">
            <v>9.9999999999999992E-2</v>
          </cell>
          <cell r="C13">
            <v>2.8000000000000001E-2</v>
          </cell>
          <cell r="D13">
            <v>2.8000000000000001E-2</v>
          </cell>
          <cell r="E13">
            <v>2.8000000000000001E-2</v>
          </cell>
          <cell r="F13">
            <v>2.8000000000000001E-2</v>
          </cell>
          <cell r="H13">
            <v>0</v>
          </cell>
        </row>
        <row r="14">
          <cell r="A14" t="str">
            <v xml:space="preserve">  Licensing</v>
          </cell>
        </row>
        <row r="15">
          <cell r="A15" t="str">
            <v>Net Revenue including Licensing</v>
          </cell>
          <cell r="B15">
            <v>9.9999999999999992E-2</v>
          </cell>
          <cell r="C15">
            <v>2.8000000000000001E-2</v>
          </cell>
          <cell r="D15">
            <v>2.8000000000000001E-2</v>
          </cell>
          <cell r="E15">
            <v>2.8000000000000001E-2</v>
          </cell>
          <cell r="F15">
            <v>2.8000000000000001E-2</v>
          </cell>
          <cell r="H15">
            <v>0</v>
          </cell>
        </row>
        <row r="17">
          <cell r="A17" t="str">
            <v>Gross Margin</v>
          </cell>
        </row>
        <row r="18">
          <cell r="A18" t="str">
            <v xml:space="preserve">  Licensing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 xml:space="preserve">   Standard</v>
          </cell>
          <cell r="B19">
            <v>-3.8000000000000006E-2</v>
          </cell>
          <cell r="C19">
            <v>-1.599</v>
          </cell>
          <cell r="D19">
            <v>-1.599</v>
          </cell>
          <cell r="E19">
            <v>-1.599</v>
          </cell>
          <cell r="F19">
            <v>-1.599</v>
          </cell>
          <cell r="H19">
            <v>0</v>
          </cell>
        </row>
        <row r="20">
          <cell r="A20" t="str">
            <v xml:space="preserve">   Logistics</v>
          </cell>
          <cell r="B20">
            <v>-3.9140000000000001</v>
          </cell>
          <cell r="C20">
            <v>-4.1070000000000002</v>
          </cell>
          <cell r="D20">
            <v>-4.24</v>
          </cell>
          <cell r="E20">
            <v>-4.3689999999999998</v>
          </cell>
          <cell r="F20">
            <v>-4.5490000000000004</v>
          </cell>
        </row>
        <row r="21">
          <cell r="A21" t="str">
            <v xml:space="preserve">   Corp &amp; Suply &amp; Planning Variances</v>
          </cell>
          <cell r="B21">
            <v>-9.6189999999999998</v>
          </cell>
          <cell r="C21">
            <v>-16.324000000000002</v>
          </cell>
          <cell r="D21">
            <v>-10.607000000000001</v>
          </cell>
          <cell r="E21">
            <v>-4.2910000000000021</v>
          </cell>
          <cell r="F21">
            <v>-1.9463000000000026</v>
          </cell>
          <cell r="H21">
            <v>-0.5078157272124757</v>
          </cell>
        </row>
        <row r="22">
          <cell r="A22" t="str">
            <v xml:space="preserve">   FX Effect</v>
          </cell>
          <cell r="B22">
            <v>-7.9000000000000001E-2</v>
          </cell>
          <cell r="C22">
            <v>7.6999999999999999E-2</v>
          </cell>
        </row>
        <row r="23">
          <cell r="A23" t="str">
            <v>Gross Margin</v>
          </cell>
          <cell r="B23">
            <v>-13.65</v>
          </cell>
          <cell r="C23">
            <v>-21.952999999999999</v>
          </cell>
          <cell r="D23">
            <v>-16.446000000000002</v>
          </cell>
          <cell r="E23">
            <v>-10.259000000000002</v>
          </cell>
          <cell r="F23">
            <v>-8.094300000000004</v>
          </cell>
          <cell r="H23">
            <v>-0.28292958213170982</v>
          </cell>
        </row>
        <row r="25">
          <cell r="A25" t="str">
            <v>Operating Expense</v>
          </cell>
        </row>
        <row r="26">
          <cell r="A26" t="str">
            <v xml:space="preserve">    Selling</v>
          </cell>
        </row>
        <row r="27">
          <cell r="A27" t="str">
            <v xml:space="preserve">    Consumer Marketing</v>
          </cell>
        </row>
        <row r="28">
          <cell r="A28" t="str">
            <v xml:space="preserve">    Consumer Marketing - Corp alloc</v>
          </cell>
          <cell r="B28">
            <v>14.821400000000001</v>
          </cell>
          <cell r="C28">
            <v>12.513</v>
          </cell>
          <cell r="D28">
            <v>18.43</v>
          </cell>
          <cell r="E28">
            <v>23.241</v>
          </cell>
          <cell r="F28">
            <v>29.125</v>
          </cell>
          <cell r="H28">
            <v>0.32526124052909355</v>
          </cell>
        </row>
        <row r="29">
          <cell r="A29" t="str">
            <v xml:space="preserve">    Trade Marketing</v>
          </cell>
        </row>
        <row r="30">
          <cell r="A30" t="str">
            <v xml:space="preserve">    Trade Marketing - Corp alloc</v>
          </cell>
          <cell r="B30">
            <v>4.7159000000000004</v>
          </cell>
          <cell r="C30">
            <v>5.0199999999999996</v>
          </cell>
          <cell r="D30">
            <v>5.3319999999999999</v>
          </cell>
          <cell r="E30">
            <v>5.577</v>
          </cell>
          <cell r="F30">
            <v>5.819</v>
          </cell>
          <cell r="H30">
            <v>5.0464902702741288E-2</v>
          </cell>
        </row>
        <row r="31">
          <cell r="A31" t="str">
            <v xml:space="preserve">    Indirect Marketing </v>
          </cell>
        </row>
        <row r="32">
          <cell r="A32" t="str">
            <v xml:space="preserve">    Indirect Marketing - Corp alloc</v>
          </cell>
          <cell r="B32">
            <v>14.1477</v>
          </cell>
          <cell r="C32">
            <v>15.369</v>
          </cell>
          <cell r="D32">
            <v>16.760000000000002</v>
          </cell>
          <cell r="E32">
            <v>17.829999999999998</v>
          </cell>
          <cell r="F32">
            <v>18.782</v>
          </cell>
          <cell r="H32">
            <v>6.9133838136823389E-2</v>
          </cell>
        </row>
        <row r="33">
          <cell r="A33" t="str">
            <v xml:space="preserve">    Product Development</v>
          </cell>
          <cell r="H33" t="e">
            <v>#DIV/0!</v>
          </cell>
        </row>
        <row r="34">
          <cell r="A34" t="str">
            <v xml:space="preserve">    PD Allocation - Footwear</v>
          </cell>
        </row>
        <row r="35">
          <cell r="A35" t="str">
            <v xml:space="preserve">    PD Allocation - Apparel</v>
          </cell>
        </row>
        <row r="36">
          <cell r="A36" t="str">
            <v xml:space="preserve">    Distribution</v>
          </cell>
        </row>
        <row r="37">
          <cell r="A37" t="str">
            <v xml:space="preserve">    Distribution allocation &amp; customer svc</v>
          </cell>
          <cell r="B37">
            <v>22.016999999999999</v>
          </cell>
          <cell r="C37">
            <v>20.420999999999996</v>
          </cell>
          <cell r="D37">
            <v>22.291</v>
          </cell>
          <cell r="E37">
            <v>25.286999999999999</v>
          </cell>
          <cell r="F37">
            <v>27.995000000000001</v>
          </cell>
        </row>
        <row r="38">
          <cell r="A38" t="str">
            <v xml:space="preserve">    Supply &amp; Planning allocation</v>
          </cell>
          <cell r="B38">
            <v>2.8</v>
          </cell>
          <cell r="C38">
            <v>3.95</v>
          </cell>
          <cell r="D38">
            <v>4.3380000000000001</v>
          </cell>
          <cell r="E38">
            <v>4.516</v>
          </cell>
          <cell r="F38">
            <v>4.6970000000000001</v>
          </cell>
        </row>
        <row r="39">
          <cell r="A39" t="str">
            <v xml:space="preserve">    G&amp;A (see below for details)</v>
          </cell>
          <cell r="B39">
            <v>41.148000000000003</v>
          </cell>
          <cell r="C39">
            <v>47.623000000000012</v>
          </cell>
          <cell r="D39">
            <v>54.8352</v>
          </cell>
          <cell r="E39">
            <v>59.733310000000017</v>
          </cell>
          <cell r="F39">
            <v>65.171290500000012</v>
          </cell>
          <cell r="H39">
            <v>0.11023059256283929</v>
          </cell>
        </row>
        <row r="40">
          <cell r="A40" t="str">
            <v xml:space="preserve">    FX Effect</v>
          </cell>
        </row>
        <row r="41">
          <cell r="A41" t="str">
            <v>Total OPEX</v>
          </cell>
          <cell r="B41">
            <v>99.65</v>
          </cell>
          <cell r="C41">
            <v>104.89600000000002</v>
          </cell>
          <cell r="D41">
            <v>121.9862</v>
          </cell>
          <cell r="E41">
            <v>136.18431000000004</v>
          </cell>
          <cell r="F41">
            <v>151.5892905</v>
          </cell>
          <cell r="H41">
            <v>0.13058494377740559</v>
          </cell>
        </row>
        <row r="43">
          <cell r="A43" t="str">
            <v>Operating Contribution</v>
          </cell>
        </row>
        <row r="44">
          <cell r="A44" t="str">
            <v xml:space="preserve">   Operating Contribution</v>
          </cell>
          <cell r="B44">
            <v>-113.221</v>
          </cell>
          <cell r="C44">
            <v>-126.92600000000002</v>
          </cell>
          <cell r="D44">
            <v>-138.43219999999999</v>
          </cell>
          <cell r="E44">
            <v>-146.44331000000005</v>
          </cell>
          <cell r="F44">
            <v>-159.68359050000001</v>
          </cell>
          <cell r="H44">
            <v>7.9534596916414957E-2</v>
          </cell>
        </row>
        <row r="45">
          <cell r="A45" t="str">
            <v xml:space="preserve">   FX Effect</v>
          </cell>
          <cell r="B45">
            <v>-7.9000000000000001E-2</v>
          </cell>
          <cell r="C45">
            <v>7.6999999999999999E-2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Operating Contribution</v>
          </cell>
          <cell r="B46">
            <v>-113.3</v>
          </cell>
          <cell r="C46">
            <v>-126.84900000000002</v>
          </cell>
          <cell r="D46">
            <v>-138.43219999999999</v>
          </cell>
          <cell r="E46">
            <v>-146.44331000000005</v>
          </cell>
          <cell r="F46">
            <v>-159.68359050000001</v>
          </cell>
          <cell r="H46">
            <v>7.9752986104249191E-2</v>
          </cell>
        </row>
        <row r="52">
          <cell r="A52" t="str">
            <v>% of Total TBL Sales</v>
          </cell>
        </row>
        <row r="53">
          <cell r="A53" t="str">
            <v xml:space="preserve">   Gross Profit</v>
          </cell>
          <cell r="B53">
            <v>-1.1532398012203222E-2</v>
          </cell>
          <cell r="C53">
            <v>-1.8279664799259254E-2</v>
          </cell>
          <cell r="D53">
            <v>-1.1862180589906545E-2</v>
          </cell>
          <cell r="E53">
            <v>-6.4685638766742038E-3</v>
          </cell>
          <cell r="F53">
            <v>-4.4504130527415449E-3</v>
          </cell>
        </row>
        <row r="54">
          <cell r="A54" t="str">
            <v xml:space="preserve">   OPEX</v>
          </cell>
          <cell r="B54">
            <v>8.4190729810699722E-2</v>
          </cell>
          <cell r="C54">
            <v>8.7344040394620279E-2</v>
          </cell>
          <cell r="D54">
            <v>8.7986278358048009E-2</v>
          </cell>
          <cell r="E54">
            <v>8.5867716954459661E-2</v>
          </cell>
          <cell r="F54">
            <v>8.3346917843053689E-2</v>
          </cell>
        </row>
        <row r="55">
          <cell r="A55" t="str">
            <v xml:space="preserve">   Operating Profit</v>
          </cell>
          <cell r="B55">
            <v>-9.5723127822902931E-2</v>
          </cell>
          <cell r="C55">
            <v>-0.10562370519387954</v>
          </cell>
          <cell r="D55">
            <v>-9.9848458947954549E-2</v>
          </cell>
          <cell r="E55">
            <v>-9.2336280831133863E-2</v>
          </cell>
          <cell r="F55">
            <v>-8.7797330895795236E-2</v>
          </cell>
        </row>
        <row r="58">
          <cell r="A58" t="str">
            <v>Growth Rate %</v>
          </cell>
        </row>
        <row r="59">
          <cell r="A59" t="str">
            <v xml:space="preserve">   Revenue</v>
          </cell>
          <cell r="C59">
            <v>-0.72</v>
          </cell>
          <cell r="D59">
            <v>0</v>
          </cell>
          <cell r="E59">
            <v>0</v>
          </cell>
          <cell r="F59">
            <v>0</v>
          </cell>
        </row>
        <row r="60">
          <cell r="A60" t="str">
            <v xml:space="preserve">   OPEX</v>
          </cell>
          <cell r="C60">
            <v>5.2644254892122516E-2</v>
          </cell>
          <cell r="D60">
            <v>0.16292518303843787</v>
          </cell>
          <cell r="E60">
            <v>0.11639111637218015</v>
          </cell>
          <cell r="F60">
            <v>0.11311861476553327</v>
          </cell>
        </row>
        <row r="61">
          <cell r="A61" t="str">
            <v xml:space="preserve">   Operating Profit</v>
          </cell>
          <cell r="C61">
            <v>0.11958517210944414</v>
          </cell>
          <cell r="D61">
            <v>9.1314870436503048E-2</v>
          </cell>
          <cell r="E61">
            <v>5.7870278735728101E-2</v>
          </cell>
          <cell r="F61">
            <v>9.0412327473340701E-2</v>
          </cell>
        </row>
        <row r="63">
          <cell r="A63" t="str">
            <v>Corporate G&amp;A Details</v>
          </cell>
          <cell r="B63" t="str">
            <v>2001A</v>
          </cell>
          <cell r="C63" t="str">
            <v>2002F</v>
          </cell>
          <cell r="D63">
            <v>2003</v>
          </cell>
          <cell r="E63">
            <v>2004</v>
          </cell>
          <cell r="F63">
            <v>2005</v>
          </cell>
          <cell r="H63" t="str">
            <v>CAGR</v>
          </cell>
          <cell r="I63">
            <v>2003</v>
          </cell>
        </row>
        <row r="64">
          <cell r="A64" t="str">
            <v>Bonus (included in Executive)</v>
          </cell>
          <cell r="B64">
            <v>6</v>
          </cell>
          <cell r="C64">
            <v>13.5</v>
          </cell>
          <cell r="D64">
            <v>14.850000000000001</v>
          </cell>
          <cell r="E64">
            <v>16.335000000000004</v>
          </cell>
          <cell r="F64">
            <v>17.968500000000006</v>
          </cell>
          <cell r="H64">
            <v>0.1</v>
          </cell>
        </row>
        <row r="65">
          <cell r="A65" t="str">
            <v>Executive (balance)</v>
          </cell>
          <cell r="B65">
            <v>10.483000000000001</v>
          </cell>
          <cell r="C65">
            <v>7.1269999999999989</v>
          </cell>
          <cell r="D65">
            <v>7.4833499999999988</v>
          </cell>
          <cell r="E65">
            <v>7.8575174999999993</v>
          </cell>
          <cell r="F65">
            <v>8.2503933749999998</v>
          </cell>
          <cell r="H65">
            <v>0.05</v>
          </cell>
          <cell r="I65">
            <v>0.05</v>
          </cell>
        </row>
        <row r="66">
          <cell r="A66" t="str">
            <v xml:space="preserve">  Executive Total (includes bonus)</v>
          </cell>
          <cell r="B66">
            <v>16.483000000000001</v>
          </cell>
          <cell r="C66">
            <v>20.626999999999999</v>
          </cell>
          <cell r="D66">
            <v>22.333349999999999</v>
          </cell>
          <cell r="E66">
            <v>24.192517500000005</v>
          </cell>
          <cell r="F66">
            <v>26.218893375000007</v>
          </cell>
          <cell r="H66">
            <v>8.3243511329259556E-2</v>
          </cell>
          <cell r="I66">
            <v>0.05</v>
          </cell>
        </row>
        <row r="67">
          <cell r="A67" t="str">
            <v>Accounting</v>
          </cell>
          <cell r="B67">
            <v>3.2210000000000001</v>
          </cell>
          <cell r="C67">
            <v>1.58</v>
          </cell>
          <cell r="D67">
            <v>1.6590000000000003</v>
          </cell>
          <cell r="E67">
            <v>1.7419500000000003</v>
          </cell>
          <cell r="F67">
            <v>1.8290475000000004</v>
          </cell>
          <cell r="H67">
            <v>0.05</v>
          </cell>
          <cell r="I67">
            <v>0.05</v>
          </cell>
        </row>
        <row r="68">
          <cell r="A68" t="str">
            <v>Treasury excl insurance</v>
          </cell>
          <cell r="B68">
            <v>2.8180000000000001</v>
          </cell>
          <cell r="C68">
            <v>2.3530000000000002</v>
          </cell>
          <cell r="D68">
            <v>2.4706500000000005</v>
          </cell>
          <cell r="E68">
            <v>2.5941825000000005</v>
          </cell>
          <cell r="F68">
            <v>2.7238916250000007</v>
          </cell>
          <cell r="H68">
            <v>0.05</v>
          </cell>
          <cell r="I68">
            <v>0.05</v>
          </cell>
        </row>
        <row r="69">
          <cell r="A69" t="str">
            <v>Insurance</v>
          </cell>
          <cell r="C69">
            <v>2.4</v>
          </cell>
          <cell r="D69">
            <v>3.2</v>
          </cell>
          <cell r="E69">
            <v>4</v>
          </cell>
          <cell r="F69">
            <v>5</v>
          </cell>
          <cell r="H69">
            <v>0.27718238732258849</v>
          </cell>
          <cell r="I69">
            <v>0.33333333333333348</v>
          </cell>
        </row>
        <row r="70">
          <cell r="A70" t="str">
            <v>IR/Audit</v>
          </cell>
          <cell r="B70">
            <v>0.996</v>
          </cell>
          <cell r="C70">
            <v>0.77500000000000002</v>
          </cell>
          <cell r="D70">
            <v>0.81375000000000008</v>
          </cell>
          <cell r="E70">
            <v>0.85443750000000007</v>
          </cell>
          <cell r="F70">
            <v>0.89715937500000009</v>
          </cell>
          <cell r="H70">
            <v>0.05</v>
          </cell>
          <cell r="I70">
            <v>0.05</v>
          </cell>
        </row>
        <row r="71">
          <cell r="A71" t="str">
            <v>HR</v>
          </cell>
          <cell r="B71">
            <v>3.226</v>
          </cell>
          <cell r="C71">
            <v>3.1509999999999998</v>
          </cell>
          <cell r="D71">
            <v>3.3085499999999999</v>
          </cell>
          <cell r="E71">
            <v>3.4739775000000002</v>
          </cell>
          <cell r="F71">
            <v>3.6476763750000005</v>
          </cell>
          <cell r="H71">
            <v>0.05</v>
          </cell>
          <cell r="I71">
            <v>0.05</v>
          </cell>
        </row>
        <row r="72">
          <cell r="A72" t="str">
            <v>Real Estate &amp; Corp. Svcs</v>
          </cell>
          <cell r="B72">
            <v>4.5529999999999999</v>
          </cell>
          <cell r="C72">
            <v>5.0890000000000004</v>
          </cell>
          <cell r="D72">
            <v>5.3434500000000007</v>
          </cell>
          <cell r="E72">
            <v>5.6106225000000007</v>
          </cell>
          <cell r="F72">
            <v>5.8911536250000012</v>
          </cell>
          <cell r="H72">
            <v>0.05</v>
          </cell>
          <cell r="I72">
            <v>0.05</v>
          </cell>
        </row>
        <row r="73">
          <cell r="A73" t="str">
            <v>Legal</v>
          </cell>
          <cell r="B73">
            <v>3.65</v>
          </cell>
          <cell r="C73">
            <v>3.9390000000000001</v>
          </cell>
          <cell r="D73">
            <v>4.1359500000000002</v>
          </cell>
          <cell r="E73">
            <v>4.3427475000000006</v>
          </cell>
          <cell r="F73">
            <v>4.5598848750000007</v>
          </cell>
          <cell r="H73">
            <v>0.05</v>
          </cell>
          <cell r="I73">
            <v>0.05</v>
          </cell>
        </row>
        <row r="74">
          <cell r="A74" t="str">
            <v>IS</v>
          </cell>
          <cell r="B74">
            <v>11.622</v>
          </cell>
          <cell r="C74">
            <v>11.23</v>
          </cell>
          <cell r="D74">
            <v>12.353000000000002</v>
          </cell>
          <cell r="E74">
            <v>13.588300000000002</v>
          </cell>
          <cell r="F74">
            <v>14.947130000000003</v>
          </cell>
          <cell r="H74">
            <v>0.1</v>
          </cell>
          <cell r="I74">
            <v>0.1</v>
          </cell>
        </row>
        <row r="75">
          <cell r="A75" t="str">
            <v xml:space="preserve">  Total F&amp;A</v>
          </cell>
          <cell r="B75">
            <v>46.569000000000003</v>
          </cell>
          <cell r="C75">
            <v>51.144000000000005</v>
          </cell>
          <cell r="D75">
            <v>55.617699999999999</v>
          </cell>
          <cell r="E75">
            <v>60.398735000000009</v>
          </cell>
          <cell r="F75">
            <v>65.714836750000018</v>
          </cell>
          <cell r="H75">
            <v>8.7150276483131783E-2</v>
          </cell>
          <cell r="I75">
            <v>8.7472626310026502E-2</v>
          </cell>
        </row>
        <row r="76">
          <cell r="I76" t="str">
            <v>in'01F - 1.5MM included in other corp adjustments</v>
          </cell>
        </row>
        <row r="77">
          <cell r="H77">
            <v>0.1</v>
          </cell>
          <cell r="I77">
            <v>0.05</v>
          </cell>
        </row>
        <row r="78">
          <cell r="A78" t="str">
            <v>Commty Enterprise</v>
          </cell>
          <cell r="B78">
            <v>2.4359999999999999</v>
          </cell>
          <cell r="C78">
            <v>2.63</v>
          </cell>
          <cell r="D78">
            <v>2.7614999999999998</v>
          </cell>
          <cell r="E78">
            <v>2.899575</v>
          </cell>
          <cell r="F78">
            <v>3.0445537499999999</v>
          </cell>
          <cell r="H78">
            <v>0.05</v>
          </cell>
          <cell r="I78">
            <v>0.05</v>
          </cell>
        </row>
        <row r="79">
          <cell r="A79" t="str">
            <v>Corp Europe</v>
          </cell>
          <cell r="B79">
            <v>9.7000000000000003E-2</v>
          </cell>
          <cell r="D79">
            <v>0</v>
          </cell>
          <cell r="E79">
            <v>0</v>
          </cell>
          <cell r="F79">
            <v>0</v>
          </cell>
          <cell r="H79">
            <v>0.05</v>
          </cell>
          <cell r="I79">
            <v>0.05</v>
          </cell>
        </row>
        <row r="80">
          <cell r="A80" t="str">
            <v>Corp Asia</v>
          </cell>
          <cell r="B80">
            <v>-1.7000000000000001E-2</v>
          </cell>
          <cell r="D80">
            <v>0</v>
          </cell>
          <cell r="E80">
            <v>0</v>
          </cell>
          <cell r="F80">
            <v>0</v>
          </cell>
          <cell r="H80">
            <v>0.05</v>
          </cell>
          <cell r="I80">
            <v>0.05</v>
          </cell>
        </row>
        <row r="81">
          <cell r="A81" t="str">
            <v>Amortization Corp</v>
          </cell>
          <cell r="B81">
            <v>0.46300000000000002</v>
          </cell>
          <cell r="D81">
            <v>0</v>
          </cell>
          <cell r="E81">
            <v>0</v>
          </cell>
          <cell r="F81">
            <v>0</v>
          </cell>
          <cell r="H81">
            <v>0</v>
          </cell>
          <cell r="I81">
            <v>0.05</v>
          </cell>
        </row>
        <row r="82">
          <cell r="A82" t="str">
            <v>Amortization Asia</v>
          </cell>
          <cell r="B82">
            <v>0.622</v>
          </cell>
          <cell r="D82">
            <v>0</v>
          </cell>
          <cell r="E82">
            <v>0</v>
          </cell>
          <cell r="F82">
            <v>0</v>
          </cell>
          <cell r="H82">
            <v>0</v>
          </cell>
        </row>
        <row r="83">
          <cell r="A83" t="str">
            <v>Amortization Europe</v>
          </cell>
          <cell r="D83">
            <v>0</v>
          </cell>
          <cell r="E83">
            <v>0</v>
          </cell>
          <cell r="F83">
            <v>0</v>
          </cell>
          <cell r="H83">
            <v>0</v>
          </cell>
        </row>
        <row r="84">
          <cell r="A84" t="str">
            <v>Corp Adjustments - bonus</v>
          </cell>
          <cell r="C84">
            <v>-3.1</v>
          </cell>
          <cell r="D84">
            <v>-3.4100000000000006</v>
          </cell>
          <cell r="E84">
            <v>-3.7510000000000008</v>
          </cell>
          <cell r="F84">
            <v>-4.126100000000001</v>
          </cell>
          <cell r="H84">
            <v>0.1</v>
          </cell>
        </row>
        <row r="85">
          <cell r="A85" t="str">
            <v>Corp Adjustments - contingency</v>
          </cell>
          <cell r="C85">
            <v>2.2000000000000002</v>
          </cell>
          <cell r="D85">
            <v>3.2</v>
          </cell>
          <cell r="E85">
            <v>3.5200000000000005</v>
          </cell>
          <cell r="F85">
            <v>3.8720000000000008</v>
          </cell>
          <cell r="H85" t="str">
            <v>$1MM for development in '03 then 10% growth</v>
          </cell>
        </row>
        <row r="86">
          <cell r="A86" t="str">
            <v>Corp Adjustments -other</v>
          </cell>
          <cell r="B86">
            <v>-9.0220000000000002</v>
          </cell>
          <cell r="C86">
            <v>-5.2509999999999994</v>
          </cell>
          <cell r="D86">
            <v>-3.3339999999999996</v>
          </cell>
          <cell r="E86">
            <v>-3.3339999999999996</v>
          </cell>
          <cell r="F86">
            <v>-3.3339999999999996</v>
          </cell>
          <cell r="H86">
            <v>0</v>
          </cell>
        </row>
        <row r="87">
          <cell r="A87" t="str">
            <v xml:space="preserve">  Total G&amp;A</v>
          </cell>
          <cell r="B87">
            <v>41.148000000000003</v>
          </cell>
          <cell r="C87">
            <v>47.623000000000012</v>
          </cell>
          <cell r="D87">
            <v>54.8352</v>
          </cell>
          <cell r="E87">
            <v>59.733310000000017</v>
          </cell>
          <cell r="F87">
            <v>65.171290500000012</v>
          </cell>
          <cell r="H87">
            <v>0.11023059256283929</v>
          </cell>
        </row>
        <row r="89">
          <cell r="A89" t="str">
            <v>CORPORATE &amp; Supply Chain &amp; ROW</v>
          </cell>
        </row>
        <row r="90">
          <cell r="A90" t="str">
            <v>BALANCE SHEET ITEMS</v>
          </cell>
          <cell r="B90" t="str">
            <v>2001A</v>
          </cell>
          <cell r="C90" t="str">
            <v>2002F</v>
          </cell>
          <cell r="D90">
            <v>2003</v>
          </cell>
          <cell r="E90">
            <v>2004</v>
          </cell>
          <cell r="F90">
            <v>2005</v>
          </cell>
        </row>
        <row r="91">
          <cell r="A91" t="str">
            <v>Cash</v>
          </cell>
        </row>
        <row r="92">
          <cell r="A92" t="str">
            <v>AR Trade</v>
          </cell>
          <cell r="C92">
            <v>-0.68</v>
          </cell>
        </row>
        <row r="93">
          <cell r="A93" t="str">
            <v>AR Other</v>
          </cell>
          <cell r="B93">
            <v>-6.0999999999999999E-2</v>
          </cell>
        </row>
        <row r="94">
          <cell r="A94" t="str">
            <v xml:space="preserve">  AR net</v>
          </cell>
          <cell r="B94">
            <v>-6.0999999999999999E-2</v>
          </cell>
          <cell r="C94">
            <v>-0.68</v>
          </cell>
          <cell r="D94">
            <v>-0.68</v>
          </cell>
          <cell r="E94">
            <v>-0.68</v>
          </cell>
          <cell r="F94">
            <v>-0.68</v>
          </cell>
        </row>
        <row r="95">
          <cell r="A95" t="str">
            <v>Note Receivable</v>
          </cell>
        </row>
        <row r="96">
          <cell r="A96" t="str">
            <v>Inventory</v>
          </cell>
          <cell r="B96">
            <v>1.0819999999999999</v>
          </cell>
          <cell r="C96">
            <v>-4.391</v>
          </cell>
          <cell r="D96">
            <v>-4.391</v>
          </cell>
          <cell r="E96">
            <v>-4.391</v>
          </cell>
          <cell r="F96">
            <v>-4.391</v>
          </cell>
          <cell r="G96" t="str">
            <v xml:space="preserve">no change </v>
          </cell>
        </row>
        <row r="97">
          <cell r="A97" t="str">
            <v>Refundable Income Taxes</v>
          </cell>
          <cell r="B97">
            <v>17.448</v>
          </cell>
          <cell r="C97">
            <v>18.253</v>
          </cell>
          <cell r="D97">
            <v>18.253</v>
          </cell>
          <cell r="E97">
            <v>18.253</v>
          </cell>
          <cell r="F97">
            <v>18.253</v>
          </cell>
        </row>
        <row r="98">
          <cell r="A98" t="str">
            <v>Prepaid Expenses</v>
          </cell>
          <cell r="B98">
            <v>3.8410000000000002</v>
          </cell>
          <cell r="C98">
            <v>0.8640000000000001</v>
          </cell>
          <cell r="D98">
            <v>0.8640000000000001</v>
          </cell>
          <cell r="E98">
            <v>0.8640000000000001</v>
          </cell>
          <cell r="F98">
            <v>0.8640000000000001</v>
          </cell>
          <cell r="G98" t="str">
            <v>no change</v>
          </cell>
        </row>
        <row r="99">
          <cell r="A99" t="str">
            <v>Other Current Assets</v>
          </cell>
          <cell r="B99">
            <v>3.0470000000000002</v>
          </cell>
          <cell r="C99">
            <v>-1.2529999999999999</v>
          </cell>
          <cell r="D99">
            <v>-1.2529999999999999</v>
          </cell>
          <cell r="E99">
            <v>-1.2529999999999999</v>
          </cell>
          <cell r="F99">
            <v>-1.2529999999999999</v>
          </cell>
        </row>
        <row r="100">
          <cell r="A100" t="str">
            <v xml:space="preserve">  Total Current Assets</v>
          </cell>
          <cell r="B100">
            <v>25.357000000000003</v>
          </cell>
          <cell r="C100">
            <v>12.793000000000001</v>
          </cell>
          <cell r="D100">
            <v>12.793000000000001</v>
          </cell>
          <cell r="E100">
            <v>12.793000000000001</v>
          </cell>
          <cell r="F100">
            <v>12.793000000000001</v>
          </cell>
        </row>
        <row r="102">
          <cell r="A102" t="str">
            <v>PPE</v>
          </cell>
          <cell r="B102">
            <v>105.697</v>
          </cell>
          <cell r="C102">
            <v>120.866</v>
          </cell>
          <cell r="D102">
            <v>138.68209103451929</v>
          </cell>
          <cell r="E102">
            <v>161.96868894781474</v>
          </cell>
          <cell r="F102">
            <v>181.90929378580992</v>
          </cell>
        </row>
        <row r="103">
          <cell r="A103" t="str">
            <v>Accumulated Depreciation</v>
          </cell>
          <cell r="B103">
            <v>-48.262999999999998</v>
          </cell>
          <cell r="C103">
            <v>-59.196999999999989</v>
          </cell>
          <cell r="D103">
            <v>-72.039055466506269</v>
          </cell>
          <cell r="E103">
            <v>-88.824318937003483</v>
          </cell>
          <cell r="F103">
            <v>-103.19774983545686</v>
          </cell>
        </row>
        <row r="104">
          <cell r="A104" t="str">
            <v xml:space="preserve">  Net PPE</v>
          </cell>
          <cell r="B104">
            <v>57.434000000000005</v>
          </cell>
          <cell r="C104">
            <v>61.669000000000011</v>
          </cell>
          <cell r="D104">
            <v>66.643035568013019</v>
          </cell>
          <cell r="E104">
            <v>73.144370010811258</v>
          </cell>
          <cell r="F104">
            <v>78.711543950353061</v>
          </cell>
        </row>
        <row r="105">
          <cell r="A105" t="str">
            <v>Goodwill</v>
          </cell>
          <cell r="B105">
            <v>14.163</v>
          </cell>
          <cell r="C105">
            <v>14.2</v>
          </cell>
          <cell r="D105">
            <v>14.2</v>
          </cell>
          <cell r="E105">
            <v>14.2</v>
          </cell>
          <cell r="F105">
            <v>14.2</v>
          </cell>
          <cell r="G105" t="str">
            <v>no change</v>
          </cell>
        </row>
        <row r="106">
          <cell r="A106" t="str">
            <v>Other Assets</v>
          </cell>
          <cell r="B106">
            <v>5.0449999999999999</v>
          </cell>
          <cell r="C106">
            <v>5.0579999999999998</v>
          </cell>
          <cell r="D106">
            <v>5.0579999999999998</v>
          </cell>
          <cell r="E106">
            <v>5.0579999999999998</v>
          </cell>
          <cell r="F106">
            <v>5.0579999999999998</v>
          </cell>
          <cell r="G106" t="str">
            <v>no change</v>
          </cell>
        </row>
        <row r="107">
          <cell r="A107" t="str">
            <v xml:space="preserve">  TOTAL ASSETS</v>
          </cell>
          <cell r="B107">
            <v>101.99900000000001</v>
          </cell>
          <cell r="C107">
            <v>93.720000000000027</v>
          </cell>
          <cell r="D107">
            <v>98.694035568013021</v>
          </cell>
          <cell r="E107">
            <v>105.19537001081127</v>
          </cell>
          <cell r="F107">
            <v>110.76254395035306</v>
          </cell>
        </row>
        <row r="109">
          <cell r="A109" t="str">
            <v>Notes Payable</v>
          </cell>
        </row>
        <row r="110">
          <cell r="A110" t="str">
            <v>CP LTD</v>
          </cell>
        </row>
        <row r="111">
          <cell r="A111" t="str">
            <v>AP Trade</v>
          </cell>
          <cell r="B111">
            <v>25.042999999999999</v>
          </cell>
          <cell r="C111">
            <v>14.995999999999999</v>
          </cell>
          <cell r="D111">
            <v>14.995999999999999</v>
          </cell>
          <cell r="E111">
            <v>14.995999999999999</v>
          </cell>
          <cell r="F111">
            <v>14.995999999999999</v>
          </cell>
        </row>
        <row r="112">
          <cell r="A112" t="str">
            <v>AP Other</v>
          </cell>
          <cell r="D112">
            <v>0</v>
          </cell>
          <cell r="E112">
            <v>0</v>
          </cell>
          <cell r="F112">
            <v>0</v>
          </cell>
        </row>
        <row r="113">
          <cell r="A113" t="str">
            <v>Accrued payroll</v>
          </cell>
        </row>
        <row r="114">
          <cell r="A114" t="str">
            <v>Accrued interest</v>
          </cell>
        </row>
        <row r="115">
          <cell r="A115" t="str">
            <v>Accrued Other</v>
          </cell>
          <cell r="B115">
            <v>26.518000000000001</v>
          </cell>
          <cell r="C115">
            <v>28.846</v>
          </cell>
          <cell r="D115">
            <v>28.908999999999999</v>
          </cell>
          <cell r="E115">
            <v>29.109000000000002</v>
          </cell>
          <cell r="F115">
            <v>29.209</v>
          </cell>
        </row>
        <row r="116">
          <cell r="A116" t="str">
            <v xml:space="preserve">  Total Accrued Expenses</v>
          </cell>
          <cell r="B116">
            <v>26.518000000000001</v>
          </cell>
          <cell r="C116">
            <v>28.846</v>
          </cell>
          <cell r="D116">
            <v>28.908999999999999</v>
          </cell>
          <cell r="E116">
            <v>29.109000000000002</v>
          </cell>
          <cell r="F116">
            <v>29.209</v>
          </cell>
        </row>
        <row r="117">
          <cell r="A117" t="str">
            <v>Taxes &amp; Other  Payable</v>
          </cell>
          <cell r="B117">
            <v>17.865000000000002</v>
          </cell>
          <cell r="C117">
            <v>13.198000000000002</v>
          </cell>
          <cell r="D117">
            <v>13.198000000000002</v>
          </cell>
          <cell r="E117">
            <v>13.198000000000002</v>
          </cell>
          <cell r="F117">
            <v>13.198000000000002</v>
          </cell>
        </row>
        <row r="118">
          <cell r="A118" t="str">
            <v xml:space="preserve">  Total Current Liabilities</v>
          </cell>
          <cell r="B118">
            <v>69.426000000000002</v>
          </cell>
          <cell r="C118">
            <v>57.040000000000006</v>
          </cell>
          <cell r="D118">
            <v>57.102999999999994</v>
          </cell>
          <cell r="E118">
            <v>57.302999999999997</v>
          </cell>
          <cell r="F118">
            <v>57.403000000000006</v>
          </cell>
        </row>
        <row r="120">
          <cell r="A120" t="str">
            <v>LT Debt</v>
          </cell>
        </row>
        <row r="121">
          <cell r="A121" t="str">
            <v>Deferred Income Taxes</v>
          </cell>
          <cell r="D121">
            <v>0</v>
          </cell>
          <cell r="E121">
            <v>0</v>
          </cell>
          <cell r="F121">
            <v>0</v>
          </cell>
          <cell r="G121" t="str">
            <v>no change</v>
          </cell>
        </row>
        <row r="122">
          <cell r="A122" t="str">
            <v>Negative Goodwill</v>
          </cell>
          <cell r="B122">
            <v>4.9000000000000004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 t="str">
            <v>Other LT Liabilities (Deferred Comp)</v>
          </cell>
          <cell r="B123">
            <v>15.414</v>
          </cell>
          <cell r="C123">
            <v>13.3</v>
          </cell>
          <cell r="D123">
            <v>13.3</v>
          </cell>
          <cell r="E123">
            <v>13.3</v>
          </cell>
          <cell r="F123">
            <v>13.3</v>
          </cell>
          <cell r="G123" t="str">
            <v>no change</v>
          </cell>
        </row>
        <row r="125">
          <cell r="A125" t="str">
            <v>Equity</v>
          </cell>
          <cell r="B125">
            <v>316.79999999999995</v>
          </cell>
        </row>
        <row r="127">
          <cell r="A127" t="str">
            <v xml:space="preserve">  TOTAL LIABILITY &amp; EQUITY</v>
          </cell>
          <cell r="B127">
            <v>406.53999999999996</v>
          </cell>
          <cell r="C127">
            <v>70.34</v>
          </cell>
          <cell r="D127">
            <v>70.402999999999992</v>
          </cell>
          <cell r="E127">
            <v>70.602999999999994</v>
          </cell>
          <cell r="F127">
            <v>70.703000000000003</v>
          </cell>
        </row>
        <row r="128">
          <cell r="B128">
            <v>-304.54099999999994</v>
          </cell>
          <cell r="C128">
            <v>23.380000000000024</v>
          </cell>
          <cell r="D128">
            <v>28.291035568013029</v>
          </cell>
          <cell r="E128">
            <v>34.59237001081128</v>
          </cell>
          <cell r="F128">
            <v>40.05954395035306</v>
          </cell>
        </row>
        <row r="131">
          <cell r="A131" t="str">
            <v>CASH FLOW METRICS</v>
          </cell>
          <cell r="B131" t="str">
            <v>2001A</v>
          </cell>
          <cell r="C131" t="str">
            <v>2002F</v>
          </cell>
          <cell r="D131">
            <v>2003</v>
          </cell>
          <cell r="E131">
            <v>2004</v>
          </cell>
          <cell r="F131">
            <v>2005</v>
          </cell>
        </row>
        <row r="132">
          <cell r="A132" t="str">
            <v>Inventory Turn</v>
          </cell>
          <cell r="B132">
            <v>612.67744916820698</v>
          </cell>
          <cell r="C132">
            <v>-149.69824641311772</v>
          </cell>
          <cell r="D132">
            <v>-168.79048052835347</v>
          </cell>
          <cell r="E132">
            <v>-188.47483488954688</v>
          </cell>
          <cell r="F132">
            <v>-212.17201093145073</v>
          </cell>
          <cell r="G132" t="str">
            <v>based on Total TBL COGS</v>
          </cell>
        </row>
        <row r="133">
          <cell r="A133" t="str">
            <v>DSOs</v>
          </cell>
          <cell r="B133">
            <v>-1.8553220538313757E-2</v>
          </cell>
          <cell r="C133">
            <v>-0.20383828829128892</v>
          </cell>
          <cell r="D133">
            <v>-0.20383828829128892</v>
          </cell>
          <cell r="E133">
            <v>-0.20383828829128892</v>
          </cell>
          <cell r="F133">
            <v>-0.20383828829128892</v>
          </cell>
          <cell r="G133" t="str">
            <v>no chg</v>
          </cell>
        </row>
        <row r="134">
          <cell r="A134" t="str">
            <v>AP DPOs</v>
          </cell>
          <cell r="B134">
            <v>11.822541494714564</v>
          </cell>
          <cell r="C134">
            <v>7.0826702491796993</v>
          </cell>
          <cell r="D134">
            <v>7.0826702491796993</v>
          </cell>
          <cell r="E134">
            <v>7.0826702491796993</v>
          </cell>
          <cell r="F134">
            <v>7.0826702491796993</v>
          </cell>
          <cell r="G134" t="str">
            <v>+.1</v>
          </cell>
        </row>
        <row r="135">
          <cell r="A135" t="str">
            <v>CAPEX as % Total TBL Revenues</v>
          </cell>
          <cell r="C135">
            <v>1.2630812888441834E-2</v>
          </cell>
          <cell r="D135">
            <v>1.2850400660202032E-2</v>
          </cell>
          <cell r="E135">
            <v>1.4682800085055056E-2</v>
          </cell>
          <cell r="F135">
            <v>1.0963755735588618E-2</v>
          </cell>
          <cell r="G135" t="str">
            <v>no chg</v>
          </cell>
        </row>
        <row r="136">
          <cell r="A136" t="str">
            <v>CAPEX</v>
          </cell>
          <cell r="C136">
            <v>15.168999999999997</v>
          </cell>
          <cell r="D136">
            <v>17.816091034519282</v>
          </cell>
          <cell r="E136">
            <v>23.286597913295452</v>
          </cell>
          <cell r="F136">
            <v>19.940604837995192</v>
          </cell>
        </row>
        <row r="137">
          <cell r="A137" t="str">
            <v>Annual Depreciation</v>
          </cell>
          <cell r="C137">
            <v>10.93399999999999</v>
          </cell>
          <cell r="D137">
            <v>12.842055466506276</v>
          </cell>
          <cell r="E137">
            <v>16.785263470497217</v>
          </cell>
          <cell r="F137">
            <v>14.373430898453377</v>
          </cell>
        </row>
        <row r="138">
          <cell r="A138" t="str">
            <v>Deprec % Capex</v>
          </cell>
          <cell r="C138">
            <v>0.72081218274111625</v>
          </cell>
          <cell r="D138">
            <v>0.72081218274111625</v>
          </cell>
          <cell r="E138">
            <v>0.72081218274111625</v>
          </cell>
          <cell r="F138">
            <v>0.72081218274111625</v>
          </cell>
        </row>
        <row r="139">
          <cell r="A139" t="str">
            <v>AE DPOs</v>
          </cell>
          <cell r="B139">
            <v>12.518873751421188</v>
          </cell>
          <cell r="C139">
            <v>13.624080155230569</v>
          </cell>
          <cell r="D139">
            <v>13.624080155230569</v>
          </cell>
          <cell r="E139">
            <v>13.624080155230569</v>
          </cell>
          <cell r="F139">
            <v>13.624080155230569</v>
          </cell>
          <cell r="G139" t="str">
            <v>+.1</v>
          </cell>
        </row>
        <row r="140">
          <cell r="A140" t="str">
            <v>OpEx growth</v>
          </cell>
          <cell r="C140">
            <v>5.2644254892122433E-2</v>
          </cell>
          <cell r="D140">
            <v>0.16292518303843795</v>
          </cell>
          <cell r="E140">
            <v>0.11639111637218025</v>
          </cell>
          <cell r="F140">
            <v>0.1131186147655332</v>
          </cell>
        </row>
        <row r="141">
          <cell r="A141" t="str">
            <v>AP + AE DPO</v>
          </cell>
          <cell r="B141">
            <v>24.341415246135753</v>
          </cell>
          <cell r="C141">
            <v>20.706750404410268</v>
          </cell>
          <cell r="D141">
            <v>20.706750404410268</v>
          </cell>
          <cell r="E141">
            <v>20.706750404410268</v>
          </cell>
          <cell r="F141">
            <v>20.706750404410268</v>
          </cell>
        </row>
        <row r="142">
          <cell r="A142" t="str">
            <v>Variances Details - Negative = negative impact to gross margin</v>
          </cell>
        </row>
        <row r="143">
          <cell r="A143" t="str">
            <v>Bonus accrual</v>
          </cell>
          <cell r="C143">
            <v>-3.3</v>
          </cell>
          <cell r="D143">
            <v>-3.63</v>
          </cell>
          <cell r="E143">
            <v>-3.9930000000000003</v>
          </cell>
          <cell r="F143">
            <v>-4.3923000000000005</v>
          </cell>
          <cell r="G143">
            <v>0.1</v>
          </cell>
        </row>
        <row r="144">
          <cell r="A144" t="str">
            <v>Other corp adjustments</v>
          </cell>
          <cell r="B144">
            <v>-6.34</v>
          </cell>
          <cell r="C144">
            <v>-5.4070000000000009</v>
          </cell>
          <cell r="D144">
            <v>-5.4070000000000009</v>
          </cell>
          <cell r="E144">
            <v>-5.4070000000000009</v>
          </cell>
          <cell r="F144">
            <v>-5.4070000000000009</v>
          </cell>
          <cell r="G144" t="str">
            <v>assumed no insurance, duty drawback benefits</v>
          </cell>
        </row>
        <row r="145">
          <cell r="A145" t="str">
            <v xml:space="preserve">  Total Corp Adjustments</v>
          </cell>
          <cell r="B145">
            <v>-6.34</v>
          </cell>
          <cell r="C145">
            <v>-8.7070000000000007</v>
          </cell>
          <cell r="D145">
            <v>-9.0370000000000008</v>
          </cell>
          <cell r="E145">
            <v>-9.4000000000000021</v>
          </cell>
          <cell r="F145">
            <v>-9.7993000000000023</v>
          </cell>
        </row>
        <row r="146">
          <cell r="A146" t="str">
            <v>Distribution Reclass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A147" t="str">
            <v>Other Corp variances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 t="str">
            <v>assumed no change</v>
          </cell>
        </row>
        <row r="148">
          <cell r="A148" t="str">
            <v xml:space="preserve">  Total Corp variances</v>
          </cell>
          <cell r="B148">
            <v>-6.34</v>
          </cell>
          <cell r="C148">
            <v>-8.7070000000000007</v>
          </cell>
          <cell r="D148">
            <v>-9.0370000000000008</v>
          </cell>
          <cell r="E148">
            <v>-9.4000000000000021</v>
          </cell>
          <cell r="F148">
            <v>-9.7993000000000023</v>
          </cell>
        </row>
        <row r="149">
          <cell r="A149" t="str">
            <v>Leather &amp; distributors</v>
          </cell>
          <cell r="B149">
            <v>-6.9000000000000006E-2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 t="str">
            <v>assumed no change</v>
          </cell>
        </row>
        <row r="150">
          <cell r="A150" t="str">
            <v>Supply Chain</v>
          </cell>
          <cell r="B150">
            <v>-3.21</v>
          </cell>
          <cell r="C150">
            <v>-7.617</v>
          </cell>
          <cell r="D150">
            <v>-1.57</v>
          </cell>
          <cell r="E150">
            <v>5.109</v>
          </cell>
          <cell r="F150">
            <v>7.8529999999999998</v>
          </cell>
          <cell r="G150" t="str">
            <v>per supply chain submission</v>
          </cell>
        </row>
        <row r="151">
          <cell r="A151" t="str">
            <v xml:space="preserve">  Total Variances</v>
          </cell>
          <cell r="B151">
            <v>-9.6189999999999998</v>
          </cell>
          <cell r="C151">
            <v>-16.324000000000002</v>
          </cell>
          <cell r="D151">
            <v>-10.607000000000001</v>
          </cell>
          <cell r="E151">
            <v>-4.2910000000000021</v>
          </cell>
          <cell r="F151">
            <v>-1.9463000000000026</v>
          </cell>
        </row>
        <row r="153">
          <cell r="A153" t="str">
            <v xml:space="preserve">Bonus Reconciliation - Found in </v>
          </cell>
          <cell r="G153" t="str">
            <v>CAGR</v>
          </cell>
        </row>
        <row r="154">
          <cell r="A154" t="str">
            <v>COGS</v>
          </cell>
          <cell r="B154">
            <v>0</v>
          </cell>
          <cell r="C154">
            <v>-3.3</v>
          </cell>
          <cell r="D154">
            <v>-3.63</v>
          </cell>
          <cell r="E154">
            <v>-3.9930000000000003</v>
          </cell>
          <cell r="F154">
            <v>-4.3923000000000005</v>
          </cell>
          <cell r="G154">
            <v>0.10000000000000009</v>
          </cell>
        </row>
        <row r="155">
          <cell r="A155" t="str">
            <v>Executive</v>
          </cell>
          <cell r="B155">
            <v>-6</v>
          </cell>
          <cell r="C155">
            <v>-13.5</v>
          </cell>
          <cell r="D155">
            <v>-14.850000000000001</v>
          </cell>
          <cell r="E155">
            <v>-16.335000000000004</v>
          </cell>
          <cell r="F155">
            <v>-17.968500000000006</v>
          </cell>
          <cell r="G155">
            <v>0.10000000000000009</v>
          </cell>
        </row>
        <row r="156">
          <cell r="A156" t="str">
            <v>Corp Adjustments</v>
          </cell>
          <cell r="C156">
            <v>3.1</v>
          </cell>
          <cell r="D156">
            <v>3.4100000000000006</v>
          </cell>
          <cell r="E156">
            <v>3.7510000000000008</v>
          </cell>
          <cell r="F156">
            <v>4.126100000000001</v>
          </cell>
          <cell r="G156">
            <v>0.10000000000000009</v>
          </cell>
        </row>
        <row r="158">
          <cell r="A158" t="str">
            <v xml:space="preserve">  Total Bonus</v>
          </cell>
          <cell r="C158">
            <v>-13.700000000000001</v>
          </cell>
          <cell r="D158">
            <v>-15.07</v>
          </cell>
          <cell r="E158">
            <v>-16.577000000000002</v>
          </cell>
          <cell r="F158">
            <v>-18.234700000000004</v>
          </cell>
          <cell r="G158">
            <v>0.10000000000000009</v>
          </cell>
        </row>
        <row r="160">
          <cell r="A160" t="str">
            <v xml:space="preserve">Reference Data </v>
          </cell>
        </row>
        <row r="161">
          <cell r="A161" t="str">
            <v>Total TBL Revenue</v>
          </cell>
          <cell r="B161">
            <v>1183.6219999999998</v>
          </cell>
          <cell r="C161">
            <v>1200.952</v>
          </cell>
          <cell r="D161">
            <v>1386.423</v>
          </cell>
          <cell r="E161">
            <v>1585.9780000000003</v>
          </cell>
          <cell r="F161">
            <v>1818.7750000000003</v>
          </cell>
        </row>
        <row r="162">
          <cell r="A162" t="str">
            <v>Total TBL COGS</v>
          </cell>
          <cell r="B162">
            <v>662.91699999999992</v>
          </cell>
          <cell r="C162">
            <v>657.32499999999993</v>
          </cell>
          <cell r="D162">
            <v>741.15900000000011</v>
          </cell>
          <cell r="E162">
            <v>827.59300000000042</v>
          </cell>
          <cell r="F162">
            <v>931.6473000000002</v>
          </cell>
        </row>
        <row r="163">
          <cell r="A163" t="str">
            <v>Total TBL OpEx</v>
          </cell>
          <cell r="B163">
            <v>357.67399999999998</v>
          </cell>
          <cell r="C163">
            <v>376.76799999999992</v>
          </cell>
          <cell r="D163">
            <v>445.30668032868527</v>
          </cell>
          <cell r="E163">
            <v>503.92678513440865</v>
          </cell>
          <cell r="F163">
            <v>569.18029050000007</v>
          </cell>
        </row>
        <row r="164">
          <cell r="A164" t="str">
            <v>Total TBL  Rev  growth rate</v>
          </cell>
          <cell r="C164">
            <v>1.4641498721720492E-2</v>
          </cell>
          <cell r="D164">
            <v>0.1544366469267715</v>
          </cell>
          <cell r="E164">
            <v>0.14393514821955522</v>
          </cell>
          <cell r="F164">
            <v>0.14678450772961549</v>
          </cell>
        </row>
        <row r="165">
          <cell r="A165" t="str">
            <v>Total TBL   COGS  growth rate</v>
          </cell>
          <cell r="C165">
            <v>-8.4354451613097847E-3</v>
          </cell>
          <cell r="D165">
            <v>0.12753812801886455</v>
          </cell>
          <cell r="E165">
            <v>0.116620050488492</v>
          </cell>
          <cell r="F165">
            <v>0.12573124712267947</v>
          </cell>
        </row>
        <row r="166">
          <cell r="A166" t="str">
            <v>Total TBL  Opex growth rate</v>
          </cell>
          <cell r="C166">
            <v>5.3383807601335119E-2</v>
          </cell>
          <cell r="D166">
            <v>0.18191215901744676</v>
          </cell>
          <cell r="E166">
            <v>0.13163985045644339</v>
          </cell>
          <cell r="F166">
            <v>0.12949005151251652</v>
          </cell>
        </row>
        <row r="167">
          <cell r="A167" t="str">
            <v>Direct marketing growth rate</v>
          </cell>
          <cell r="C167">
            <v>-0.10258838222272271</v>
          </cell>
          <cell r="D167">
            <v>0.35527291393372495</v>
          </cell>
          <cell r="E167">
            <v>0.21277670229778622</v>
          </cell>
          <cell r="F167">
            <v>0.21257547366229468</v>
          </cell>
        </row>
        <row r="169">
          <cell r="A169" t="str">
            <v>WC = AR+inv-AP</v>
          </cell>
          <cell r="B169">
            <v>-24.021999999999998</v>
          </cell>
          <cell r="C169">
            <v>-20.067</v>
          </cell>
          <cell r="D169">
            <v>-20.067</v>
          </cell>
          <cell r="E169">
            <v>-20.067</v>
          </cell>
          <cell r="F169">
            <v>-20.067</v>
          </cell>
        </row>
        <row r="170">
          <cell r="A170" t="str">
            <v>Chg WC</v>
          </cell>
          <cell r="C170">
            <v>-3.9549999999999983</v>
          </cell>
          <cell r="D170">
            <v>0</v>
          </cell>
          <cell r="E170">
            <v>0</v>
          </cell>
          <cell r="F170">
            <v>0</v>
          </cell>
        </row>
        <row r="174">
          <cell r="A174" t="str">
            <v>CORP CAPEX DETAIL</v>
          </cell>
          <cell r="B174" t="str">
            <v>2001A</v>
          </cell>
          <cell r="C174" t="str">
            <v>2002F</v>
          </cell>
          <cell r="D174">
            <v>2003</v>
          </cell>
          <cell r="E174">
            <v>2004</v>
          </cell>
          <cell r="F174">
            <v>2005</v>
          </cell>
        </row>
        <row r="175">
          <cell r="A175" t="str">
            <v>Supply Chain</v>
          </cell>
          <cell r="C175">
            <v>24.552148000000003</v>
          </cell>
          <cell r="D175">
            <v>35.549148000000002</v>
          </cell>
          <cell r="E175">
            <v>51.035148000000007</v>
          </cell>
          <cell r="F175">
            <v>62.030148000000004</v>
          </cell>
        </row>
        <row r="176">
          <cell r="A176" t="str">
            <v>Logsitics</v>
          </cell>
          <cell r="C176">
            <v>1.71997</v>
          </cell>
          <cell r="D176">
            <v>1.71997</v>
          </cell>
          <cell r="E176">
            <v>1.71997</v>
          </cell>
          <cell r="F176">
            <v>1.71997</v>
          </cell>
        </row>
        <row r="177">
          <cell r="A177" t="str">
            <v>Distribution</v>
          </cell>
          <cell r="C177">
            <v>1.638236</v>
          </cell>
          <cell r="D177">
            <v>1.638236</v>
          </cell>
          <cell r="E177">
            <v>1.638236</v>
          </cell>
          <cell r="F177">
            <v>1.638236</v>
          </cell>
        </row>
        <row r="178">
          <cell r="A178" t="str">
            <v>Apparel</v>
          </cell>
          <cell r="C178">
            <v>0.34527000000000002</v>
          </cell>
          <cell r="D178">
            <v>0.34527000000000002</v>
          </cell>
          <cell r="E178">
            <v>0.34527000000000002</v>
          </cell>
          <cell r="F178">
            <v>0.34527000000000002</v>
          </cell>
        </row>
        <row r="179">
          <cell r="A179" t="str">
            <v xml:space="preserve">  Net PPE - Supply Chain</v>
          </cell>
          <cell r="B179">
            <v>26.662000000000003</v>
          </cell>
          <cell r="C179">
            <v>28.255624000000001</v>
          </cell>
          <cell r="D179">
            <v>39.252624000000004</v>
          </cell>
          <cell r="E179">
            <v>54.738624000000009</v>
          </cell>
          <cell r="F179">
            <v>65.733624000000006</v>
          </cell>
        </row>
        <row r="180">
          <cell r="A180" t="str">
            <v xml:space="preserve">  Net PPE - Corp</v>
          </cell>
          <cell r="B180">
            <v>29.094000000000001</v>
          </cell>
          <cell r="C180">
            <v>29.109503533863137</v>
          </cell>
          <cell r="D180">
            <v>29.122353934523339</v>
          </cell>
          <cell r="E180">
            <v>29.137036734608394</v>
          </cell>
          <cell r="F180">
            <v>29.148000490343982</v>
          </cell>
        </row>
        <row r="181">
          <cell r="A181" t="str">
            <v xml:space="preserve">  Net PPE - Corp &amp; Supply Chain</v>
          </cell>
          <cell r="B181">
            <v>55.756</v>
          </cell>
          <cell r="C181">
            <v>57.365127533863138</v>
          </cell>
          <cell r="D181">
            <v>68.374977934523343</v>
          </cell>
          <cell r="E181">
            <v>83.875660734608402</v>
          </cell>
          <cell r="F181">
            <v>94.881624490343995</v>
          </cell>
        </row>
        <row r="183">
          <cell r="A183" t="str">
            <v>Supply Chain</v>
          </cell>
          <cell r="C183">
            <v>10.042999999999999</v>
          </cell>
          <cell r="D183">
            <v>10.997</v>
          </cell>
          <cell r="E183">
            <v>15.486000000000001</v>
          </cell>
          <cell r="F183">
            <v>10.994999999999999</v>
          </cell>
        </row>
        <row r="184">
          <cell r="A184" t="str">
            <v>Logistics</v>
          </cell>
        </row>
        <row r="185">
          <cell r="A185" t="str">
            <v>Distribution</v>
          </cell>
        </row>
        <row r="186">
          <cell r="A186" t="str">
            <v>Apparel</v>
          </cell>
        </row>
        <row r="187">
          <cell r="A187" t="str">
            <v xml:space="preserve">  Capex - Supply Chain</v>
          </cell>
          <cell r="B187">
            <v>9.1</v>
          </cell>
          <cell r="C187">
            <v>10.042999999999999</v>
          </cell>
          <cell r="D187">
            <v>10.997</v>
          </cell>
          <cell r="E187">
            <v>15.486000000000001</v>
          </cell>
          <cell r="F187">
            <v>10.994999999999999</v>
          </cell>
          <cell r="G187">
            <v>3.0648535140377353E-2</v>
          </cell>
        </row>
        <row r="189">
          <cell r="A189" t="str">
            <v>IS</v>
          </cell>
          <cell r="B189">
            <v>0.8</v>
          </cell>
          <cell r="C189">
            <v>2.2269999999999999</v>
          </cell>
          <cell r="D189">
            <v>2.5709304127059198</v>
          </cell>
          <cell r="E189">
            <v>2.9409776627209085</v>
          </cell>
          <cell r="F189">
            <v>3.3726676211871922</v>
          </cell>
          <cell r="G189">
            <v>0.14837688452873032</v>
          </cell>
        </row>
        <row r="190">
          <cell r="A190" t="str">
            <v>Marketing</v>
          </cell>
          <cell r="D190">
            <v>0</v>
          </cell>
          <cell r="E190">
            <v>0</v>
          </cell>
          <cell r="F190">
            <v>0</v>
          </cell>
          <cell r="G190" t="e">
            <v>#DIV/0!</v>
          </cell>
        </row>
        <row r="191">
          <cell r="A191" t="str">
            <v>Aviation</v>
          </cell>
          <cell r="B191">
            <v>0.1</v>
          </cell>
          <cell r="C191">
            <v>7.6999999999999999E-2</v>
          </cell>
          <cell r="D191">
            <v>8.8891621813361396E-2</v>
          </cell>
          <cell r="E191">
            <v>0.10168625057454421</v>
          </cell>
          <cell r="F191">
            <v>0.11661221680799901</v>
          </cell>
          <cell r="G191">
            <v>0.1483768845287301</v>
          </cell>
        </row>
        <row r="192">
          <cell r="A192" t="str">
            <v>Other (F&amp;A, SE, Mktg)</v>
          </cell>
          <cell r="B192">
            <v>3.5</v>
          </cell>
          <cell r="C192">
            <v>6.2720000000000002</v>
          </cell>
          <cell r="D192">
            <v>4.1592690000000001</v>
          </cell>
          <cell r="E192">
            <v>4.7579340000000006</v>
          </cell>
          <cell r="F192">
            <v>5.4563250000000014</v>
          </cell>
          <cell r="G192">
            <v>-4.5378099188712939E-2</v>
          </cell>
        </row>
        <row r="193">
          <cell r="A193" t="str">
            <v xml:space="preserve">  Capex - Corp</v>
          </cell>
          <cell r="B193">
            <v>4.4000000000000004</v>
          </cell>
          <cell r="C193">
            <v>8.5760000000000005</v>
          </cell>
          <cell r="D193">
            <v>6.8190910345192819</v>
          </cell>
          <cell r="E193">
            <v>7.8005979132954533</v>
          </cell>
          <cell r="F193">
            <v>8.9456048379951927</v>
          </cell>
          <cell r="G193">
            <v>1.4164285457292536E-2</v>
          </cell>
        </row>
        <row r="195">
          <cell r="A195" t="str">
            <v xml:space="preserve">  Capex - Corp &amp; Supply Chain</v>
          </cell>
          <cell r="B195">
            <v>13.5</v>
          </cell>
          <cell r="C195">
            <v>18.619</v>
          </cell>
          <cell r="D195">
            <v>17.816091034519282</v>
          </cell>
          <cell r="E195">
            <v>23.286597913295452</v>
          </cell>
          <cell r="F195">
            <v>19.940604837995192</v>
          </cell>
        </row>
        <row r="197">
          <cell r="A197" t="str">
            <v>Capex % TBL Revs - Supply Chain</v>
          </cell>
          <cell r="B197">
            <v>7.6882653414688138E-3</v>
          </cell>
          <cell r="C197">
            <v>8.3625323909698301E-3</v>
          </cell>
          <cell r="D197">
            <v>8.3625323909698301E-3</v>
          </cell>
          <cell r="E197">
            <v>8.3625323909698301E-3</v>
          </cell>
          <cell r="F197">
            <v>8.3625323909698301E-3</v>
          </cell>
        </row>
        <row r="198">
          <cell r="A198" t="str">
            <v>Capex % TBL Revs - IS</v>
          </cell>
          <cell r="C198">
            <v>1.8543622059832533E-3</v>
          </cell>
          <cell r="D198">
            <v>1.8543622059832533E-3</v>
          </cell>
          <cell r="E198">
            <v>1.8543622059832533E-3</v>
          </cell>
          <cell r="F198">
            <v>1.8543622059832533E-3</v>
          </cell>
        </row>
        <row r="199">
          <cell r="A199" t="str">
            <v>Capex % TBL Revs - Mkg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</row>
        <row r="200">
          <cell r="A200" t="str">
            <v>Capex % TBL Revs - Aviation</v>
          </cell>
          <cell r="C200">
            <v>6.4115801464171754E-5</v>
          </cell>
          <cell r="D200">
            <v>6.4115801464171754E-5</v>
          </cell>
          <cell r="E200">
            <v>6.4115801464171754E-5</v>
          </cell>
          <cell r="F200">
            <v>6.4115801464171754E-5</v>
          </cell>
        </row>
        <row r="201">
          <cell r="A201" t="str">
            <v>Capex % TBL Revs - Other</v>
          </cell>
          <cell r="C201">
            <v>5.2225234647179904E-3</v>
          </cell>
          <cell r="D201">
            <v>3.0000000000000001E-3</v>
          </cell>
          <cell r="E201">
            <v>3.0000000000000001E-3</v>
          </cell>
          <cell r="F201">
            <v>3.0000000000000001E-3</v>
          </cell>
        </row>
        <row r="202">
          <cell r="A202" t="str">
            <v>Capex % TBL Revs  - Corp</v>
          </cell>
          <cell r="B202">
            <v>3.717403022248658E-3</v>
          </cell>
          <cell r="C202">
            <v>7.1410014721654163E-3</v>
          </cell>
          <cell r="D202">
            <v>4.9184780074474251E-3</v>
          </cell>
          <cell r="E202">
            <v>4.9184780074474251E-3</v>
          </cell>
          <cell r="F202">
            <v>4.9184780074474251E-3</v>
          </cell>
        </row>
        <row r="203">
          <cell r="A203" t="str">
            <v>Capex % TBL Revs - Corp &amp; Supply Chain</v>
          </cell>
          <cell r="B203">
            <v>1.1405668363717472E-2</v>
          </cell>
          <cell r="C203">
            <v>1.5503533863135245E-2</v>
          </cell>
          <cell r="D203">
            <v>1.2850400660202032E-2</v>
          </cell>
          <cell r="E203">
            <v>1.4682800085055056E-2</v>
          </cell>
          <cell r="F203">
            <v>1.0963755735588618E-2</v>
          </cell>
        </row>
        <row r="210">
          <cell r="A210" t="str">
            <v xml:space="preserve">    Consumer Marketing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 t="str">
            <v xml:space="preserve">    Consumer Marketing - Corp alloc</v>
          </cell>
          <cell r="B211">
            <v>14.821400000000001</v>
          </cell>
          <cell r="C211">
            <v>12.513</v>
          </cell>
          <cell r="D211">
            <v>18.43</v>
          </cell>
          <cell r="E211">
            <v>23.241</v>
          </cell>
          <cell r="F211">
            <v>29.125</v>
          </cell>
        </row>
        <row r="212">
          <cell r="A212" t="str">
            <v xml:space="preserve">    Trade Marketing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 t="str">
            <v xml:space="preserve">    Trade Marketing - Corp alloc</v>
          </cell>
          <cell r="B213">
            <v>4.7159000000000004</v>
          </cell>
          <cell r="C213">
            <v>5.0199999999999996</v>
          </cell>
          <cell r="D213">
            <v>5.3319999999999999</v>
          </cell>
          <cell r="E213">
            <v>5.577</v>
          </cell>
          <cell r="F213">
            <v>5.819</v>
          </cell>
        </row>
        <row r="214">
          <cell r="A214" t="str">
            <v xml:space="preserve">    Indirect Marketing 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</row>
        <row r="215">
          <cell r="A215" t="str">
            <v xml:space="preserve">    Indirect Marketing - Corp alloc</v>
          </cell>
          <cell r="B215">
            <v>14.1477</v>
          </cell>
          <cell r="C215">
            <v>15.369</v>
          </cell>
          <cell r="D215">
            <v>16.760000000000002</v>
          </cell>
          <cell r="E215">
            <v>17.829999999999998</v>
          </cell>
          <cell r="F215">
            <v>18.782</v>
          </cell>
        </row>
        <row r="217">
          <cell r="A217" t="str">
            <v>Total Consumer</v>
          </cell>
          <cell r="B217">
            <v>14.821400000000001</v>
          </cell>
          <cell r="C217">
            <v>12.513</v>
          </cell>
          <cell r="D217">
            <v>18.43</v>
          </cell>
          <cell r="E217">
            <v>23.241</v>
          </cell>
          <cell r="F217">
            <v>29.125</v>
          </cell>
        </row>
        <row r="218">
          <cell r="A218" t="str">
            <v>Total Trade</v>
          </cell>
          <cell r="B218">
            <v>4.7159000000000004</v>
          </cell>
          <cell r="C218">
            <v>5.0199999999999996</v>
          </cell>
          <cell r="D218">
            <v>5.3319999999999999</v>
          </cell>
          <cell r="E218">
            <v>5.577</v>
          </cell>
          <cell r="F218">
            <v>5.819</v>
          </cell>
        </row>
        <row r="219">
          <cell r="A219" t="str">
            <v>Total Indirect</v>
          </cell>
          <cell r="B219">
            <v>14.1477</v>
          </cell>
          <cell r="C219">
            <v>15.369</v>
          </cell>
          <cell r="D219">
            <v>16.760000000000002</v>
          </cell>
          <cell r="E219">
            <v>17.829999999999998</v>
          </cell>
          <cell r="F219">
            <v>18.782</v>
          </cell>
        </row>
        <row r="220">
          <cell r="A220" t="str">
            <v>Total Marketing</v>
          </cell>
          <cell r="B220">
            <v>33.685000000000002</v>
          </cell>
          <cell r="C220">
            <v>32.902000000000001</v>
          </cell>
          <cell r="D220">
            <v>40.522000000000006</v>
          </cell>
          <cell r="E220">
            <v>46.647999999999996</v>
          </cell>
          <cell r="F220">
            <v>53.725999999999999</v>
          </cell>
        </row>
        <row r="222">
          <cell r="A222" t="str">
            <v>Total PD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3">
          <cell r="C3" t="str">
            <v>Original</v>
          </cell>
          <cell r="I3" t="str">
            <v>Allocations</v>
          </cell>
          <cell r="O3" t="str">
            <v>Adjusted</v>
          </cell>
        </row>
        <row r="4">
          <cell r="A4" t="str">
            <v>Revs</v>
          </cell>
          <cell r="B4" t="str">
            <v>01</v>
          </cell>
          <cell r="C4" t="str">
            <v>02</v>
          </cell>
          <cell r="D4" t="str">
            <v>03</v>
          </cell>
          <cell r="E4" t="str">
            <v>04</v>
          </cell>
          <cell r="F4" t="str">
            <v>05</v>
          </cell>
          <cell r="H4" t="str">
            <v>01</v>
          </cell>
          <cell r="I4" t="str">
            <v>02</v>
          </cell>
          <cell r="J4" t="str">
            <v>03</v>
          </cell>
          <cell r="K4" t="str">
            <v>04</v>
          </cell>
          <cell r="L4" t="str">
            <v>05</v>
          </cell>
          <cell r="N4" t="str">
            <v>01</v>
          </cell>
          <cell r="O4" t="str">
            <v>02</v>
          </cell>
          <cell r="P4" t="str">
            <v>03</v>
          </cell>
          <cell r="Q4" t="str">
            <v>04</v>
          </cell>
          <cell r="R4" t="str">
            <v>05</v>
          </cell>
        </row>
        <row r="5">
          <cell r="A5" t="str">
            <v>NAW Footwear (c)</v>
          </cell>
          <cell r="B5">
            <v>586.01900000000001</v>
          </cell>
          <cell r="C5">
            <v>545.37199999999996</v>
          </cell>
          <cell r="D5">
            <v>599.07000000000005</v>
          </cell>
          <cell r="E5">
            <v>658.16600000000005</v>
          </cell>
          <cell r="F5">
            <v>719.22900000000004</v>
          </cell>
          <cell r="N5">
            <v>586.01900000000001</v>
          </cell>
          <cell r="O5">
            <v>545.37199999999996</v>
          </cell>
          <cell r="P5">
            <v>599.07000000000005</v>
          </cell>
          <cell r="Q5">
            <v>658.16600000000005</v>
          </cell>
          <cell r="R5">
            <v>719.22900000000004</v>
          </cell>
        </row>
        <row r="6">
          <cell r="A6" t="str">
            <v>NAW Apparel (c)</v>
          </cell>
          <cell r="B6">
            <v>38.966000000000001</v>
          </cell>
          <cell r="C6">
            <v>53.703000000000003</v>
          </cell>
          <cell r="D6">
            <v>73.938000000000002</v>
          </cell>
          <cell r="E6">
            <v>103.05500000000001</v>
          </cell>
          <cell r="F6">
            <v>139.70400000000001</v>
          </cell>
          <cell r="N6">
            <v>38.966000000000001</v>
          </cell>
          <cell r="O6">
            <v>53.703000000000003</v>
          </cell>
          <cell r="P6">
            <v>73.938000000000002</v>
          </cell>
          <cell r="Q6">
            <v>103.05500000000001</v>
          </cell>
          <cell r="R6">
            <v>139.70400000000001</v>
          </cell>
        </row>
        <row r="7">
          <cell r="A7" t="str">
            <v>NA Retail (c)</v>
          </cell>
          <cell r="B7">
            <v>202.22</v>
          </cell>
          <cell r="C7">
            <v>200.65899999999999</v>
          </cell>
          <cell r="D7">
            <v>206.345</v>
          </cell>
          <cell r="E7">
            <v>217.08999999999997</v>
          </cell>
          <cell r="F7">
            <v>231.77799999999996</v>
          </cell>
          <cell r="N7">
            <v>202.22</v>
          </cell>
          <cell r="O7">
            <v>200.65899999999999</v>
          </cell>
          <cell r="P7">
            <v>206.345</v>
          </cell>
          <cell r="Q7">
            <v>217.08999999999997</v>
          </cell>
          <cell r="R7">
            <v>231.77799999999996</v>
          </cell>
        </row>
        <row r="8">
          <cell r="A8" t="str">
            <v>NA Licensing</v>
          </cell>
          <cell r="B8">
            <v>5.5190000000000001</v>
          </cell>
          <cell r="C8">
            <v>4.2469999999999999</v>
          </cell>
          <cell r="D8">
            <v>4.0170000000000003</v>
          </cell>
          <cell r="E8">
            <v>4.4650000000000007</v>
          </cell>
          <cell r="F8">
            <v>5.6070000000000002</v>
          </cell>
          <cell r="N8">
            <v>5.5190000000000001</v>
          </cell>
          <cell r="O8">
            <v>4.2469999999999999</v>
          </cell>
          <cell r="P8">
            <v>4.0170000000000003</v>
          </cell>
          <cell r="Q8">
            <v>4.4650000000000007</v>
          </cell>
          <cell r="R8">
            <v>5.6070000000000002</v>
          </cell>
        </row>
        <row r="9">
          <cell r="A9" t="str">
            <v>E-Commerce (c)</v>
          </cell>
          <cell r="B9">
            <v>1.3580000000000001</v>
          </cell>
          <cell r="C9">
            <v>3.9510000000000001</v>
          </cell>
          <cell r="D9">
            <v>4.9589999999999996</v>
          </cell>
          <cell r="E9">
            <v>6.003000000000001</v>
          </cell>
          <cell r="F9">
            <v>7.2040000000000006</v>
          </cell>
          <cell r="N9">
            <v>1.3580000000000001</v>
          </cell>
          <cell r="O9">
            <v>3.9510000000000001</v>
          </cell>
          <cell r="P9">
            <v>4.9589999999999996</v>
          </cell>
          <cell r="Q9">
            <v>6.003000000000001</v>
          </cell>
          <cell r="R9">
            <v>7.2040000000000006</v>
          </cell>
        </row>
        <row r="10">
          <cell r="A10" t="str">
            <v>US Distribution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A11" t="str">
            <v>Corporate Marketing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Europe (d)</v>
          </cell>
          <cell r="B12">
            <v>264.44299999999998</v>
          </cell>
          <cell r="C12">
            <v>297.96100000000001</v>
          </cell>
          <cell r="D12">
            <v>358.07800000000009</v>
          </cell>
          <cell r="E12">
            <v>416.39600000000013</v>
          </cell>
          <cell r="F12">
            <v>486.26400000000018</v>
          </cell>
          <cell r="N12">
            <v>264.44299999999998</v>
          </cell>
          <cell r="O12">
            <v>297.96100000000001</v>
          </cell>
          <cell r="P12">
            <v>358.07800000000009</v>
          </cell>
          <cell r="Q12">
            <v>416.39600000000013</v>
          </cell>
          <cell r="R12">
            <v>486.26400000000018</v>
          </cell>
        </row>
        <row r="13">
          <cell r="A13" t="str">
            <v>Asia (d)</v>
          </cell>
          <cell r="B13">
            <v>77.713999999999999</v>
          </cell>
          <cell r="C13">
            <v>88.603000000000009</v>
          </cell>
          <cell r="D13">
            <v>124.17500000000001</v>
          </cell>
          <cell r="E13">
            <v>160.84700000000001</v>
          </cell>
          <cell r="F13">
            <v>203.89099999999999</v>
          </cell>
          <cell r="N13">
            <v>77.713999999999999</v>
          </cell>
          <cell r="O13">
            <v>88.603000000000009</v>
          </cell>
          <cell r="P13">
            <v>124.17500000000001</v>
          </cell>
          <cell r="Q13">
            <v>160.84700000000001</v>
          </cell>
          <cell r="R13">
            <v>203.89099999999999</v>
          </cell>
        </row>
        <row r="14">
          <cell r="A14" t="str">
            <v>Americas (d)</v>
          </cell>
          <cell r="B14">
            <v>7.2830000000000004</v>
          </cell>
          <cell r="C14">
            <v>6.4279999999999999</v>
          </cell>
          <cell r="D14">
            <v>15.813000000000001</v>
          </cell>
          <cell r="E14">
            <v>19.928000000000001</v>
          </cell>
          <cell r="F14">
            <v>25.070000000000004</v>
          </cell>
          <cell r="N14">
            <v>7.2830000000000004</v>
          </cell>
          <cell r="O14">
            <v>6.4279999999999999</v>
          </cell>
          <cell r="P14">
            <v>15.813000000000001</v>
          </cell>
          <cell r="Q14">
            <v>19.928000000000001</v>
          </cell>
          <cell r="R14">
            <v>25.070000000000004</v>
          </cell>
        </row>
        <row r="15">
          <cell r="A15" t="str">
            <v>Corporate (e)</v>
          </cell>
          <cell r="B15">
            <v>9.9999999999999992E-2</v>
          </cell>
          <cell r="C15">
            <v>2.8000000000000001E-2</v>
          </cell>
          <cell r="D15">
            <v>2.8000000000000001E-2</v>
          </cell>
          <cell r="E15">
            <v>2.8000000000000001E-2</v>
          </cell>
          <cell r="F15">
            <v>2.8000000000000001E-2</v>
          </cell>
          <cell r="N15">
            <v>9.9999999999999992E-2</v>
          </cell>
          <cell r="O15">
            <v>2.8000000000000001E-2</v>
          </cell>
          <cell r="P15">
            <v>2.8000000000000001E-2</v>
          </cell>
          <cell r="Q15">
            <v>2.8000000000000001E-2</v>
          </cell>
          <cell r="R15">
            <v>2.8000000000000001E-2</v>
          </cell>
        </row>
        <row r="16">
          <cell r="A16" t="str">
            <v xml:space="preserve">Contingency 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Total</v>
          </cell>
          <cell r="B17">
            <v>1183.6219999999998</v>
          </cell>
          <cell r="C17">
            <v>1200.9520000000002</v>
          </cell>
          <cell r="D17">
            <v>1386.4230000000002</v>
          </cell>
          <cell r="E17">
            <v>1585.9780000000003</v>
          </cell>
          <cell r="F17">
            <v>1818.7750000000001</v>
          </cell>
          <cell r="N17">
            <v>1183.6219999999998</v>
          </cell>
          <cell r="O17">
            <v>1200.9520000000002</v>
          </cell>
          <cell r="P17">
            <v>1386.4230000000002</v>
          </cell>
          <cell r="Q17">
            <v>1585.9780000000003</v>
          </cell>
          <cell r="R17">
            <v>1818.7750000000001</v>
          </cell>
        </row>
        <row r="18">
          <cell r="A18" t="str">
            <v>Check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Total US</v>
          </cell>
          <cell r="B19">
            <v>834.08199999999999</v>
          </cell>
          <cell r="C19">
            <v>807.9319999999999</v>
          </cell>
          <cell r="D19">
            <v>888.32900000000006</v>
          </cell>
          <cell r="E19">
            <v>988.779</v>
          </cell>
          <cell r="F19">
            <v>1103.5219999999999</v>
          </cell>
          <cell r="H19">
            <v>834.08199999999999</v>
          </cell>
          <cell r="I19">
            <v>807.9319999999999</v>
          </cell>
          <cell r="J19">
            <v>888.32900000000006</v>
          </cell>
          <cell r="K19">
            <v>988.779</v>
          </cell>
          <cell r="L19">
            <v>1103.5219999999999</v>
          </cell>
          <cell r="N19">
            <v>834.08199999999999</v>
          </cell>
          <cell r="O19">
            <v>807.9319999999999</v>
          </cell>
          <cell r="P19">
            <v>888.32900000000006</v>
          </cell>
          <cell r="Q19">
            <v>988.779</v>
          </cell>
          <cell r="R19">
            <v>1103.5219999999999</v>
          </cell>
        </row>
        <row r="20">
          <cell r="A20" t="str">
            <v>Total Intl</v>
          </cell>
          <cell r="B20">
            <v>349.44</v>
          </cell>
          <cell r="C20">
            <v>392.99200000000002</v>
          </cell>
          <cell r="D20">
            <v>498.06600000000009</v>
          </cell>
          <cell r="E20">
            <v>597.17100000000016</v>
          </cell>
          <cell r="F20">
            <v>715.22500000000025</v>
          </cell>
          <cell r="H20">
            <v>349.44</v>
          </cell>
          <cell r="I20">
            <v>392.99200000000002</v>
          </cell>
          <cell r="J20">
            <v>498.06600000000009</v>
          </cell>
          <cell r="K20">
            <v>597.17100000000016</v>
          </cell>
          <cell r="L20">
            <v>715.22500000000025</v>
          </cell>
          <cell r="N20">
            <v>349.44</v>
          </cell>
          <cell r="O20">
            <v>392.99200000000002</v>
          </cell>
          <cell r="P20">
            <v>498.06600000000009</v>
          </cell>
          <cell r="Q20">
            <v>597.17100000000016</v>
          </cell>
          <cell r="R20">
            <v>715.22500000000025</v>
          </cell>
        </row>
        <row r="22">
          <cell r="A22" t="str">
            <v>COGS</v>
          </cell>
          <cell r="B22" t="str">
            <v>01</v>
          </cell>
          <cell r="C22" t="str">
            <v>02</v>
          </cell>
          <cell r="D22" t="str">
            <v>03</v>
          </cell>
          <cell r="E22" t="str">
            <v>04</v>
          </cell>
          <cell r="F22" t="str">
            <v>05</v>
          </cell>
          <cell r="H22" t="str">
            <v>01</v>
          </cell>
          <cell r="I22" t="str">
            <v>02</v>
          </cell>
          <cell r="J22" t="str">
            <v>03</v>
          </cell>
          <cell r="K22" t="str">
            <v>04</v>
          </cell>
          <cell r="L22" t="str">
            <v>05</v>
          </cell>
        </row>
        <row r="23">
          <cell r="A23" t="str">
            <v>NAW Footwear (c)</v>
          </cell>
          <cell r="B23">
            <v>327.86900000000003</v>
          </cell>
          <cell r="C23">
            <v>300.19299999999998</v>
          </cell>
          <cell r="D23">
            <v>332.52100000000007</v>
          </cell>
          <cell r="E23">
            <v>365.44500000000005</v>
          </cell>
          <cell r="F23">
            <v>398.44600000000003</v>
          </cell>
          <cell r="H23">
            <v>1.9468728102447248</v>
          </cell>
          <cell r="I23">
            <v>1.9276899338618128</v>
          </cell>
          <cell r="J23">
            <v>1.945519832754921</v>
          </cell>
          <cell r="K23">
            <v>1.9535268369496857</v>
          </cell>
          <cell r="L23">
            <v>1.9626224022089278</v>
          </cell>
          <cell r="N23">
            <v>329.81587281024474</v>
          </cell>
          <cell r="O23">
            <v>302.1206899338618</v>
          </cell>
          <cell r="P23">
            <v>334.46651983275501</v>
          </cell>
          <cell r="Q23">
            <v>367.39852683694971</v>
          </cell>
          <cell r="R23">
            <v>400.40862240220895</v>
          </cell>
        </row>
        <row r="24">
          <cell r="A24" t="str">
            <v>NAW Apparel (c)</v>
          </cell>
          <cell r="B24">
            <v>31.380000000000003</v>
          </cell>
          <cell r="C24">
            <v>38.717000000000006</v>
          </cell>
          <cell r="D24">
            <v>50.756</v>
          </cell>
          <cell r="E24">
            <v>66.622000000000014</v>
          </cell>
          <cell r="F24">
            <v>85.634999999999991</v>
          </cell>
          <cell r="H24">
            <v>0.18633316594578769</v>
          </cell>
          <cell r="I24">
            <v>0.24862129086730148</v>
          </cell>
          <cell r="J24">
            <v>0.29696411544326151</v>
          </cell>
          <cell r="K24">
            <v>0.35613530060956355</v>
          </cell>
          <cell r="L24">
            <v>0.42181166183914887</v>
          </cell>
          <cell r="N24">
            <v>31.566333165945789</v>
          </cell>
          <cell r="O24">
            <v>38.965621290867304</v>
          </cell>
          <cell r="P24">
            <v>51.05296411544326</v>
          </cell>
          <cell r="Q24">
            <v>66.97813530060958</v>
          </cell>
          <cell r="R24">
            <v>86.056811661839134</v>
          </cell>
        </row>
        <row r="25">
          <cell r="A25" t="str">
            <v>NA Retail (c)</v>
          </cell>
          <cell r="B25">
            <v>116.80199999999999</v>
          </cell>
          <cell r="C25">
            <v>104.53099999999999</v>
          </cell>
          <cell r="D25">
            <v>105.761</v>
          </cell>
          <cell r="E25">
            <v>108.23399999999998</v>
          </cell>
          <cell r="F25">
            <v>113.51799999999999</v>
          </cell>
          <cell r="H25">
            <v>0.69356553374123298</v>
          </cell>
          <cell r="I25">
            <v>0.67124601998217537</v>
          </cell>
          <cell r="J25">
            <v>0.61878835632033213</v>
          </cell>
          <cell r="K25">
            <v>0.57857686839445666</v>
          </cell>
          <cell r="L25">
            <v>0.55915474080290184</v>
          </cell>
          <cell r="N25">
            <v>117.49556553374123</v>
          </cell>
          <cell r="O25">
            <v>105.20224601998217</v>
          </cell>
          <cell r="P25">
            <v>106.37978835632033</v>
          </cell>
          <cell r="Q25">
            <v>108.81257686839443</v>
          </cell>
          <cell r="R25">
            <v>114.07715474080288</v>
          </cell>
        </row>
        <row r="26">
          <cell r="A26" t="str">
            <v>NA Licensing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A27" t="str">
            <v>E-Commerce (c)</v>
          </cell>
          <cell r="B27">
            <v>0.37800000000000011</v>
          </cell>
          <cell r="C27">
            <v>1.1099999999999999</v>
          </cell>
          <cell r="D27">
            <v>1.3889999999999998</v>
          </cell>
          <cell r="E27">
            <v>1.6509999999999998</v>
          </cell>
          <cell r="F27">
            <v>1.9809999999999999</v>
          </cell>
          <cell r="H27">
            <v>2.24454865288425E-3</v>
          </cell>
          <cell r="I27">
            <v>7.1278671607486258E-3</v>
          </cell>
          <cell r="J27">
            <v>8.1267861208663035E-3</v>
          </cell>
          <cell r="K27">
            <v>8.8256038741915468E-3</v>
          </cell>
          <cell r="L27">
            <v>9.7577964862889475E-3</v>
          </cell>
          <cell r="N27">
            <v>0.38024454865288437</v>
          </cell>
          <cell r="O27">
            <v>1.1171278671607485</v>
          </cell>
          <cell r="P27">
            <v>1.397126786120866</v>
          </cell>
          <cell r="Q27">
            <v>1.6598256038741914</v>
          </cell>
          <cell r="R27">
            <v>1.9907577964862888</v>
          </cell>
        </row>
        <row r="28">
          <cell r="A28" t="str">
            <v>US Distribution</v>
          </cell>
          <cell r="B28">
            <v>3.9140000000000001</v>
          </cell>
          <cell r="C28">
            <v>4.1070000000000002</v>
          </cell>
          <cell r="D28">
            <v>4.24</v>
          </cell>
          <cell r="E28">
            <v>4.3689999999999998</v>
          </cell>
          <cell r="F28">
            <v>4.5490000000000004</v>
          </cell>
          <cell r="H28">
            <v>-3.9140902741887031</v>
          </cell>
          <cell r="I28">
            <v>-4.1070570368942718</v>
          </cell>
          <cell r="J28">
            <v>-4.2406776762755056</v>
          </cell>
          <cell r="K28">
            <v>-4.3698626398988063</v>
          </cell>
          <cell r="L28">
            <v>-4.5501085978307776</v>
          </cell>
          <cell r="N28">
            <v>-9.027418870299897E-5</v>
          </cell>
          <cell r="O28">
            <v>-5.7036894271611516E-5</v>
          </cell>
          <cell r="P28">
            <v>-6.7767627550541221E-4</v>
          </cell>
          <cell r="Q28">
            <v>-8.6263989880652758E-4</v>
          </cell>
          <cell r="R28">
            <v>-1.1085978307772137E-3</v>
          </cell>
        </row>
        <row r="29">
          <cell r="A29" t="str">
            <v>Corporate Marketing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A30" t="str">
            <v>Europe (d)</v>
          </cell>
          <cell r="B30">
            <v>143.99599999999998</v>
          </cell>
          <cell r="C30">
            <v>158.39500000000001</v>
          </cell>
          <cell r="D30">
            <v>183.9910000000001</v>
          </cell>
          <cell r="E30">
            <v>210.55200000000008</v>
          </cell>
          <cell r="F30">
            <v>240.9320000000001</v>
          </cell>
          <cell r="H30">
            <v>0.89324129445694367</v>
          </cell>
          <cell r="I30">
            <v>1.0299318542145504</v>
          </cell>
          <cell r="J30">
            <v>1.0764978438907944</v>
          </cell>
          <cell r="K30">
            <v>1.1255291017073166</v>
          </cell>
          <cell r="L30">
            <v>1.1867569020871123</v>
          </cell>
          <cell r="N30">
            <v>144.88924129445692</v>
          </cell>
          <cell r="O30">
            <v>159.42493185421455</v>
          </cell>
          <cell r="P30">
            <v>185.06749784389089</v>
          </cell>
          <cell r="Q30">
            <v>211.67752910170739</v>
          </cell>
          <cell r="R30">
            <v>242.11875690208723</v>
          </cell>
        </row>
        <row r="31">
          <cell r="A31" t="str">
            <v>Asia (d)</v>
          </cell>
          <cell r="B31">
            <v>25.583999999999996</v>
          </cell>
          <cell r="C31">
            <v>30.01700000000001</v>
          </cell>
          <cell r="D31">
            <v>41.163000000000011</v>
          </cell>
          <cell r="E31">
            <v>53.39800000000001</v>
          </cell>
          <cell r="F31">
            <v>68.707999999999998</v>
          </cell>
          <cell r="H31">
            <v>0.17299057117586464</v>
          </cell>
          <cell r="I31">
            <v>0.20710628078240076</v>
          </cell>
          <cell r="J31">
            <v>0.24083721892960391</v>
          </cell>
          <cell r="K31">
            <v>0.28544493983893426</v>
          </cell>
          <cell r="L31">
            <v>0.33843446793535636</v>
          </cell>
          <cell r="N31">
            <v>25.756990571175862</v>
          </cell>
          <cell r="O31">
            <v>30.224106280782411</v>
          </cell>
          <cell r="P31">
            <v>41.403837218929617</v>
          </cell>
          <cell r="Q31">
            <v>53.683444939838942</v>
          </cell>
          <cell r="R31">
            <v>69.046434467935356</v>
          </cell>
        </row>
        <row r="32">
          <cell r="A32" t="str">
            <v>Americas (d)</v>
          </cell>
          <cell r="B32">
            <v>3.1580000000000004</v>
          </cell>
          <cell r="C32">
            <v>2.3790000000000004</v>
          </cell>
          <cell r="D32">
            <v>9.1039999999999992</v>
          </cell>
          <cell r="E32">
            <v>11.404</v>
          </cell>
          <cell r="F32">
            <v>14.305000000000003</v>
          </cell>
          <cell r="H32">
            <v>1.8842349971264851E-2</v>
          </cell>
          <cell r="I32">
            <v>1.5333790025282843E-2</v>
          </cell>
          <cell r="J32">
            <v>5.3943522815725946E-2</v>
          </cell>
          <cell r="K32">
            <v>6.1823988524659312E-2</v>
          </cell>
          <cell r="L32">
            <v>7.1570626471041135E-2</v>
          </cell>
          <cell r="N32">
            <v>3.176842349971265</v>
          </cell>
          <cell r="O32">
            <v>2.3943337900252835</v>
          </cell>
          <cell r="P32">
            <v>9.1579435228157244</v>
          </cell>
          <cell r="Q32">
            <v>11.46582398852466</v>
          </cell>
          <cell r="R32">
            <v>14.376570626471045</v>
          </cell>
        </row>
        <row r="33">
          <cell r="A33" t="str">
            <v>Corporate (e)</v>
          </cell>
          <cell r="B33">
            <v>9.8360000000000003</v>
          </cell>
          <cell r="C33">
            <v>17.873999999999999</v>
          </cell>
          <cell r="D33">
            <v>12.234000000000002</v>
          </cell>
          <cell r="E33">
            <v>5.9180000000000019</v>
          </cell>
          <cell r="F33">
            <v>3.5733000000000037</v>
          </cell>
          <cell r="N33">
            <v>9.8360000000000003</v>
          </cell>
          <cell r="O33">
            <v>17.873999999999999</v>
          </cell>
          <cell r="P33">
            <v>12.234000000000002</v>
          </cell>
          <cell r="Q33">
            <v>5.9180000000000019</v>
          </cell>
          <cell r="R33">
            <v>3.5733000000000037</v>
          </cell>
        </row>
        <row r="34">
          <cell r="A34" t="str">
            <v xml:space="preserve">Contingency 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A35" t="str">
            <v>Total</v>
          </cell>
          <cell r="B35">
            <v>662.91699999999992</v>
          </cell>
          <cell r="C35">
            <v>657.32300000000009</v>
          </cell>
          <cell r="D35">
            <v>741.15900000000022</v>
          </cell>
          <cell r="E35">
            <v>827.59300000000007</v>
          </cell>
          <cell r="F35">
            <v>931.64730000000009</v>
          </cell>
          <cell r="H35">
            <v>-1.9775847626135601E-16</v>
          </cell>
          <cell r="I35">
            <v>3.5908775952719907E-16</v>
          </cell>
          <cell r="J35">
            <v>0</v>
          </cell>
          <cell r="K35">
            <v>1.2212453270876722E-15</v>
          </cell>
          <cell r="L35">
            <v>0</v>
          </cell>
          <cell r="N35">
            <v>662.91699999999992</v>
          </cell>
          <cell r="O35">
            <v>657.32299999999998</v>
          </cell>
          <cell r="P35">
            <v>741.15900000000022</v>
          </cell>
          <cell r="Q35">
            <v>827.59300000000007</v>
          </cell>
          <cell r="R35">
            <v>931.64730000000009</v>
          </cell>
        </row>
        <row r="36">
          <cell r="A36" t="str">
            <v>Check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</row>
        <row r="38">
          <cell r="A38" t="str">
            <v>GM</v>
          </cell>
          <cell r="B38" t="str">
            <v>01</v>
          </cell>
          <cell r="C38" t="str">
            <v>02</v>
          </cell>
          <cell r="D38" t="str">
            <v>03</v>
          </cell>
          <cell r="E38" t="str">
            <v>04</v>
          </cell>
          <cell r="F38" t="str">
            <v>05</v>
          </cell>
          <cell r="H38" t="str">
            <v>01</v>
          </cell>
          <cell r="I38" t="str">
            <v>02</v>
          </cell>
          <cell r="J38" t="str">
            <v>03</v>
          </cell>
          <cell r="K38" t="str">
            <v>04</v>
          </cell>
          <cell r="L38" t="str">
            <v>05</v>
          </cell>
        </row>
        <row r="39">
          <cell r="A39" t="str">
            <v>NAW Footwear (c)</v>
          </cell>
          <cell r="B39">
            <v>258.14999999999998</v>
          </cell>
          <cell r="C39">
            <v>245.179</v>
          </cell>
          <cell r="D39">
            <v>266.54899999999998</v>
          </cell>
          <cell r="E39">
            <v>292.721</v>
          </cell>
          <cell r="F39">
            <v>320.78300000000002</v>
          </cell>
          <cell r="H39">
            <v>-1.9468728102447248</v>
          </cell>
          <cell r="I39">
            <v>-1.9276899338618128</v>
          </cell>
          <cell r="J39">
            <v>-1.945519832754921</v>
          </cell>
          <cell r="K39">
            <v>-1.9535268369496857</v>
          </cell>
          <cell r="L39">
            <v>-1.9626224022089278</v>
          </cell>
          <cell r="N39">
            <v>256.20312718975526</v>
          </cell>
          <cell r="O39">
            <v>243.25131006613816</v>
          </cell>
          <cell r="P39">
            <v>264.60348016724504</v>
          </cell>
          <cell r="Q39">
            <v>290.76747316305034</v>
          </cell>
          <cell r="R39">
            <v>318.82037759779109</v>
          </cell>
        </row>
        <row r="40">
          <cell r="A40" t="str">
            <v>NAW Apparel (c)</v>
          </cell>
          <cell r="B40">
            <v>7.5860000000000003</v>
          </cell>
          <cell r="C40">
            <v>14.985999999999999</v>
          </cell>
          <cell r="D40">
            <v>23.181999999999999</v>
          </cell>
          <cell r="E40">
            <v>36.433</v>
          </cell>
          <cell r="F40">
            <v>54.06900000000001</v>
          </cell>
          <cell r="H40">
            <v>-0.18633316594578769</v>
          </cell>
          <cell r="I40">
            <v>-0.24862129086730148</v>
          </cell>
          <cell r="J40">
            <v>-0.29696411544326151</v>
          </cell>
          <cell r="K40">
            <v>-0.35613530060956355</v>
          </cell>
          <cell r="L40">
            <v>-0.42181166183914887</v>
          </cell>
          <cell r="N40">
            <v>7.3996668340542122</v>
          </cell>
          <cell r="O40">
            <v>14.737378709132699</v>
          </cell>
          <cell r="P40">
            <v>22.885035884556743</v>
          </cell>
          <cell r="Q40">
            <v>36.076864699390427</v>
          </cell>
          <cell r="R40">
            <v>53.647188338160873</v>
          </cell>
        </row>
        <row r="41">
          <cell r="A41" t="str">
            <v>NA Retail (c)</v>
          </cell>
          <cell r="B41">
            <v>85.418000000000006</v>
          </cell>
          <cell r="C41">
            <v>96.128</v>
          </cell>
          <cell r="D41">
            <v>100.584</v>
          </cell>
          <cell r="E41">
            <v>108.85599999999999</v>
          </cell>
          <cell r="F41">
            <v>118.25999999999998</v>
          </cell>
          <cell r="H41">
            <v>-0.69356553374123298</v>
          </cell>
          <cell r="I41">
            <v>-0.67124601998217537</v>
          </cell>
          <cell r="J41">
            <v>-0.61878835632033213</v>
          </cell>
          <cell r="K41">
            <v>-0.57857686839445666</v>
          </cell>
          <cell r="L41">
            <v>-0.55915474080290184</v>
          </cell>
          <cell r="N41">
            <v>84.724434466258771</v>
          </cell>
          <cell r="O41">
            <v>95.456753980017822</v>
          </cell>
          <cell r="P41">
            <v>99.965211643679666</v>
          </cell>
          <cell r="Q41">
            <v>108.27742313160554</v>
          </cell>
          <cell r="R41">
            <v>117.70084525919708</v>
          </cell>
        </row>
        <row r="42">
          <cell r="A42" t="str">
            <v>NA Licensing</v>
          </cell>
          <cell r="B42">
            <v>5.5190000000000001</v>
          </cell>
          <cell r="C42">
            <v>4.2469999999999999</v>
          </cell>
          <cell r="D42">
            <v>4.0170000000000003</v>
          </cell>
          <cell r="E42">
            <v>4.4650000000000007</v>
          </cell>
          <cell r="F42">
            <v>5.6070000000000002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5.5190000000000001</v>
          </cell>
          <cell r="O42">
            <v>4.2469999999999999</v>
          </cell>
          <cell r="P42">
            <v>4.0170000000000003</v>
          </cell>
          <cell r="Q42">
            <v>4.4650000000000007</v>
          </cell>
          <cell r="R42">
            <v>5.6070000000000002</v>
          </cell>
        </row>
        <row r="43">
          <cell r="A43" t="str">
            <v>E-Commerce (c)</v>
          </cell>
          <cell r="B43">
            <v>0.98</v>
          </cell>
          <cell r="C43">
            <v>2.8410000000000002</v>
          </cell>
          <cell r="D43">
            <v>3.57</v>
          </cell>
          <cell r="E43">
            <v>4.3520000000000012</v>
          </cell>
          <cell r="F43">
            <v>5.2230000000000008</v>
          </cell>
          <cell r="H43">
            <v>-2.24454865288425E-3</v>
          </cell>
          <cell r="I43">
            <v>-7.1278671607486258E-3</v>
          </cell>
          <cell r="J43">
            <v>-8.1267861208663035E-3</v>
          </cell>
          <cell r="K43">
            <v>-8.8256038741915468E-3</v>
          </cell>
          <cell r="L43">
            <v>-9.7577964862889475E-3</v>
          </cell>
          <cell r="N43">
            <v>0.97775545134711572</v>
          </cell>
          <cell r="O43">
            <v>2.8338721328392515</v>
          </cell>
          <cell r="P43">
            <v>3.5618732138791334</v>
          </cell>
          <cell r="Q43">
            <v>4.3431743961258098</v>
          </cell>
          <cell r="R43">
            <v>5.2132422035137118</v>
          </cell>
        </row>
        <row r="44">
          <cell r="A44" t="str">
            <v>US Distribution</v>
          </cell>
          <cell r="B44">
            <v>-3.9140000000000001</v>
          </cell>
          <cell r="C44">
            <v>-4.1070000000000002</v>
          </cell>
          <cell r="D44">
            <v>-4.24</v>
          </cell>
          <cell r="E44">
            <v>-4.3689999999999998</v>
          </cell>
          <cell r="F44">
            <v>-4.5490000000000004</v>
          </cell>
          <cell r="H44">
            <v>3.9140902741887031</v>
          </cell>
          <cell r="I44">
            <v>4.1070570368942718</v>
          </cell>
          <cell r="J44">
            <v>4.2406776762755056</v>
          </cell>
          <cell r="K44">
            <v>4.3698626398988063</v>
          </cell>
          <cell r="L44">
            <v>4.5501085978307776</v>
          </cell>
          <cell r="N44">
            <v>9.027418870299897E-5</v>
          </cell>
          <cell r="O44">
            <v>5.7036894271611516E-5</v>
          </cell>
          <cell r="P44">
            <v>6.7767627550541221E-4</v>
          </cell>
          <cell r="Q44">
            <v>8.6263989880652758E-4</v>
          </cell>
          <cell r="R44">
            <v>1.1085978307772137E-3</v>
          </cell>
        </row>
        <row r="45">
          <cell r="A45" t="str">
            <v>Corporate Marketing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A46" t="str">
            <v>Europe (d)</v>
          </cell>
          <cell r="B46">
            <v>120.447</v>
          </cell>
          <cell r="C46">
            <v>139.566</v>
          </cell>
          <cell r="D46">
            <v>174.08699999999999</v>
          </cell>
          <cell r="E46">
            <v>205.84400000000005</v>
          </cell>
          <cell r="F46">
            <v>245.33200000000008</v>
          </cell>
          <cell r="H46">
            <v>-0.89324129445694367</v>
          </cell>
          <cell r="I46">
            <v>-1.0299318542145504</v>
          </cell>
          <cell r="J46">
            <v>-1.0764978438907944</v>
          </cell>
          <cell r="K46">
            <v>-1.1255291017073166</v>
          </cell>
          <cell r="L46">
            <v>-1.1867569020871123</v>
          </cell>
          <cell r="N46">
            <v>119.55375870554306</v>
          </cell>
          <cell r="O46">
            <v>138.53606814578546</v>
          </cell>
          <cell r="P46">
            <v>173.0105021561092</v>
          </cell>
          <cell r="Q46">
            <v>204.71847089829274</v>
          </cell>
          <cell r="R46">
            <v>244.14524309791295</v>
          </cell>
        </row>
        <row r="47">
          <cell r="A47" t="str">
            <v>Asia (d)</v>
          </cell>
          <cell r="B47">
            <v>52.13</v>
          </cell>
          <cell r="C47">
            <v>58.585999999999999</v>
          </cell>
          <cell r="D47">
            <v>83.012</v>
          </cell>
          <cell r="E47">
            <v>107.449</v>
          </cell>
          <cell r="F47">
            <v>135.18299999999999</v>
          </cell>
          <cell r="H47">
            <v>-0.17299057117586464</v>
          </cell>
          <cell r="I47">
            <v>-0.20710628078240076</v>
          </cell>
          <cell r="J47">
            <v>-0.24083721892960391</v>
          </cell>
          <cell r="K47">
            <v>-0.28544493983893426</v>
          </cell>
          <cell r="L47">
            <v>-0.33843446793535636</v>
          </cell>
          <cell r="N47">
            <v>51.957009428824136</v>
          </cell>
          <cell r="O47">
            <v>58.378893719217601</v>
          </cell>
          <cell r="P47">
            <v>82.771162781070387</v>
          </cell>
          <cell r="Q47">
            <v>107.16355506016106</v>
          </cell>
          <cell r="R47">
            <v>134.84456553206462</v>
          </cell>
        </row>
        <row r="48">
          <cell r="A48" t="str">
            <v>Americas (d)</v>
          </cell>
          <cell r="B48">
            <v>4.125</v>
          </cell>
          <cell r="C48">
            <v>4.0489999999999995</v>
          </cell>
          <cell r="D48">
            <v>6.7090000000000005</v>
          </cell>
          <cell r="E48">
            <v>8.5240000000000009</v>
          </cell>
          <cell r="F48">
            <v>10.765000000000001</v>
          </cell>
          <cell r="H48">
            <v>-1.8842349971264851E-2</v>
          </cell>
          <cell r="I48">
            <v>-1.5333790025282843E-2</v>
          </cell>
          <cell r="J48">
            <v>-5.3943522815725946E-2</v>
          </cell>
          <cell r="K48">
            <v>-6.1823988524659312E-2</v>
          </cell>
          <cell r="L48">
            <v>-7.1570626471041135E-2</v>
          </cell>
          <cell r="N48">
            <v>4.1061576500287353</v>
          </cell>
          <cell r="O48">
            <v>4.0336662099747169</v>
          </cell>
          <cell r="P48">
            <v>6.6550564771842762</v>
          </cell>
          <cell r="Q48">
            <v>8.462176011475341</v>
          </cell>
          <cell r="R48">
            <v>10.693429373528959</v>
          </cell>
        </row>
        <row r="49">
          <cell r="A49" t="str">
            <v>Corporate (e)</v>
          </cell>
          <cell r="B49">
            <v>-9.7360000000000007</v>
          </cell>
          <cell r="C49">
            <v>-17.846</v>
          </cell>
          <cell r="D49">
            <v>-12.206000000000001</v>
          </cell>
          <cell r="E49">
            <v>-5.8900000000000023</v>
          </cell>
          <cell r="F49">
            <v>-3.5453000000000037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-9.7360000000000007</v>
          </cell>
          <cell r="O49">
            <v>-17.846</v>
          </cell>
          <cell r="P49">
            <v>-12.206000000000001</v>
          </cell>
          <cell r="Q49">
            <v>-5.8900000000000023</v>
          </cell>
          <cell r="R49">
            <v>-3.5453000000000037</v>
          </cell>
        </row>
        <row r="50">
          <cell r="A50" t="str">
            <v xml:space="preserve">Contingency 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A51" t="str">
            <v>Total</v>
          </cell>
          <cell r="B51">
            <v>520.70500000000004</v>
          </cell>
          <cell r="C51">
            <v>543.62900000000002</v>
          </cell>
          <cell r="D51">
            <v>645.2639999999999</v>
          </cell>
          <cell r="E51">
            <v>758.38499999999999</v>
          </cell>
          <cell r="F51">
            <v>887.12770000000012</v>
          </cell>
          <cell r="H51">
            <v>1.9775847626135601E-16</v>
          </cell>
          <cell r="I51">
            <v>-3.5908775952719907E-16</v>
          </cell>
          <cell r="J51">
            <v>6.9388939039072284E-18</v>
          </cell>
          <cell r="K51">
            <v>-1.2212453270876722E-15</v>
          </cell>
          <cell r="L51">
            <v>4.163336342344337E-17</v>
          </cell>
          <cell r="N51">
            <v>520.70500000000004</v>
          </cell>
          <cell r="O51">
            <v>543.62900000000002</v>
          </cell>
          <cell r="P51">
            <v>645.26400000000001</v>
          </cell>
          <cell r="Q51">
            <v>758.38499999999988</v>
          </cell>
          <cell r="R51">
            <v>887.1277</v>
          </cell>
        </row>
        <row r="52">
          <cell r="A52" t="str">
            <v>Check</v>
          </cell>
          <cell r="B52">
            <v>0</v>
          </cell>
          <cell r="C52">
            <v>1.9999999999527063E-3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Total US</v>
          </cell>
          <cell r="B53">
            <v>353.73900000000003</v>
          </cell>
          <cell r="C53">
            <v>359.274</v>
          </cell>
          <cell r="D53">
            <v>393.66199999999998</v>
          </cell>
          <cell r="E53">
            <v>442.45799999999997</v>
          </cell>
          <cell r="F53">
            <v>499.39300000000009</v>
          </cell>
          <cell r="H53">
            <v>1.0850742156040734</v>
          </cell>
          <cell r="I53">
            <v>1.2523719250222336</v>
          </cell>
          <cell r="J53">
            <v>1.3712785856361243</v>
          </cell>
          <cell r="K53">
            <v>1.4727980300709089</v>
          </cell>
          <cell r="L53">
            <v>1.5967619964935098</v>
          </cell>
          <cell r="N53">
            <v>354.82407421560407</v>
          </cell>
          <cell r="O53">
            <v>360.5263719250222</v>
          </cell>
          <cell r="P53">
            <v>395.03327858563608</v>
          </cell>
          <cell r="Q53">
            <v>443.93079803007083</v>
          </cell>
          <cell r="R53">
            <v>500.98976199649348</v>
          </cell>
        </row>
        <row r="54">
          <cell r="A54" t="str">
            <v>Total Intl</v>
          </cell>
          <cell r="B54">
            <v>176.702</v>
          </cell>
          <cell r="C54">
            <v>202.20099999999999</v>
          </cell>
          <cell r="D54">
            <v>263.80799999999999</v>
          </cell>
          <cell r="E54">
            <v>321.81700000000006</v>
          </cell>
          <cell r="F54">
            <v>391.28000000000009</v>
          </cell>
          <cell r="H54">
            <v>-1.0850742156040731</v>
          </cell>
          <cell r="I54">
            <v>-1.2523719250222338</v>
          </cell>
          <cell r="J54">
            <v>-1.3712785856361243</v>
          </cell>
          <cell r="K54">
            <v>-1.4727980300709103</v>
          </cell>
          <cell r="L54">
            <v>-1.5967619964935098</v>
          </cell>
          <cell r="N54">
            <v>175.61692578439593</v>
          </cell>
          <cell r="O54">
            <v>200.94862807497779</v>
          </cell>
          <cell r="P54">
            <v>262.43672141436389</v>
          </cell>
          <cell r="Q54">
            <v>320.34420196992914</v>
          </cell>
          <cell r="R54">
            <v>389.68323800350652</v>
          </cell>
        </row>
        <row r="56">
          <cell r="A56" t="str">
            <v>OpEx</v>
          </cell>
          <cell r="B56" t="str">
            <v>01</v>
          </cell>
          <cell r="C56" t="str">
            <v>02</v>
          </cell>
          <cell r="D56" t="str">
            <v>03</v>
          </cell>
          <cell r="E56" t="str">
            <v>04</v>
          </cell>
          <cell r="F56" t="str">
            <v>05</v>
          </cell>
          <cell r="H56" t="str">
            <v>01</v>
          </cell>
          <cell r="I56" t="str">
            <v>02</v>
          </cell>
          <cell r="J56" t="str">
            <v>03</v>
          </cell>
          <cell r="K56" t="str">
            <v>04</v>
          </cell>
          <cell r="L56" t="str">
            <v>05</v>
          </cell>
        </row>
        <row r="57">
          <cell r="A57" t="str">
            <v>NAW Footwear (c)</v>
          </cell>
          <cell r="B57">
            <v>57.576999999999998</v>
          </cell>
          <cell r="C57">
            <v>59.372999999999998</v>
          </cell>
          <cell r="D57">
            <v>65.540999999999997</v>
          </cell>
          <cell r="E57">
            <v>71.103999999999999</v>
          </cell>
          <cell r="F57">
            <v>76.698999999999998</v>
          </cell>
          <cell r="H57">
            <v>34.017413594820397</v>
          </cell>
          <cell r="I57">
            <v>31.019846499890296</v>
          </cell>
          <cell r="J57">
            <v>36.381936086283815</v>
          </cell>
          <cell r="K57">
            <v>41.246684662519996</v>
          </cell>
          <cell r="L57">
            <v>46.026093173150485</v>
          </cell>
          <cell r="N57">
            <v>91.594413594820395</v>
          </cell>
          <cell r="O57">
            <v>90.392846499890297</v>
          </cell>
          <cell r="P57">
            <v>101.92293608628381</v>
          </cell>
          <cell r="Q57">
            <v>112.35068466252</v>
          </cell>
          <cell r="R57">
            <v>122.72509317315048</v>
          </cell>
        </row>
        <row r="58">
          <cell r="A58" t="str">
            <v>NAW Apparel (c)</v>
          </cell>
          <cell r="B58">
            <v>11.83</v>
          </cell>
          <cell r="C58">
            <v>13.824999999999999</v>
          </cell>
          <cell r="D58">
            <v>17.053000000000001</v>
          </cell>
          <cell r="E58">
            <v>20.989000000000001</v>
          </cell>
          <cell r="F58">
            <v>24.917999999999999</v>
          </cell>
          <cell r="H58">
            <v>0.25952546817032118</v>
          </cell>
          <cell r="I58">
            <v>1.2289210020031236</v>
          </cell>
          <cell r="J58">
            <v>2.673234314338794</v>
          </cell>
          <cell r="K58">
            <v>4.4563452482726378</v>
          </cell>
          <cell r="L58">
            <v>7.1398212480634493</v>
          </cell>
          <cell r="N58">
            <v>12.089525468170322</v>
          </cell>
          <cell r="O58">
            <v>15.053921002003122</v>
          </cell>
          <cell r="P58">
            <v>19.726234314338797</v>
          </cell>
          <cell r="Q58">
            <v>25.445345248272638</v>
          </cell>
          <cell r="R58">
            <v>32.057821248063448</v>
          </cell>
        </row>
        <row r="59">
          <cell r="A59" t="str">
            <v>NA Retail (c)</v>
          </cell>
          <cell r="B59">
            <v>60.609000000000002</v>
          </cell>
          <cell r="C59">
            <v>59.954999999999998</v>
          </cell>
          <cell r="D59">
            <v>62.606999999999999</v>
          </cell>
          <cell r="E59">
            <v>65.587999999999994</v>
          </cell>
          <cell r="F59">
            <v>71.332999999999998</v>
          </cell>
          <cell r="H59">
            <v>14.523214438470351</v>
          </cell>
          <cell r="I59">
            <v>13.276332209167597</v>
          </cell>
          <cell r="J59">
            <v>14.311127096189727</v>
          </cell>
          <cell r="K59">
            <v>15.149916262737953</v>
          </cell>
          <cell r="L59">
            <v>16.136667214946836</v>
          </cell>
          <cell r="N59">
            <v>75.132214438470356</v>
          </cell>
          <cell r="O59">
            <v>73.23133220916759</v>
          </cell>
          <cell r="P59">
            <v>76.918127096189721</v>
          </cell>
          <cell r="Q59">
            <v>80.73791626273794</v>
          </cell>
          <cell r="R59">
            <v>87.469667214946838</v>
          </cell>
        </row>
        <row r="60">
          <cell r="A60" t="str">
            <v>NA Licensing</v>
          </cell>
          <cell r="B60">
            <v>1.6160000000000001</v>
          </cell>
          <cell r="C60">
            <v>1.726</v>
          </cell>
          <cell r="D60">
            <v>1.9294803286852591</v>
          </cell>
          <cell r="E60">
            <v>2.1214751344086022</v>
          </cell>
          <cell r="F60">
            <v>2.4369999999999998</v>
          </cell>
          <cell r="N60">
            <v>1.6160000000000001</v>
          </cell>
          <cell r="O60">
            <v>1.726</v>
          </cell>
          <cell r="P60">
            <v>1.9294803286852591</v>
          </cell>
          <cell r="Q60">
            <v>2.1214751344086022</v>
          </cell>
          <cell r="R60">
            <v>2.4369999999999998</v>
          </cell>
        </row>
        <row r="61">
          <cell r="A61" t="str">
            <v>E-Commerce (c)</v>
          </cell>
          <cell r="B61">
            <v>0.63200000000000001</v>
          </cell>
          <cell r="C61">
            <v>2.774</v>
          </cell>
          <cell r="D61">
            <v>3.3330000000000002</v>
          </cell>
          <cell r="E61">
            <v>3.6930000000000005</v>
          </cell>
          <cell r="F61">
            <v>4.1070000000000011</v>
          </cell>
          <cell r="H61">
            <v>4.7104109203686267E-2</v>
          </cell>
          <cell r="I61">
            <v>0.14165911479106066</v>
          </cell>
          <cell r="J61">
            <v>0.18833285847317779</v>
          </cell>
          <cell r="K61">
            <v>0.23142916880691253</v>
          </cell>
          <cell r="L61">
            <v>0.28221241919298529</v>
          </cell>
          <cell r="N61">
            <v>0.67910410920368625</v>
          </cell>
          <cell r="O61">
            <v>2.9156591147910609</v>
          </cell>
          <cell r="P61">
            <v>3.521332858473178</v>
          </cell>
          <cell r="Q61">
            <v>3.9244291688069128</v>
          </cell>
          <cell r="R61">
            <v>4.3892124191929867</v>
          </cell>
        </row>
        <row r="62">
          <cell r="A62" t="str">
            <v>US Distribution</v>
          </cell>
          <cell r="B62">
            <v>22.117000000000001</v>
          </cell>
          <cell r="C62">
            <v>21.598999999999997</v>
          </cell>
          <cell r="D62">
            <v>23.856000000000002</v>
          </cell>
          <cell r="E62">
            <v>26.9</v>
          </cell>
          <cell r="F62">
            <v>29.651</v>
          </cell>
          <cell r="H62">
            <v>-22.117000000000001</v>
          </cell>
          <cell r="I62">
            <v>-21.598999999999997</v>
          </cell>
          <cell r="J62">
            <v>-23.856000000000002</v>
          </cell>
          <cell r="K62">
            <v>-26.9</v>
          </cell>
          <cell r="L62">
            <v>-29.651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A63" t="str">
            <v>Corporate Marketing</v>
          </cell>
          <cell r="B63">
            <v>33.685000000000002</v>
          </cell>
          <cell r="C63">
            <v>32.902000000000001</v>
          </cell>
          <cell r="D63">
            <v>40.522000000000006</v>
          </cell>
          <cell r="E63">
            <v>46.647999999999996</v>
          </cell>
          <cell r="F63">
            <v>53.725999999999999</v>
          </cell>
          <cell r="H63">
            <v>-33.685000000000002</v>
          </cell>
          <cell r="I63">
            <v>-32.902000000000001</v>
          </cell>
          <cell r="J63">
            <v>-40.522000000000006</v>
          </cell>
          <cell r="K63">
            <v>-46.647999999999996</v>
          </cell>
          <cell r="L63">
            <v>-53.725999999999999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A64" t="str">
            <v>Europe (d)</v>
          </cell>
          <cell r="B64">
            <v>81.849999999999994</v>
          </cell>
          <cell r="C64">
            <v>85.674999999999997</v>
          </cell>
          <cell r="D64">
            <v>103.93600000000002</v>
          </cell>
          <cell r="E64">
            <v>118.68500000000004</v>
          </cell>
          <cell r="F64">
            <v>135.59200000000007</v>
          </cell>
          <cell r="H64">
            <v>7.9484098198988118</v>
          </cell>
          <cell r="I64">
            <v>9.543369453977169</v>
          </cell>
          <cell r="J64">
            <v>10.673934139835733</v>
          </cell>
          <cell r="K64">
            <v>11.744486874734998</v>
          </cell>
          <cell r="L64">
            <v>12.506123868826556</v>
          </cell>
          <cell r="N64">
            <v>89.798409819898808</v>
          </cell>
          <cell r="O64">
            <v>95.218369453977161</v>
          </cell>
          <cell r="P64">
            <v>114.60993413983576</v>
          </cell>
          <cell r="Q64">
            <v>130.42948687473503</v>
          </cell>
          <cell r="R64">
            <v>148.09812386882663</v>
          </cell>
        </row>
        <row r="65">
          <cell r="A65" t="str">
            <v>Asia (d)</v>
          </cell>
          <cell r="B65">
            <v>42.531999999999996</v>
          </cell>
          <cell r="C65">
            <v>47.096000000000004</v>
          </cell>
          <cell r="D65">
            <v>65.519000000000005</v>
          </cell>
          <cell r="E65">
            <v>81.632999999999996</v>
          </cell>
          <cell r="F65">
            <v>98.212000000000003</v>
          </cell>
          <cell r="H65">
            <v>1.541919801360085</v>
          </cell>
          <cell r="I65">
            <v>1.9254482953129031</v>
          </cell>
          <cell r="J65">
            <v>2.3881212047527836</v>
          </cell>
          <cell r="K65">
            <v>2.9780510646316749</v>
          </cell>
          <cell r="L65">
            <v>3.5676233656063348</v>
          </cell>
          <cell r="N65">
            <v>44.073919801360084</v>
          </cell>
          <cell r="O65">
            <v>49.021448295312908</v>
          </cell>
          <cell r="P65">
            <v>67.907121204752784</v>
          </cell>
          <cell r="Q65">
            <v>84.611051064631667</v>
          </cell>
          <cell r="R65">
            <v>101.77962336560634</v>
          </cell>
        </row>
        <row r="66">
          <cell r="A66" t="str">
            <v>Americas (d)</v>
          </cell>
          <cell r="B66">
            <v>1.3779999999999999</v>
          </cell>
          <cell r="C66">
            <v>1.448</v>
          </cell>
          <cell r="D66">
            <v>3.4020000000000001</v>
          </cell>
          <cell r="E66">
            <v>3.9289999999999998</v>
          </cell>
          <cell r="F66">
            <v>4.293000000000001</v>
          </cell>
          <cell r="H66">
            <v>0.16480365715859738</v>
          </cell>
          <cell r="I66">
            <v>0.1376917218533239</v>
          </cell>
          <cell r="J66">
            <v>0.53768637891385196</v>
          </cell>
          <cell r="K66">
            <v>0.6484988380437624</v>
          </cell>
          <cell r="L66">
            <v>0.76518057622099944</v>
          </cell>
          <cell r="N66">
            <v>1.5428036571585972</v>
          </cell>
          <cell r="O66">
            <v>1.585691721853324</v>
          </cell>
          <cell r="P66">
            <v>3.9396863789138523</v>
          </cell>
          <cell r="Q66">
            <v>4.5774988380437627</v>
          </cell>
          <cell r="R66">
            <v>5.0581805762210008</v>
          </cell>
        </row>
        <row r="67">
          <cell r="A67" t="str">
            <v>Corporate (e)</v>
          </cell>
          <cell r="B67">
            <v>43.847999999999999</v>
          </cell>
          <cell r="C67">
            <v>50.395000000000017</v>
          </cell>
          <cell r="D67">
            <v>57.608199999999989</v>
          </cell>
          <cell r="E67">
            <v>62.636310000000044</v>
          </cell>
          <cell r="F67">
            <v>68.212290500000009</v>
          </cell>
          <cell r="N67">
            <v>43.847999999999999</v>
          </cell>
          <cell r="O67">
            <v>50.395000000000017</v>
          </cell>
          <cell r="P67">
            <v>57.608199999999989</v>
          </cell>
          <cell r="Q67">
            <v>62.636310000000044</v>
          </cell>
          <cell r="R67">
            <v>68.212290500000009</v>
          </cell>
        </row>
        <row r="68">
          <cell r="A68" t="str">
            <v xml:space="preserve">Contingency </v>
          </cell>
          <cell r="B68">
            <v>0</v>
          </cell>
          <cell r="C68">
            <v>0</v>
          </cell>
          <cell r="D68">
            <v>20</v>
          </cell>
          <cell r="E68">
            <v>22.5</v>
          </cell>
          <cell r="F68">
            <v>25</v>
          </cell>
          <cell r="N68">
            <v>0</v>
          </cell>
          <cell r="O68">
            <v>0</v>
          </cell>
          <cell r="P68">
            <v>20</v>
          </cell>
          <cell r="Q68">
            <v>22.5</v>
          </cell>
          <cell r="R68">
            <v>25</v>
          </cell>
        </row>
        <row r="69">
          <cell r="A69" t="str">
            <v>Total</v>
          </cell>
          <cell r="B69">
            <v>357.67399999999998</v>
          </cell>
          <cell r="C69">
            <v>376.76800000000003</v>
          </cell>
          <cell r="D69">
            <v>465.30668032868527</v>
          </cell>
          <cell r="E69">
            <v>526.42678513440865</v>
          </cell>
          <cell r="F69">
            <v>594.18029050000007</v>
          </cell>
          <cell r="H69">
            <v>2.7003908890822461</v>
          </cell>
          <cell r="I69">
            <v>2.7722682969954766</v>
          </cell>
          <cell r="J69">
            <v>2.7763720787878725</v>
          </cell>
          <cell r="K69">
            <v>2.9074121197479421</v>
          </cell>
          <cell r="L69">
            <v>3.0467218660076489</v>
          </cell>
          <cell r="N69">
            <v>360.37439088908224</v>
          </cell>
          <cell r="O69">
            <v>379.54026829699546</v>
          </cell>
          <cell r="P69">
            <v>468.08305240747319</v>
          </cell>
          <cell r="Q69">
            <v>529.33419725415661</v>
          </cell>
          <cell r="R69">
            <v>597.22701236600778</v>
          </cell>
        </row>
        <row r="70">
          <cell r="A70" t="str">
            <v>Check</v>
          </cell>
          <cell r="B70">
            <v>0</v>
          </cell>
          <cell r="C70">
            <v>1.1368683772161603E-13</v>
          </cell>
          <cell r="D70">
            <v>0</v>
          </cell>
          <cell r="E70">
            <v>0</v>
          </cell>
          <cell r="F70">
            <v>0</v>
          </cell>
        </row>
        <row r="71">
          <cell r="A71" t="str">
            <v>Total US</v>
          </cell>
          <cell r="B71">
            <v>188.066</v>
          </cell>
          <cell r="C71">
            <v>192.154</v>
          </cell>
          <cell r="D71">
            <v>214.84148032868524</v>
          </cell>
          <cell r="E71">
            <v>237.0434751344086</v>
          </cell>
          <cell r="F71">
            <v>262.87099999999998</v>
          </cell>
          <cell r="H71">
            <v>-6.954742389335248</v>
          </cell>
          <cell r="I71">
            <v>-8.8342411741479197</v>
          </cell>
          <cell r="J71">
            <v>-10.823369644714496</v>
          </cell>
          <cell r="K71">
            <v>-12.463624657662493</v>
          </cell>
          <cell r="L71">
            <v>-13.792205944646241</v>
          </cell>
          <cell r="N71">
            <v>181.11125761066478</v>
          </cell>
          <cell r="O71">
            <v>183.31975882585206</v>
          </cell>
          <cell r="P71">
            <v>204.01811068397078</v>
          </cell>
          <cell r="Q71">
            <v>224.57985047674609</v>
          </cell>
          <cell r="R71">
            <v>249.0787940553538</v>
          </cell>
        </row>
        <row r="72">
          <cell r="A72" t="str">
            <v>Total Intl</v>
          </cell>
          <cell r="B72">
            <v>125.75999999999999</v>
          </cell>
          <cell r="C72">
            <v>134.21900000000002</v>
          </cell>
          <cell r="D72">
            <v>172.85700000000003</v>
          </cell>
          <cell r="E72">
            <v>204.24700000000004</v>
          </cell>
          <cell r="F72">
            <v>238.09700000000009</v>
          </cell>
          <cell r="H72">
            <v>9.6551332784174946</v>
          </cell>
          <cell r="I72">
            <v>11.606509471143395</v>
          </cell>
          <cell r="J72">
            <v>13.599741723502369</v>
          </cell>
          <cell r="K72">
            <v>15.371036777410435</v>
          </cell>
          <cell r="L72">
            <v>16.838927810653889</v>
          </cell>
          <cell r="N72">
            <v>135.4151332784175</v>
          </cell>
          <cell r="O72">
            <v>145.82550947114339</v>
          </cell>
          <cell r="P72">
            <v>186.45674172350238</v>
          </cell>
          <cell r="Q72">
            <v>219.61803677741045</v>
          </cell>
          <cell r="R72">
            <v>254.93592781065396</v>
          </cell>
        </row>
        <row r="74">
          <cell r="A74" t="str">
            <v>OpIncome</v>
          </cell>
          <cell r="B74" t="str">
            <v>01</v>
          </cell>
          <cell r="C74" t="str">
            <v>02</v>
          </cell>
          <cell r="D74" t="str">
            <v>03</v>
          </cell>
          <cell r="E74" t="str">
            <v>04</v>
          </cell>
          <cell r="F74" t="str">
            <v>05</v>
          </cell>
          <cell r="H74" t="str">
            <v>01</v>
          </cell>
          <cell r="I74" t="str">
            <v>02</v>
          </cell>
          <cell r="J74" t="str">
            <v>03</v>
          </cell>
          <cell r="K74" t="str">
            <v>04</v>
          </cell>
          <cell r="L74" t="str">
            <v>05</v>
          </cell>
          <cell r="N74" t="str">
            <v>01</v>
          </cell>
          <cell r="O74" t="str">
            <v>02</v>
          </cell>
          <cell r="P74" t="str">
            <v>03</v>
          </cell>
          <cell r="Q74" t="str">
            <v>04</v>
          </cell>
          <cell r="R74" t="str">
            <v>05</v>
          </cell>
        </row>
        <row r="75">
          <cell r="A75" t="str">
            <v>NAW Footwear (c)</v>
          </cell>
          <cell r="B75">
            <v>200.57299999999998</v>
          </cell>
          <cell r="C75">
            <v>185.80600000000001</v>
          </cell>
          <cell r="D75">
            <v>201.00799999999998</v>
          </cell>
          <cell r="E75">
            <v>221.61700000000002</v>
          </cell>
          <cell r="F75">
            <v>244.084</v>
          </cell>
          <cell r="H75">
            <v>-35.964286405065124</v>
          </cell>
          <cell r="I75">
            <v>-32.947536433752106</v>
          </cell>
          <cell r="J75">
            <v>-38.327455919038734</v>
          </cell>
          <cell r="K75">
            <v>-43.200211499469681</v>
          </cell>
          <cell r="L75">
            <v>-47.988715575359414</v>
          </cell>
          <cell r="N75">
            <v>164.60871359493487</v>
          </cell>
          <cell r="O75">
            <v>152.85846356624785</v>
          </cell>
          <cell r="P75">
            <v>162.68054408096123</v>
          </cell>
          <cell r="Q75">
            <v>178.41678850053034</v>
          </cell>
          <cell r="R75">
            <v>196.09528442464062</v>
          </cell>
        </row>
        <row r="76">
          <cell r="A76" t="str">
            <v>NAW Apparel (c)</v>
          </cell>
          <cell r="B76">
            <v>-4.2439999999999998</v>
          </cell>
          <cell r="C76">
            <v>1.1609999999999996</v>
          </cell>
          <cell r="D76">
            <v>6.1289999999999978</v>
          </cell>
          <cell r="E76">
            <v>15.443999999999999</v>
          </cell>
          <cell r="F76">
            <v>29.15100000000001</v>
          </cell>
          <cell r="H76">
            <v>-0.44585863411610888</v>
          </cell>
          <cell r="I76">
            <v>-1.4775422928704252</v>
          </cell>
          <cell r="J76">
            <v>-2.9701984297820556</v>
          </cell>
          <cell r="K76">
            <v>-4.8124805488822009</v>
          </cell>
          <cell r="L76">
            <v>-7.5616329099025981</v>
          </cell>
          <cell r="N76">
            <v>-4.6898586341161099</v>
          </cell>
          <cell r="O76">
            <v>-0.31654229287042313</v>
          </cell>
          <cell r="P76">
            <v>3.1588015702179462</v>
          </cell>
          <cell r="Q76">
            <v>10.631519451117789</v>
          </cell>
          <cell r="R76">
            <v>21.589367090097426</v>
          </cell>
        </row>
        <row r="77">
          <cell r="A77" t="str">
            <v>NA Retail (c)</v>
          </cell>
          <cell r="B77">
            <v>24.809000000000005</v>
          </cell>
          <cell r="C77">
            <v>36.173000000000002</v>
          </cell>
          <cell r="D77">
            <v>37.977000000000004</v>
          </cell>
          <cell r="E77">
            <v>43.268000000000001</v>
          </cell>
          <cell r="F77">
            <v>46.926999999999978</v>
          </cell>
          <cell r="H77">
            <v>-15.216779972211583</v>
          </cell>
          <cell r="I77">
            <v>-13.947578229149773</v>
          </cell>
          <cell r="J77">
            <v>-14.929915452510059</v>
          </cell>
          <cell r="K77">
            <v>-15.72849313113241</v>
          </cell>
          <cell r="L77">
            <v>-16.695821955749739</v>
          </cell>
          <cell r="N77">
            <v>9.5922200277884144</v>
          </cell>
          <cell r="O77">
            <v>22.225421770850232</v>
          </cell>
          <cell r="P77">
            <v>23.047084547489945</v>
          </cell>
          <cell r="Q77">
            <v>27.539506868867605</v>
          </cell>
          <cell r="R77">
            <v>30.231178044250242</v>
          </cell>
        </row>
        <row r="78">
          <cell r="A78" t="str">
            <v>NA Licensing</v>
          </cell>
          <cell r="B78">
            <v>3.903</v>
          </cell>
          <cell r="C78">
            <v>2.5209999999999999</v>
          </cell>
          <cell r="D78">
            <v>2.087519671314741</v>
          </cell>
          <cell r="E78">
            <v>2.3435248655913985</v>
          </cell>
          <cell r="F78">
            <v>3.1700000000000004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3.903</v>
          </cell>
          <cell r="O78">
            <v>2.5209999999999999</v>
          </cell>
          <cell r="P78">
            <v>2.087519671314741</v>
          </cell>
          <cell r="Q78">
            <v>2.3435248655913985</v>
          </cell>
          <cell r="R78">
            <v>3.1700000000000004</v>
          </cell>
        </row>
        <row r="79">
          <cell r="A79" t="str">
            <v>E-Commerce (c)</v>
          </cell>
          <cell r="B79">
            <v>0.34799999999999998</v>
          </cell>
          <cell r="C79">
            <v>6.7000000000000171E-2</v>
          </cell>
          <cell r="D79">
            <v>0.23699999999999966</v>
          </cell>
          <cell r="E79">
            <v>0.6590000000000007</v>
          </cell>
          <cell r="F79">
            <v>1.1159999999999997</v>
          </cell>
          <cell r="H79">
            <v>-4.934865785657052E-2</v>
          </cell>
          <cell r="I79">
            <v>-0.14878698195180928</v>
          </cell>
          <cell r="J79">
            <v>-0.19645964459404411</v>
          </cell>
          <cell r="K79">
            <v>-0.24025477268110407</v>
          </cell>
          <cell r="L79">
            <v>-0.29197021567927423</v>
          </cell>
          <cell r="N79">
            <v>0.29865134214342948</v>
          </cell>
          <cell r="O79">
            <v>-8.1786981951809334E-2</v>
          </cell>
          <cell r="P79">
            <v>4.0540355405955353E-2</v>
          </cell>
          <cell r="Q79">
            <v>0.41874522731889696</v>
          </cell>
          <cell r="R79">
            <v>0.82402978432072516</v>
          </cell>
        </row>
        <row r="80">
          <cell r="A80" t="str">
            <v>US Distribution</v>
          </cell>
          <cell r="B80">
            <v>-26.031000000000002</v>
          </cell>
          <cell r="C80">
            <v>-25.705999999999996</v>
          </cell>
          <cell r="D80">
            <v>-28.096000000000004</v>
          </cell>
          <cell r="E80">
            <v>-31.268999999999998</v>
          </cell>
          <cell r="F80">
            <v>-34.200000000000003</v>
          </cell>
          <cell r="H80">
            <v>26.031090274188703</v>
          </cell>
          <cell r="I80">
            <v>25.706057036894268</v>
          </cell>
          <cell r="J80">
            <v>28.096677676275508</v>
          </cell>
          <cell r="K80">
            <v>31.269862639898804</v>
          </cell>
          <cell r="L80">
            <v>34.201108597830775</v>
          </cell>
          <cell r="N80">
            <v>9.027418870299897E-5</v>
          </cell>
          <cell r="O80">
            <v>5.7036894271611516E-5</v>
          </cell>
          <cell r="P80">
            <v>6.7767627550541221E-4</v>
          </cell>
          <cell r="Q80">
            <v>8.6263989880652758E-4</v>
          </cell>
          <cell r="R80">
            <v>1.1085978307772137E-3</v>
          </cell>
        </row>
        <row r="81">
          <cell r="A81" t="str">
            <v>Corporate Marketing</v>
          </cell>
          <cell r="B81">
            <v>-33.685000000000002</v>
          </cell>
          <cell r="C81">
            <v>-32.902000000000001</v>
          </cell>
          <cell r="D81">
            <v>-40.522000000000006</v>
          </cell>
          <cell r="E81">
            <v>-46.647999999999996</v>
          </cell>
          <cell r="F81">
            <v>-53.725999999999999</v>
          </cell>
          <cell r="H81">
            <v>33.685000000000002</v>
          </cell>
          <cell r="I81">
            <v>32.902000000000001</v>
          </cell>
          <cell r="J81">
            <v>40.522000000000006</v>
          </cell>
          <cell r="K81">
            <v>46.647999999999996</v>
          </cell>
          <cell r="L81">
            <v>53.725999999999999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A82" t="str">
            <v>Europe (d)</v>
          </cell>
          <cell r="B82">
            <v>38.597000000000008</v>
          </cell>
          <cell r="C82">
            <v>53.891000000000005</v>
          </cell>
          <cell r="D82">
            <v>70.150999999999968</v>
          </cell>
          <cell r="E82">
            <v>87.159000000000006</v>
          </cell>
          <cell r="F82">
            <v>109.74000000000001</v>
          </cell>
          <cell r="H82">
            <v>-8.8416511143557557</v>
          </cell>
          <cell r="I82">
            <v>-10.57330130819172</v>
          </cell>
          <cell r="J82">
            <v>-11.750431983726529</v>
          </cell>
          <cell r="K82">
            <v>-12.870015976442314</v>
          </cell>
          <cell r="L82">
            <v>-13.692880770913668</v>
          </cell>
          <cell r="N82">
            <v>29.755348885644253</v>
          </cell>
          <cell r="O82">
            <v>43.317698691808303</v>
          </cell>
          <cell r="P82">
            <v>58.400568016273439</v>
          </cell>
          <cell r="Q82">
            <v>74.288984023557703</v>
          </cell>
          <cell r="R82">
            <v>96.04711922908632</v>
          </cell>
        </row>
        <row r="83">
          <cell r="A83" t="str">
            <v>Asia (d)</v>
          </cell>
          <cell r="B83">
            <v>9.5980000000000061</v>
          </cell>
          <cell r="C83">
            <v>11.489999999999995</v>
          </cell>
          <cell r="D83">
            <v>17.492999999999995</v>
          </cell>
          <cell r="E83">
            <v>25.816000000000003</v>
          </cell>
          <cell r="F83">
            <v>36.970999999999989</v>
          </cell>
          <cell r="H83">
            <v>-1.7149103725359496</v>
          </cell>
          <cell r="I83">
            <v>-2.1325545760953037</v>
          </cell>
          <cell r="J83">
            <v>-2.6289584236823873</v>
          </cell>
          <cell r="K83">
            <v>-3.2634960044706092</v>
          </cell>
          <cell r="L83">
            <v>-3.9060578335416913</v>
          </cell>
          <cell r="N83">
            <v>7.8830896274640523</v>
          </cell>
          <cell r="O83">
            <v>9.3574454239046929</v>
          </cell>
          <cell r="P83">
            <v>14.864041576317604</v>
          </cell>
          <cell r="Q83">
            <v>22.552503995529392</v>
          </cell>
          <cell r="R83">
            <v>33.06494216645828</v>
          </cell>
        </row>
        <row r="84">
          <cell r="A84" t="str">
            <v>Americas (d)</v>
          </cell>
          <cell r="B84">
            <v>2.7469999999999999</v>
          </cell>
          <cell r="C84">
            <v>2.6009999999999995</v>
          </cell>
          <cell r="D84">
            <v>3.3070000000000004</v>
          </cell>
          <cell r="E84">
            <v>4.5950000000000006</v>
          </cell>
          <cell r="F84">
            <v>6.4719999999999995</v>
          </cell>
          <cell r="H84">
            <v>-0.18364600712986223</v>
          </cell>
          <cell r="I84">
            <v>-0.15302551187860675</v>
          </cell>
          <cell r="J84">
            <v>-0.59162990172957786</v>
          </cell>
          <cell r="K84">
            <v>-0.71032282656842172</v>
          </cell>
          <cell r="L84">
            <v>-0.83675120269204062</v>
          </cell>
          <cell r="N84">
            <v>2.5633539928701383</v>
          </cell>
          <cell r="O84">
            <v>2.447974488121393</v>
          </cell>
          <cell r="P84">
            <v>2.7153700982704239</v>
          </cell>
          <cell r="Q84">
            <v>3.8846771734315784</v>
          </cell>
          <cell r="R84">
            <v>5.6352487973079581</v>
          </cell>
        </row>
        <row r="85">
          <cell r="A85" t="str">
            <v>Corporate (e)</v>
          </cell>
          <cell r="B85">
            <v>-53.584000000000003</v>
          </cell>
          <cell r="C85">
            <v>-68.241000000000014</v>
          </cell>
          <cell r="D85">
            <v>-69.814199999999985</v>
          </cell>
          <cell r="E85">
            <v>-68.526310000000052</v>
          </cell>
          <cell r="F85">
            <v>-71.757590500000006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-53.584000000000003</v>
          </cell>
          <cell r="O85">
            <v>-68.241000000000014</v>
          </cell>
          <cell r="P85">
            <v>-69.814199999999985</v>
          </cell>
          <cell r="Q85">
            <v>-68.526310000000052</v>
          </cell>
          <cell r="R85">
            <v>-71.757590500000006</v>
          </cell>
        </row>
        <row r="86">
          <cell r="A86" t="str">
            <v xml:space="preserve">Contingency </v>
          </cell>
          <cell r="B86">
            <v>0</v>
          </cell>
          <cell r="C86">
            <v>0</v>
          </cell>
          <cell r="D86">
            <v>-20</v>
          </cell>
          <cell r="E86">
            <v>-22.5</v>
          </cell>
          <cell r="F86">
            <v>-25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-20</v>
          </cell>
          <cell r="Q86">
            <v>-22.5</v>
          </cell>
          <cell r="R86">
            <v>-25</v>
          </cell>
        </row>
        <row r="87">
          <cell r="A87" t="str">
            <v>Total</v>
          </cell>
          <cell r="B87">
            <v>163.03100000000001</v>
          </cell>
          <cell r="C87">
            <v>166.86100000000002</v>
          </cell>
          <cell r="D87">
            <v>179.95731967131468</v>
          </cell>
          <cell r="E87">
            <v>231.95821486559137</v>
          </cell>
          <cell r="F87">
            <v>292.94740949999999</v>
          </cell>
          <cell r="H87">
            <v>-2.7003908890822457</v>
          </cell>
          <cell r="I87">
            <v>-2.7722682969954686</v>
          </cell>
          <cell r="J87">
            <v>-2.7763720787878743</v>
          </cell>
          <cell r="K87">
            <v>-2.9074121197479403</v>
          </cell>
          <cell r="L87">
            <v>-3.0467218660076529</v>
          </cell>
          <cell r="N87">
            <v>160.33060911091769</v>
          </cell>
          <cell r="O87">
            <v>164.08873170300447</v>
          </cell>
          <cell r="P87">
            <v>177.18094759252682</v>
          </cell>
          <cell r="Q87">
            <v>229.05080274584341</v>
          </cell>
          <cell r="R87">
            <v>289.90068763399239</v>
          </cell>
        </row>
        <row r="88">
          <cell r="A88" t="str">
            <v>Check</v>
          </cell>
          <cell r="B88">
            <v>5.6843418860808015E-14</v>
          </cell>
          <cell r="C88">
            <v>8.3569999999999141</v>
          </cell>
          <cell r="D88">
            <v>-30.506999999999948</v>
          </cell>
          <cell r="E88">
            <v>-34.138999999999868</v>
          </cell>
          <cell r="F88">
            <v>-37.529000000000053</v>
          </cell>
        </row>
        <row r="89">
          <cell r="A89" t="str">
            <v>Total US</v>
          </cell>
          <cell r="B89">
            <v>165.67299999999997</v>
          </cell>
          <cell r="C89">
            <v>167.12</v>
          </cell>
          <cell r="D89">
            <v>178.82051967131468</v>
          </cell>
          <cell r="E89">
            <v>205.4145248655914</v>
          </cell>
          <cell r="F89">
            <v>236.52199999999999</v>
          </cell>
          <cell r="H89">
            <v>8.0398166049393218</v>
          </cell>
          <cell r="I89">
            <v>10.086613099170162</v>
          </cell>
          <cell r="J89">
            <v>12.194648230350619</v>
          </cell>
          <cell r="K89">
            <v>13.936422687733405</v>
          </cell>
          <cell r="L89">
            <v>15.388967941139747</v>
          </cell>
          <cell r="N89">
            <v>173.71281660493926</v>
          </cell>
          <cell r="O89">
            <v>177.20661309917011</v>
          </cell>
          <cell r="P89">
            <v>191.01516790166534</v>
          </cell>
          <cell r="Q89">
            <v>219.35094755332486</v>
          </cell>
          <cell r="R89">
            <v>251.91096794113977</v>
          </cell>
        </row>
        <row r="90">
          <cell r="A90" t="str">
            <v>Total Intl</v>
          </cell>
          <cell r="B90">
            <v>50.942000000000014</v>
          </cell>
          <cell r="C90">
            <v>67.981999999999999</v>
          </cell>
          <cell r="D90">
            <v>90.950999999999965</v>
          </cell>
          <cell r="E90">
            <v>117.57000000000001</v>
          </cell>
          <cell r="F90">
            <v>153.18300000000002</v>
          </cell>
          <cell r="H90">
            <v>-10.740207494021568</v>
          </cell>
          <cell r="I90">
            <v>-12.85888139616563</v>
          </cell>
          <cell r="J90">
            <v>-14.971020309138494</v>
          </cell>
          <cell r="K90">
            <v>-16.843834807481347</v>
          </cell>
          <cell r="L90">
            <v>-18.435689807147401</v>
          </cell>
          <cell r="N90">
            <v>40.201792505978446</v>
          </cell>
          <cell r="O90">
            <v>55.123118603834392</v>
          </cell>
          <cell r="P90">
            <v>75.97997969086147</v>
          </cell>
          <cell r="Q90">
            <v>100.72616519251868</v>
          </cell>
          <cell r="R90">
            <v>134.74731019285255</v>
          </cell>
        </row>
        <row r="92">
          <cell r="A92" t="str">
            <v>Gross Margin</v>
          </cell>
          <cell r="B92" t="str">
            <v>01</v>
          </cell>
          <cell r="C92" t="str">
            <v>02</v>
          </cell>
          <cell r="D92" t="str">
            <v>03</v>
          </cell>
          <cell r="E92" t="str">
            <v>04</v>
          </cell>
          <cell r="F92" t="str">
            <v>05</v>
          </cell>
          <cell r="H92" t="str">
            <v>01</v>
          </cell>
          <cell r="I92" t="str">
            <v>02</v>
          </cell>
          <cell r="J92" t="str">
            <v>03</v>
          </cell>
          <cell r="K92" t="str">
            <v>04</v>
          </cell>
          <cell r="L92" t="str">
            <v>05</v>
          </cell>
          <cell r="N92" t="str">
            <v>01</v>
          </cell>
          <cell r="O92" t="str">
            <v>02</v>
          </cell>
          <cell r="P92" t="str">
            <v>03</v>
          </cell>
          <cell r="Q92" t="str">
            <v>04</v>
          </cell>
          <cell r="R92" t="str">
            <v>05</v>
          </cell>
        </row>
        <row r="93">
          <cell r="A93" t="str">
            <v>NAW Footwear (c)</v>
          </cell>
          <cell r="B93">
            <v>0.44051472733819208</v>
          </cell>
          <cell r="C93">
            <v>0.44956286718056671</v>
          </cell>
          <cell r="D93">
            <v>0.44493798721351419</v>
          </cell>
          <cell r="E93">
            <v>0.44475253963285855</v>
          </cell>
          <cell r="F93">
            <v>0.44600954633364337</v>
          </cell>
          <cell r="H93">
            <v>-3.3222008334963964E-3</v>
          </cell>
          <cell r="I93">
            <v>-3.5346331198921341E-3</v>
          </cell>
          <cell r="J93">
            <v>-3.2475667831053478E-3</v>
          </cell>
          <cell r="K93">
            <v>-2.9681369699280811E-3</v>
          </cell>
          <cell r="L93">
            <v>-2.7287865230808655E-3</v>
          </cell>
          <cell r="N93">
            <v>0.4371925265046957</v>
          </cell>
          <cell r="O93">
            <v>0.44602823406067449</v>
          </cell>
          <cell r="P93">
            <v>0.44169042043040885</v>
          </cell>
          <cell r="Q93">
            <v>0.44178440266293051</v>
          </cell>
          <cell r="R93">
            <v>0.44328075981056253</v>
          </cell>
        </row>
        <row r="94">
          <cell r="A94" t="str">
            <v>NAW Apparel (c)</v>
          </cell>
          <cell r="B94">
            <v>0.19468254375609506</v>
          </cell>
          <cell r="C94">
            <v>0.27905331173305026</v>
          </cell>
          <cell r="D94">
            <v>0.31353296004760745</v>
          </cell>
          <cell r="E94">
            <v>0.35352966862355051</v>
          </cell>
          <cell r="F94">
            <v>0.3870254251846762</v>
          </cell>
          <cell r="H94">
            <v>-4.7819423586148869E-3</v>
          </cell>
          <cell r="I94">
            <v>-4.6295605621157381E-3</v>
          </cell>
          <cell r="J94">
            <v>-4.0163936736625485E-3</v>
          </cell>
          <cell r="K94">
            <v>-3.4557789589012037E-3</v>
          </cell>
          <cell r="L94">
            <v>-3.0193241556372677E-3</v>
          </cell>
          <cell r="N94">
            <v>0.18990060139748016</v>
          </cell>
          <cell r="O94">
            <v>0.27442375117093454</v>
          </cell>
          <cell r="P94">
            <v>0.30951656637394498</v>
          </cell>
          <cell r="Q94">
            <v>0.3500738896646492</v>
          </cell>
          <cell r="R94">
            <v>0.38400610102903904</v>
          </cell>
        </row>
        <row r="95">
          <cell r="A95" t="str">
            <v>NA Retail (c)</v>
          </cell>
          <cell r="B95">
            <v>0.4224013450697261</v>
          </cell>
          <cell r="C95">
            <v>0.47906149238259937</v>
          </cell>
          <cell r="D95">
            <v>0.48745547505391457</v>
          </cell>
          <cell r="E95">
            <v>0.50143258556359116</v>
          </cell>
          <cell r="F95">
            <v>0.51022961627074181</v>
          </cell>
          <cell r="H95">
            <v>-3.4297573619880969E-3</v>
          </cell>
          <cell r="I95">
            <v>-3.3452076407346561E-3</v>
          </cell>
          <cell r="J95">
            <v>-2.9988047024174665E-3</v>
          </cell>
          <cell r="K95">
            <v>-2.6651474890343023E-3</v>
          </cell>
          <cell r="L95">
            <v>-2.4124582177898761E-3</v>
          </cell>
          <cell r="N95">
            <v>0.41897158770773796</v>
          </cell>
          <cell r="O95">
            <v>0.47571628474186467</v>
          </cell>
          <cell r="P95">
            <v>0.48445667035149709</v>
          </cell>
          <cell r="Q95">
            <v>0.49876743807455692</v>
          </cell>
          <cell r="R95">
            <v>0.50781715805295191</v>
          </cell>
        </row>
        <row r="96">
          <cell r="A96" t="str">
            <v>NA Licensing</v>
          </cell>
          <cell r="B96">
            <v>1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</row>
        <row r="97">
          <cell r="A97" t="str">
            <v>E-Commerce (c)</v>
          </cell>
          <cell r="B97">
            <v>0.72164948453608246</v>
          </cell>
          <cell r="C97">
            <v>0.71905846621108582</v>
          </cell>
          <cell r="D97">
            <v>0.7199032062915911</v>
          </cell>
          <cell r="E97">
            <v>0.72497084790937871</v>
          </cell>
          <cell r="F97">
            <v>0.72501388117712384</v>
          </cell>
          <cell r="H97">
            <v>-1.6528340595613033E-3</v>
          </cell>
          <cell r="I97">
            <v>-1.8040666061120288E-3</v>
          </cell>
          <cell r="J97">
            <v>-1.6387953460105472E-3</v>
          </cell>
          <cell r="K97">
            <v>-1.4701988795921281E-3</v>
          </cell>
          <cell r="L97">
            <v>-1.3544970136436627E-3</v>
          </cell>
          <cell r="N97">
            <v>0.71999665047652106</v>
          </cell>
          <cell r="O97">
            <v>0.71725439960497384</v>
          </cell>
          <cell r="P97">
            <v>0.71826441094558047</v>
          </cell>
          <cell r="Q97">
            <v>0.72350064902978661</v>
          </cell>
          <cell r="R97">
            <v>0.72365938416348019</v>
          </cell>
        </row>
        <row r="98">
          <cell r="A98" t="str">
            <v>US Distribution</v>
          </cell>
          <cell r="B98">
            <v>-4.6925841823705584E-3</v>
          </cell>
          <cell r="C98">
            <v>-5.083348598644441E-3</v>
          </cell>
          <cell r="D98">
            <v>-4.7730063974045648E-3</v>
          </cell>
          <cell r="E98">
            <v>-4.4185808962366718E-3</v>
          </cell>
          <cell r="F98">
            <v>-4.1222558317822395E-3</v>
          </cell>
          <cell r="H98">
            <v>4.692692414161561E-3</v>
          </cell>
          <cell r="I98">
            <v>5.0834191948013847E-3</v>
          </cell>
          <cell r="J98">
            <v>4.7737692637249323E-3</v>
          </cell>
          <cell r="K98">
            <v>4.4194533256661055E-3</v>
          </cell>
          <cell r="L98">
            <v>4.1232604314465661E-3</v>
          </cell>
          <cell r="N98">
            <v>1.0823179100256206E-7</v>
          </cell>
          <cell r="O98">
            <v>7.0596156943420389E-8</v>
          </cell>
          <cell r="P98">
            <v>7.6286632036712996E-7</v>
          </cell>
          <cell r="Q98">
            <v>8.7242942943420881E-7</v>
          </cell>
          <cell r="R98">
            <v>1.0045996643267772E-6</v>
          </cell>
        </row>
        <row r="99">
          <cell r="A99" t="str">
            <v>Corporate Marketing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A100" t="str">
            <v>Europe (d)</v>
          </cell>
          <cell r="B100">
            <v>0.4554743366245278</v>
          </cell>
          <cell r="C100">
            <v>0.46840358301925417</v>
          </cell>
          <cell r="D100">
            <v>0.4861706108724913</v>
          </cell>
          <cell r="E100">
            <v>0.49434672763427118</v>
          </cell>
          <cell r="F100">
            <v>0.50452429133145782</v>
          </cell>
          <cell r="H100">
            <v>-3.3778216646193839E-3</v>
          </cell>
          <cell r="I100">
            <v>-3.4565995355585136E-3</v>
          </cell>
          <cell r="J100">
            <v>-3.0063222088226424E-3</v>
          </cell>
          <cell r="K100">
            <v>-2.7030257296115144E-3</v>
          </cell>
          <cell r="L100">
            <v>-2.4405608930274745E-3</v>
          </cell>
          <cell r="N100">
            <v>0.45209651495990844</v>
          </cell>
          <cell r="O100">
            <v>0.46494698348369573</v>
          </cell>
          <cell r="P100">
            <v>0.48316428866366867</v>
          </cell>
          <cell r="Q100">
            <v>0.49164370190465967</v>
          </cell>
          <cell r="R100">
            <v>0.50208373043843024</v>
          </cell>
        </row>
        <row r="101">
          <cell r="A101" t="str">
            <v>Asia (d)</v>
          </cell>
          <cell r="B101">
            <v>0.67079290732686525</v>
          </cell>
          <cell r="C101">
            <v>0.66121914607857513</v>
          </cell>
          <cell r="D101">
            <v>0.66850815381518014</v>
          </cell>
          <cell r="E101">
            <v>0.66801991955087747</v>
          </cell>
          <cell r="F101">
            <v>0.663016023267334</v>
          </cell>
          <cell r="H101">
            <v>-2.2259897981813399E-3</v>
          </cell>
          <cell r="I101">
            <v>-2.3374635258670783E-3</v>
          </cell>
          <cell r="J101">
            <v>-1.9394984411484106E-3</v>
          </cell>
          <cell r="K101">
            <v>-1.7746363925900655E-3</v>
          </cell>
          <cell r="L101">
            <v>-1.6598793862179124E-3</v>
          </cell>
          <cell r="N101">
            <v>0.66856691752868391</v>
          </cell>
          <cell r="O101">
            <v>0.65888168255270807</v>
          </cell>
          <cell r="P101">
            <v>0.66656865537403165</v>
          </cell>
          <cell r="Q101">
            <v>0.66624528315828735</v>
          </cell>
          <cell r="R101">
            <v>0.66135614388111608</v>
          </cell>
        </row>
        <row r="102">
          <cell r="A102" t="str">
            <v>Americas (d)</v>
          </cell>
          <cell r="B102">
            <v>0.56638747768776598</v>
          </cell>
          <cell r="C102">
            <v>0.629900435594275</v>
          </cell>
          <cell r="D102">
            <v>0.4242711692910896</v>
          </cell>
          <cell r="E102">
            <v>0.42773986350863108</v>
          </cell>
          <cell r="F102">
            <v>0.42939768647786192</v>
          </cell>
          <cell r="H102">
            <v>-2.5871687451963269E-3</v>
          </cell>
          <cell r="I102">
            <v>-2.3854682677789114E-3</v>
          </cell>
          <cell r="J102">
            <v>-3.4113402147426765E-3</v>
          </cell>
          <cell r="K102">
            <v>-3.1023679508560471E-3</v>
          </cell>
          <cell r="L102">
            <v>-2.8548315305560877E-3</v>
          </cell>
          <cell r="N102">
            <v>0.56380030894256972</v>
          </cell>
          <cell r="O102">
            <v>0.62751496732649614</v>
          </cell>
          <cell r="P102">
            <v>0.42085982907634706</v>
          </cell>
          <cell r="Q102">
            <v>0.42463749555777502</v>
          </cell>
          <cell r="R102">
            <v>0.42654285494730582</v>
          </cell>
        </row>
        <row r="103">
          <cell r="A103" t="str">
            <v>Corporate (e)</v>
          </cell>
          <cell r="B103">
            <v>-8.225599051048393E-3</v>
          </cell>
          <cell r="C103">
            <v>-1.4859877830254662E-2</v>
          </cell>
          <cell r="D103">
            <v>-8.8039508865620369E-3</v>
          </cell>
          <cell r="E103">
            <v>-3.7137967865884655E-3</v>
          </cell>
          <cell r="F103">
            <v>-1.9492790477106863E-3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-8.225599051048393E-3</v>
          </cell>
          <cell r="O103">
            <v>-1.4859877830254662E-2</v>
          </cell>
          <cell r="P103">
            <v>-8.8039508865620369E-3</v>
          </cell>
          <cell r="Q103">
            <v>-3.7137967865884655E-3</v>
          </cell>
          <cell r="R103">
            <v>-1.9492790477106863E-3</v>
          </cell>
        </row>
        <row r="104">
          <cell r="A104" t="str">
            <v xml:space="preserve">Contingency 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Total</v>
          </cell>
          <cell r="B105">
            <v>0.4399250774318153</v>
          </cell>
          <cell r="C105">
            <v>0.45266505239176913</v>
          </cell>
          <cell r="D105">
            <v>0.46541639889124731</v>
          </cell>
          <cell r="E105">
            <v>0.47818128624735012</v>
          </cell>
          <cell r="F105">
            <v>0.48776110294016584</v>
          </cell>
          <cell r="H105">
            <v>1.6707908121119415E-19</v>
          </cell>
          <cell r="I105">
            <v>-2.9900259088389793E-19</v>
          </cell>
          <cell r="J105">
            <v>5.004889491812547E-21</v>
          </cell>
          <cell r="K105">
            <v>-7.7002665048800923E-19</v>
          </cell>
          <cell r="L105">
            <v>2.2890881732728549E-20</v>
          </cell>
          <cell r="N105">
            <v>0.4399250774318153</v>
          </cell>
          <cell r="O105">
            <v>0.45266505239176913</v>
          </cell>
          <cell r="P105">
            <v>0.46541639889124742</v>
          </cell>
          <cell r="Q105">
            <v>0.47818128624735007</v>
          </cell>
          <cell r="R105">
            <v>0.48776110294016572</v>
          </cell>
        </row>
        <row r="106">
          <cell r="A106" t="str">
            <v>Total US</v>
          </cell>
          <cell r="B106">
            <v>0.42410578336422561</v>
          </cell>
          <cell r="C106">
            <v>0.4446834634597962</v>
          </cell>
          <cell r="D106">
            <v>0.44314887839978201</v>
          </cell>
          <cell r="E106">
            <v>0.44747916369583091</v>
          </cell>
          <cell r="F106">
            <v>0.45254467060919501</v>
          </cell>
          <cell r="H106">
            <v>1.3009203119166621E-3</v>
          </cell>
          <cell r="I106">
            <v>1.5500957073395208E-3</v>
          </cell>
          <cell r="J106">
            <v>1.5436607221379964E-3</v>
          </cell>
          <cell r="K106">
            <v>1.4895118424550977E-3</v>
          </cell>
          <cell r="L106">
            <v>1.4469688837137002E-3</v>
          </cell>
          <cell r="N106">
            <v>0.42540670367614225</v>
          </cell>
          <cell r="O106">
            <v>0.44623355916713564</v>
          </cell>
          <cell r="P106">
            <v>0.44469253912191997</v>
          </cell>
          <cell r="Q106">
            <v>0.44896867553828596</v>
          </cell>
          <cell r="R106">
            <v>0.45399163949290861</v>
          </cell>
        </row>
        <row r="107">
          <cell r="A107" t="str">
            <v>Total Intl</v>
          </cell>
          <cell r="B107">
            <v>0.50567193223443219</v>
          </cell>
          <cell r="C107">
            <v>0.51451683494829403</v>
          </cell>
          <cell r="D107">
            <v>0.52966474322680113</v>
          </cell>
          <cell r="E107">
            <v>0.53890259238978444</v>
          </cell>
          <cell r="F107">
            <v>0.5470725995316158</v>
          </cell>
          <cell r="H107">
            <v>-3.1051803331160516E-3</v>
          </cell>
          <cell r="I107">
            <v>-3.1867618807055456E-3</v>
          </cell>
          <cell r="J107">
            <v>-2.7532065743016468E-3</v>
          </cell>
          <cell r="K107">
            <v>-2.4662919499957464E-3</v>
          </cell>
          <cell r="L107">
            <v>-2.232531016803816E-3</v>
          </cell>
          <cell r="N107">
            <v>0.50256675190131617</v>
          </cell>
          <cell r="O107">
            <v>0.5113300730675886</v>
          </cell>
          <cell r="P107">
            <v>0.52691153665249957</v>
          </cell>
          <cell r="Q107">
            <v>0.53643630043978874</v>
          </cell>
          <cell r="R107">
            <v>0.54484006851481193</v>
          </cell>
        </row>
        <row r="109">
          <cell r="A109" t="str">
            <v>OpEx % Revs</v>
          </cell>
          <cell r="B109" t="str">
            <v>01</v>
          </cell>
          <cell r="C109" t="str">
            <v>02</v>
          </cell>
          <cell r="D109" t="str">
            <v>03</v>
          </cell>
          <cell r="E109" t="str">
            <v>04</v>
          </cell>
          <cell r="F109" t="str">
            <v>05</v>
          </cell>
          <cell r="H109" t="str">
            <v>01</v>
          </cell>
          <cell r="I109" t="str">
            <v>02</v>
          </cell>
          <cell r="J109" t="str">
            <v>03</v>
          </cell>
          <cell r="K109" t="str">
            <v>04</v>
          </cell>
          <cell r="L109" t="str">
            <v>05</v>
          </cell>
          <cell r="N109" t="str">
            <v>01</v>
          </cell>
          <cell r="O109" t="str">
            <v>02</v>
          </cell>
          <cell r="P109" t="str">
            <v>03</v>
          </cell>
          <cell r="Q109" t="str">
            <v>04</v>
          </cell>
          <cell r="R109" t="str">
            <v>05</v>
          </cell>
        </row>
        <row r="110">
          <cell r="A110" t="str">
            <v>NAW Footwear (c)</v>
          </cell>
          <cell r="B110">
            <v>9.8251080596362908E-2</v>
          </cell>
          <cell r="C110">
            <v>0.10886697520224728</v>
          </cell>
          <cell r="D110">
            <v>0.10940457709449646</v>
          </cell>
          <cell r="E110">
            <v>0.10803353561259621</v>
          </cell>
          <cell r="F110">
            <v>0.10664058318004417</v>
          </cell>
          <cell r="H110">
            <v>5.8048311735319838E-2</v>
          </cell>
          <cell r="I110">
            <v>5.687832616982591E-2</v>
          </cell>
          <cell r="J110">
            <v>6.0730692717518506E-2</v>
          </cell>
          <cell r="K110">
            <v>6.2669120955078192E-2</v>
          </cell>
          <cell r="L110">
            <v>6.3993655947063424E-2</v>
          </cell>
          <cell r="N110">
            <v>0.15629939233168275</v>
          </cell>
          <cell r="O110">
            <v>0.16574530137207319</v>
          </cell>
          <cell r="P110">
            <v>0.17013526981201496</v>
          </cell>
          <cell r="Q110">
            <v>0.17070265656767439</v>
          </cell>
          <cell r="R110">
            <v>0.1706342391271076</v>
          </cell>
        </row>
        <row r="111">
          <cell r="A111" t="str">
            <v>NAW Apparel (c)</v>
          </cell>
          <cell r="B111">
            <v>0.30359800852024843</v>
          </cell>
          <cell r="C111">
            <v>0.25743440776120513</v>
          </cell>
          <cell r="D111">
            <v>0.23063918418134113</v>
          </cell>
          <cell r="E111">
            <v>0.20366794430158652</v>
          </cell>
          <cell r="F111">
            <v>0.17836282425700051</v>
          </cell>
          <cell r="H111">
            <v>6.6603056041246514E-3</v>
          </cell>
          <cell r="I111">
            <v>2.2883656443832254E-2</v>
          </cell>
          <cell r="J111">
            <v>3.6155080125764745E-2</v>
          </cell>
          <cell r="K111">
            <v>4.3242397246835547E-2</v>
          </cell>
          <cell r="L111">
            <v>5.110677753008825E-2</v>
          </cell>
          <cell r="N111">
            <v>0.3102583141243731</v>
          </cell>
          <cell r="O111">
            <v>0.28031806420503735</v>
          </cell>
          <cell r="P111">
            <v>0.2667942643071059</v>
          </cell>
          <cell r="Q111">
            <v>0.24691034154842206</v>
          </cell>
          <cell r="R111">
            <v>0.22946960178708875</v>
          </cell>
        </row>
        <row r="112">
          <cell r="A112" t="str">
            <v>NA Retail (c)</v>
          </cell>
          <cell r="B112">
            <v>0.29971812877064585</v>
          </cell>
          <cell r="C112">
            <v>0.29879048535076924</v>
          </cell>
          <cell r="D112">
            <v>0.30340933872882792</v>
          </cell>
          <cell r="E112">
            <v>0.30212354323091806</v>
          </cell>
          <cell r="F112">
            <v>0.30776432620869976</v>
          </cell>
          <cell r="H112">
            <v>7.1818882595541242E-2</v>
          </cell>
          <cell r="I112">
            <v>6.6163651813113775E-2</v>
          </cell>
          <cell r="J112">
            <v>6.9355337401874176E-2</v>
          </cell>
          <cell r="K112">
            <v>6.9786338673996751E-2</v>
          </cell>
          <cell r="L112">
            <v>6.9621220370125025E-2</v>
          </cell>
          <cell r="N112">
            <v>0.37153701136618711</v>
          </cell>
          <cell r="O112">
            <v>0.36495413716388297</v>
          </cell>
          <cell r="P112">
            <v>0.37276467613070208</v>
          </cell>
          <cell r="Q112">
            <v>0.37190988190491475</v>
          </cell>
          <cell r="R112">
            <v>0.37738554657882478</v>
          </cell>
        </row>
        <row r="113">
          <cell r="A113" t="str">
            <v>NA Licensing</v>
          </cell>
          <cell r="B113">
            <v>0.29280666787461496</v>
          </cell>
          <cell r="C113">
            <v>0.40640452083823875</v>
          </cell>
          <cell r="D113">
            <v>0.48032868525896416</v>
          </cell>
          <cell r="E113">
            <v>0.4751344086021505</v>
          </cell>
          <cell r="F113">
            <v>0.43463527733190649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0.29280666787461496</v>
          </cell>
          <cell r="O113">
            <v>0.40640452083823875</v>
          </cell>
          <cell r="P113">
            <v>0.48032868525896416</v>
          </cell>
          <cell r="Q113">
            <v>0.4751344086021505</v>
          </cell>
          <cell r="R113">
            <v>0.43463527733190649</v>
          </cell>
        </row>
        <row r="114">
          <cell r="A114" t="str">
            <v>E-Commerce (c)</v>
          </cell>
          <cell r="B114">
            <v>0.46539027982326947</v>
          </cell>
          <cell r="C114">
            <v>0.70210073399139461</v>
          </cell>
          <cell r="D114">
            <v>0.6721113127646704</v>
          </cell>
          <cell r="E114">
            <v>0.61519240379810092</v>
          </cell>
          <cell r="F114">
            <v>0.57009994447529155</v>
          </cell>
          <cell r="H114">
            <v>3.468638380241993E-2</v>
          </cell>
          <cell r="I114">
            <v>3.5853990076198598E-2</v>
          </cell>
          <cell r="J114">
            <v>3.7977991222661385E-2</v>
          </cell>
          <cell r="K114">
            <v>3.8552252008481176E-2</v>
          </cell>
          <cell r="L114">
            <v>3.9174405773595954E-2</v>
          </cell>
          <cell r="N114">
            <v>0.50007666362568937</v>
          </cell>
          <cell r="O114">
            <v>0.73795472406759322</v>
          </cell>
          <cell r="P114">
            <v>0.71008930398733172</v>
          </cell>
          <cell r="Q114">
            <v>0.65374465580658203</v>
          </cell>
          <cell r="R114">
            <v>0.60927435024888765</v>
          </cell>
        </row>
        <row r="115">
          <cell r="A115" t="str">
            <v>US Distribution</v>
          </cell>
          <cell r="B115">
            <v>2.6516577506767922E-2</v>
          </cell>
          <cell r="C115">
            <v>2.673368550818633E-2</v>
          </cell>
          <cell r="D115">
            <v>2.685491523973663E-2</v>
          </cell>
          <cell r="E115">
            <v>2.7205270338467948E-2</v>
          </cell>
          <cell r="F115">
            <v>2.6869423536639958E-2</v>
          </cell>
          <cell r="H115">
            <v>-2.6516577506767922E-2</v>
          </cell>
          <cell r="I115">
            <v>-2.673368550818633E-2</v>
          </cell>
          <cell r="J115">
            <v>-2.685491523973663E-2</v>
          </cell>
          <cell r="K115">
            <v>-2.7205270338467948E-2</v>
          </cell>
          <cell r="L115">
            <v>-2.6869423536639958E-2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A116" t="str">
            <v>Corporate Marketing</v>
          </cell>
          <cell r="B116">
            <v>4.0385717471423679E-2</v>
          </cell>
          <cell r="C116">
            <v>4.0723724273825028E-2</v>
          </cell>
          <cell r="D116">
            <v>4.5615982366893348E-2</v>
          </cell>
          <cell r="E116">
            <v>4.7177377351258466E-2</v>
          </cell>
          <cell r="F116">
            <v>4.8685934670989799E-2</v>
          </cell>
          <cell r="H116">
            <v>-4.0385717471423679E-2</v>
          </cell>
          <cell r="I116">
            <v>-4.0723724273825028E-2</v>
          </cell>
          <cell r="J116">
            <v>-4.5615982366893348E-2</v>
          </cell>
          <cell r="K116">
            <v>-4.7177377351258466E-2</v>
          </cell>
          <cell r="L116">
            <v>-4.8685934670989799E-2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A117" t="str">
            <v>Europe (d)</v>
          </cell>
          <cell r="B117">
            <v>0.30951849736994363</v>
          </cell>
          <cell r="C117">
            <v>0.28753763076375766</v>
          </cell>
          <cell r="D117">
            <v>0.29026078117058296</v>
          </cell>
          <cell r="E117">
            <v>0.2850291549390484</v>
          </cell>
          <cell r="F117">
            <v>0.27884441373410335</v>
          </cell>
          <cell r="H117">
            <v>3.0057176101839764E-2</v>
          </cell>
          <cell r="I117">
            <v>3.2028921415813372E-2</v>
          </cell>
          <cell r="J117">
            <v>2.9808963800724231E-2</v>
          </cell>
          <cell r="K117">
            <v>2.8205090526169787E-2</v>
          </cell>
          <cell r="L117">
            <v>2.5718794459031618E-2</v>
          </cell>
          <cell r="N117">
            <v>0.33957567347178336</v>
          </cell>
          <cell r="O117">
            <v>0.31956655217957103</v>
          </cell>
          <cell r="P117">
            <v>0.32006974497130719</v>
          </cell>
          <cell r="Q117">
            <v>0.31323424546521816</v>
          </cell>
          <cell r="R117">
            <v>0.30456320819313498</v>
          </cell>
        </row>
        <row r="118">
          <cell r="A118" t="str">
            <v>Asia (d)</v>
          </cell>
          <cell r="B118">
            <v>0.54728877679697352</v>
          </cell>
          <cell r="C118">
            <v>0.53153956412311099</v>
          </cell>
          <cell r="D118">
            <v>0.52763438695389575</v>
          </cell>
          <cell r="E118">
            <v>0.50751956828538913</v>
          </cell>
          <cell r="F118">
            <v>0.48168874545713153</v>
          </cell>
          <cell r="H118">
            <v>1.9840952741592057E-2</v>
          </cell>
          <cell r="I118">
            <v>2.1731186250046872E-2</v>
          </cell>
          <cell r="J118">
            <v>1.9231900179205019E-2</v>
          </cell>
          <cell r="K118">
            <v>1.8514806397580776E-2</v>
          </cell>
          <cell r="L118">
            <v>1.7497699092193057E-2</v>
          </cell>
          <cell r="N118">
            <v>0.56712972953856555</v>
          </cell>
          <cell r="O118">
            <v>0.55327075037315787</v>
          </cell>
          <cell r="P118">
            <v>0.5468662871331007</v>
          </cell>
          <cell r="Q118">
            <v>0.52603437468296987</v>
          </cell>
          <cell r="R118">
            <v>0.49918644454932459</v>
          </cell>
        </row>
        <row r="119">
          <cell r="A119" t="str">
            <v>Americas (d)</v>
          </cell>
          <cell r="B119">
            <v>0.18920774406151308</v>
          </cell>
          <cell r="C119">
            <v>0.22526446795270691</v>
          </cell>
          <cell r="D119">
            <v>0.2151394422310757</v>
          </cell>
          <cell r="E119">
            <v>0.19715977519068645</v>
          </cell>
          <cell r="F119">
            <v>0.17124052652572797</v>
          </cell>
          <cell r="H119">
            <v>2.2628540046491469E-2</v>
          </cell>
          <cell r="I119">
            <v>2.142061634308088E-2</v>
          </cell>
          <cell r="J119">
            <v>3.4002806482884458E-2</v>
          </cell>
          <cell r="K119">
            <v>3.2542093438566962E-2</v>
          </cell>
          <cell r="L119">
            <v>3.0521762114918201E-2</v>
          </cell>
          <cell r="N119">
            <v>0.21183628410800456</v>
          </cell>
          <cell r="O119">
            <v>0.24668508429578781</v>
          </cell>
          <cell r="P119">
            <v>0.24914224871396018</v>
          </cell>
          <cell r="Q119">
            <v>0.22970186862925343</v>
          </cell>
          <cell r="R119">
            <v>0.20176228864064619</v>
          </cell>
        </row>
        <row r="120">
          <cell r="A120" t="str">
            <v>Corporate (e)</v>
          </cell>
          <cell r="B120">
            <v>3.7045610845354349E-2</v>
          </cell>
          <cell r="C120">
            <v>4.1962543049180991E-2</v>
          </cell>
          <cell r="D120">
            <v>4.155167650854031E-2</v>
          </cell>
          <cell r="E120">
            <v>3.9493807606410705E-2</v>
          </cell>
          <cell r="F120">
            <v>3.7504523924069777E-2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3.7045610845354349E-2</v>
          </cell>
          <cell r="O120">
            <v>4.1962543049180991E-2</v>
          </cell>
          <cell r="P120">
            <v>4.155167650854031E-2</v>
          </cell>
          <cell r="Q120">
            <v>3.9493807606410705E-2</v>
          </cell>
          <cell r="R120">
            <v>3.7504523924069777E-2</v>
          </cell>
        </row>
        <row r="121">
          <cell r="A121" t="str">
            <v xml:space="preserve">Contingency </v>
          </cell>
          <cell r="B121">
            <v>0</v>
          </cell>
          <cell r="C121">
            <v>0</v>
          </cell>
          <cell r="D121">
            <v>1.44256118082288E-2</v>
          </cell>
          <cell r="E121">
            <v>1.4186829829921976E-2</v>
          </cell>
          <cell r="F121">
            <v>1.3745515525559785E-2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1.44256118082288E-2</v>
          </cell>
          <cell r="Q121">
            <v>1.4186829829921976E-2</v>
          </cell>
          <cell r="R121">
            <v>1.3745515525559785E-2</v>
          </cell>
        </row>
        <row r="122">
          <cell r="A122" t="str">
            <v>Total</v>
          </cell>
          <cell r="B122">
            <v>0.30218600194994688</v>
          </cell>
          <cell r="C122">
            <v>0.31372444527341636</v>
          </cell>
          <cell r="D122">
            <v>0.33561667710986126</v>
          </cell>
          <cell r="E122">
            <v>0.33192565416065578</v>
          </cell>
          <cell r="F122">
            <v>0.32669257632197496</v>
          </cell>
          <cell r="H122">
            <v>2.2814639209834276E-3</v>
          </cell>
          <cell r="I122">
            <v>2.3083922563062269E-3</v>
          </cell>
          <cell r="J122">
            <v>2.0025432921899535E-3</v>
          </cell>
          <cell r="K122">
            <v>1.8331982661474128E-3</v>
          </cell>
          <cell r="L122">
            <v>1.6751505084508247E-3</v>
          </cell>
          <cell r="N122">
            <v>0.30446746587093032</v>
          </cell>
          <cell r="O122">
            <v>0.31603283752972255</v>
          </cell>
          <cell r="P122">
            <v>0.33761922040205128</v>
          </cell>
          <cell r="Q122">
            <v>0.3337588524268032</v>
          </cell>
          <cell r="R122">
            <v>0.32836772683042587</v>
          </cell>
        </row>
        <row r="123">
          <cell r="A123" t="str">
            <v>Total US</v>
          </cell>
          <cell r="B123">
            <v>0.22547663179399627</v>
          </cell>
          <cell r="C123">
            <v>0.2378343721996406</v>
          </cell>
          <cell r="D123">
            <v>0.24184900000865131</v>
          </cell>
          <cell r="E123">
            <v>0.23973352501864278</v>
          </cell>
          <cell r="F123">
            <v>0.23821092828235413</v>
          </cell>
          <cell r="H123">
            <v>-8.3381998284763944E-3</v>
          </cell>
          <cell r="I123">
            <v>-1.0934387020377854E-2</v>
          </cell>
          <cell r="J123">
            <v>-1.2183965225400157E-2</v>
          </cell>
          <cell r="K123">
            <v>-1.2605066104420191E-2</v>
          </cell>
          <cell r="L123">
            <v>-1.2498351591219968E-2</v>
          </cell>
          <cell r="N123">
            <v>0.21713843196551991</v>
          </cell>
          <cell r="O123">
            <v>0.22689998517926271</v>
          </cell>
          <cell r="P123">
            <v>0.2296650347832512</v>
          </cell>
          <cell r="Q123">
            <v>0.22712845891422259</v>
          </cell>
          <cell r="R123">
            <v>0.2257125766911342</v>
          </cell>
        </row>
        <row r="124">
          <cell r="A124" t="str">
            <v>Total Intl</v>
          </cell>
          <cell r="B124">
            <v>0.35989010989010989</v>
          </cell>
          <cell r="C124">
            <v>0.34153112531552809</v>
          </cell>
          <cell r="D124">
            <v>0.34705641421016492</v>
          </cell>
          <cell r="E124">
            <v>0.34202431129441985</v>
          </cell>
          <cell r="F124">
            <v>0.33289803907861165</v>
          </cell>
          <cell r="H124">
            <v>2.7630303566899883E-2</v>
          </cell>
          <cell r="I124">
            <v>2.9533704175004567E-2</v>
          </cell>
          <cell r="J124">
            <v>2.730509957214981E-2</v>
          </cell>
          <cell r="K124">
            <v>2.5739757586035542E-2</v>
          </cell>
          <cell r="L124">
            <v>2.3543539180892564E-2</v>
          </cell>
          <cell r="N124">
            <v>0.38752041345700977</v>
          </cell>
          <cell r="O124">
            <v>0.3710648294905326</v>
          </cell>
          <cell r="P124">
            <v>0.37436151378231469</v>
          </cell>
          <cell r="Q124">
            <v>0.36776406888045532</v>
          </cell>
          <cell r="R124">
            <v>0.35644157825950418</v>
          </cell>
        </row>
        <row r="126">
          <cell r="A126" t="str">
            <v>Opinc % Revs</v>
          </cell>
          <cell r="B126" t="str">
            <v>01</v>
          </cell>
          <cell r="C126" t="str">
            <v>02</v>
          </cell>
          <cell r="D126" t="str">
            <v>03</v>
          </cell>
          <cell r="E126" t="str">
            <v>04</v>
          </cell>
          <cell r="F126" t="str">
            <v>05</v>
          </cell>
          <cell r="H126" t="str">
            <v>01</v>
          </cell>
          <cell r="I126" t="str">
            <v>02</v>
          </cell>
          <cell r="J126" t="str">
            <v>03</v>
          </cell>
          <cell r="K126" t="str">
            <v>04</v>
          </cell>
          <cell r="L126" t="str">
            <v>05</v>
          </cell>
          <cell r="N126" t="str">
            <v>01</v>
          </cell>
          <cell r="O126" t="str">
            <v>02</v>
          </cell>
          <cell r="P126" t="str">
            <v>03</v>
          </cell>
          <cell r="Q126" t="str">
            <v>04</v>
          </cell>
          <cell r="R126" t="str">
            <v>05</v>
          </cell>
        </row>
        <row r="127">
          <cell r="A127" t="str">
            <v>NAW Footwear (c)</v>
          </cell>
          <cell r="B127">
            <v>0.34226364674182913</v>
          </cell>
          <cell r="C127">
            <v>0.34069589197831945</v>
          </cell>
          <cell r="D127">
            <v>0.33553341011901777</v>
          </cell>
          <cell r="E127">
            <v>0.33671900402026239</v>
          </cell>
          <cell r="F127">
            <v>0.33936896315359921</v>
          </cell>
          <cell r="H127">
            <v>-6.1370512568816239E-2</v>
          </cell>
          <cell r="I127">
            <v>-6.0412959289718043E-2</v>
          </cell>
          <cell r="J127">
            <v>-6.3978259500623857E-2</v>
          </cell>
          <cell r="K127">
            <v>-6.563725792500627E-2</v>
          </cell>
          <cell r="L127">
            <v>-6.6722442470144291E-2</v>
          </cell>
          <cell r="N127">
            <v>0.28089313417301293</v>
          </cell>
          <cell r="O127">
            <v>0.28028293268860127</v>
          </cell>
          <cell r="P127">
            <v>0.27155515061839386</v>
          </cell>
          <cell r="Q127">
            <v>0.27108174609525609</v>
          </cell>
          <cell r="R127">
            <v>0.27264652068345496</v>
          </cell>
        </row>
        <row r="128">
          <cell r="A128" t="str">
            <v>NAW Apparel (c)</v>
          </cell>
          <cell r="B128">
            <v>-0.10891546476415336</v>
          </cell>
          <cell r="C128">
            <v>2.1618903971845141E-2</v>
          </cell>
          <cell r="D128">
            <v>8.2893775866266298E-2</v>
          </cell>
          <cell r="E128">
            <v>0.14986172432196398</v>
          </cell>
          <cell r="F128">
            <v>0.20866260092767572</v>
          </cell>
          <cell r="H128">
            <v>-1.1442247962739538E-2</v>
          </cell>
          <cell r="I128">
            <v>-2.7513217005947992E-2</v>
          </cell>
          <cell r="J128">
            <v>-4.0171473799427294E-2</v>
          </cell>
          <cell r="K128">
            <v>-4.6698176205736748E-2</v>
          </cell>
          <cell r="L128">
            <v>-5.4126101685725514E-2</v>
          </cell>
          <cell r="N128">
            <v>-0.12035771272689293</v>
          </cell>
          <cell r="O128">
            <v>-5.8943130341028082E-3</v>
          </cell>
          <cell r="P128">
            <v>4.2722302066839052E-2</v>
          </cell>
          <cell r="Q128">
            <v>0.10316354811622715</v>
          </cell>
          <cell r="R128">
            <v>0.15453649924195029</v>
          </cell>
        </row>
        <row r="129">
          <cell r="A129" t="str">
            <v>NA Retail (c)</v>
          </cell>
          <cell r="B129">
            <v>0.12268321629908023</v>
          </cell>
          <cell r="C129">
            <v>0.18027100703183013</v>
          </cell>
          <cell r="D129">
            <v>0.18404613632508665</v>
          </cell>
          <cell r="E129">
            <v>0.1993090423326731</v>
          </cell>
          <cell r="F129">
            <v>0.20246529006204206</v>
          </cell>
          <cell r="H129">
            <v>-7.524863995752934E-2</v>
          </cell>
          <cell r="I129">
            <v>-6.9508859453848437E-2</v>
          </cell>
          <cell r="J129">
            <v>-7.2354142104291641E-2</v>
          </cell>
          <cell r="K129">
            <v>-7.2451486163031056E-2</v>
          </cell>
          <cell r="L129">
            <v>-7.2033678587914915E-2</v>
          </cell>
          <cell r="N129">
            <v>4.7434576341550856E-2</v>
          </cell>
          <cell r="O129">
            <v>0.11076214757798172</v>
          </cell>
          <cell r="P129">
            <v>0.11169199422079501</v>
          </cell>
          <cell r="Q129">
            <v>0.12685755616964212</v>
          </cell>
          <cell r="R129">
            <v>0.13043161147412716</v>
          </cell>
        </row>
        <row r="130">
          <cell r="A130" t="str">
            <v>NA Licensing</v>
          </cell>
          <cell r="B130">
            <v>0.70719333212538504</v>
          </cell>
          <cell r="C130">
            <v>0.59359547916176125</v>
          </cell>
          <cell r="D130">
            <v>0.51967131474103578</v>
          </cell>
          <cell r="E130">
            <v>0.5248655913978495</v>
          </cell>
          <cell r="F130">
            <v>0.56536472266809346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0.70719333212538504</v>
          </cell>
          <cell r="O130">
            <v>0.59359547916176125</v>
          </cell>
          <cell r="P130">
            <v>0.51967131474103578</v>
          </cell>
          <cell r="Q130">
            <v>0.5248655913978495</v>
          </cell>
          <cell r="R130">
            <v>0.56536472266809346</v>
          </cell>
        </row>
        <row r="131">
          <cell r="A131" t="str">
            <v>E-Commerce (c)</v>
          </cell>
          <cell r="B131">
            <v>0.25625920471281294</v>
          </cell>
          <cell r="C131">
            <v>1.6957732219691261E-2</v>
          </cell>
          <cell r="D131">
            <v>4.7791893526920683E-2</v>
          </cell>
          <cell r="E131">
            <v>0.1097784441112778</v>
          </cell>
          <cell r="F131">
            <v>0.15491393670183226</v>
          </cell>
          <cell r="H131">
            <v>-3.6339217861981236E-2</v>
          </cell>
          <cell r="I131">
            <v>-3.7658056682310627E-2</v>
          </cell>
          <cell r="J131">
            <v>-3.9616786568671937E-2</v>
          </cell>
          <cell r="K131">
            <v>-4.0022450888073303E-2</v>
          </cell>
          <cell r="L131">
            <v>-4.0528902787239619E-2</v>
          </cell>
          <cell r="N131">
            <v>0.21991998685083169</v>
          </cell>
          <cell r="O131">
            <v>-2.0700324462619421E-2</v>
          </cell>
          <cell r="P131">
            <v>8.175106958248711E-3</v>
          </cell>
          <cell r="Q131">
            <v>6.975599322320454E-2</v>
          </cell>
          <cell r="R131">
            <v>0.11438503391459259</v>
          </cell>
        </row>
        <row r="132">
          <cell r="A132" t="str">
            <v>US Distribution</v>
          </cell>
          <cell r="B132">
            <v>-3.1209161689138482E-2</v>
          </cell>
          <cell r="C132">
            <v>-3.1817034106830774E-2</v>
          </cell>
          <cell r="D132">
            <v>-3.1627921637141197E-2</v>
          </cell>
          <cell r="E132">
            <v>-3.1623851234704618E-2</v>
          </cell>
          <cell r="F132">
            <v>-3.09916793684222E-2</v>
          </cell>
          <cell r="H132">
            <v>3.120926992092948E-2</v>
          </cell>
          <cell r="I132">
            <v>3.1817104702987715E-2</v>
          </cell>
          <cell r="J132">
            <v>3.1628684503461561E-2</v>
          </cell>
          <cell r="K132">
            <v>3.1624723664134054E-2</v>
          </cell>
          <cell r="L132">
            <v>3.0992683968086524E-2</v>
          </cell>
          <cell r="N132">
            <v>1.0823179100256206E-7</v>
          </cell>
          <cell r="O132">
            <v>7.0596156943420389E-8</v>
          </cell>
          <cell r="P132">
            <v>7.6286632036712996E-7</v>
          </cell>
          <cell r="Q132">
            <v>8.7242942943420881E-7</v>
          </cell>
          <cell r="R132">
            <v>1.0045996643267772E-6</v>
          </cell>
        </row>
        <row r="133">
          <cell r="A133" t="str">
            <v>Corporate Marketing</v>
          </cell>
          <cell r="B133">
            <v>-4.0385717471423679E-2</v>
          </cell>
          <cell r="C133">
            <v>-4.0723724273825028E-2</v>
          </cell>
          <cell r="D133">
            <v>-4.5615982366893348E-2</v>
          </cell>
          <cell r="E133">
            <v>-4.7177377351258466E-2</v>
          </cell>
          <cell r="F133">
            <v>-4.8685934670989799E-2</v>
          </cell>
          <cell r="H133">
            <v>4.0385717471423679E-2</v>
          </cell>
          <cell r="I133">
            <v>4.0723724273825028E-2</v>
          </cell>
          <cell r="J133">
            <v>4.5615982366893348E-2</v>
          </cell>
          <cell r="K133">
            <v>4.7177377351258466E-2</v>
          </cell>
          <cell r="L133">
            <v>4.8685934670989799E-2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Europe (d)</v>
          </cell>
          <cell r="B134">
            <v>0.14595583925458419</v>
          </cell>
          <cell r="C134">
            <v>0.18086595225549654</v>
          </cell>
          <cell r="D134">
            <v>0.19590982970190837</v>
          </cell>
          <cell r="E134">
            <v>0.20931757269522278</v>
          </cell>
          <cell r="F134">
            <v>0.22567987759735444</v>
          </cell>
          <cell r="H134">
            <v>-3.3434997766459147E-2</v>
          </cell>
          <cell r="I134">
            <v>-3.5485520951371891E-2</v>
          </cell>
          <cell r="J134">
            <v>-3.2815286009546876E-2</v>
          </cell>
          <cell r="K134">
            <v>-3.0908116255781298E-2</v>
          </cell>
          <cell r="L134">
            <v>-2.8159355352059094E-2</v>
          </cell>
          <cell r="N134">
            <v>0.11252084148812505</v>
          </cell>
          <cell r="O134">
            <v>0.1453804313041247</v>
          </cell>
          <cell r="P134">
            <v>0.16309454369236151</v>
          </cell>
          <cell r="Q134">
            <v>0.17840945643944151</v>
          </cell>
          <cell r="R134">
            <v>0.19752052224529532</v>
          </cell>
        </row>
        <row r="135">
          <cell r="A135" t="str">
            <v>Asia (d)</v>
          </cell>
          <cell r="B135">
            <v>0.12350413052989173</v>
          </cell>
          <cell r="C135">
            <v>0.1296795819554642</v>
          </cell>
          <cell r="D135">
            <v>0.14087376686128442</v>
          </cell>
          <cell r="E135">
            <v>0.16050035126548834</v>
          </cell>
          <cell r="F135">
            <v>0.18132727781020247</v>
          </cell>
          <cell r="H135">
            <v>-2.2066942539773395E-2</v>
          </cell>
          <cell r="I135">
            <v>-2.4068649775913949E-2</v>
          </cell>
          <cell r="J135">
            <v>-2.1171398620353429E-2</v>
          </cell>
          <cell r="K135">
            <v>-2.028944279017084E-2</v>
          </cell>
          <cell r="L135">
            <v>-1.9157578478410972E-2</v>
          </cell>
          <cell r="N135">
            <v>0.10143718799011829</v>
          </cell>
          <cell r="O135">
            <v>0.10561093217955027</v>
          </cell>
          <cell r="P135">
            <v>0.11970236824093096</v>
          </cell>
          <cell r="Q135">
            <v>0.14021090847531748</v>
          </cell>
          <cell r="R135">
            <v>0.1621696993317914</v>
          </cell>
        </row>
        <row r="136">
          <cell r="A136" t="str">
            <v>Americas (d)</v>
          </cell>
          <cell r="B136">
            <v>0.3771797336262529</v>
          </cell>
          <cell r="C136">
            <v>0.40463596764156806</v>
          </cell>
          <cell r="D136">
            <v>0.20913172706001393</v>
          </cell>
          <cell r="E136">
            <v>0.23058008831794463</v>
          </cell>
          <cell r="F136">
            <v>0.25815715995213395</v>
          </cell>
          <cell r="H136">
            <v>-2.5215708791687795E-2</v>
          </cell>
          <cell r="I136">
            <v>-2.3806084610859791E-2</v>
          </cell>
          <cell r="J136">
            <v>-3.7414146697627132E-2</v>
          </cell>
          <cell r="K136">
            <v>-3.564446138942301E-2</v>
          </cell>
          <cell r="L136">
            <v>-3.3376593645474295E-2</v>
          </cell>
          <cell r="N136">
            <v>0.35196402483456518</v>
          </cell>
          <cell r="O136">
            <v>0.3808298830307083</v>
          </cell>
          <cell r="P136">
            <v>0.17171758036238688</v>
          </cell>
          <cell r="Q136">
            <v>0.19493562692852159</v>
          </cell>
          <cell r="R136">
            <v>0.22478056630665966</v>
          </cell>
        </row>
        <row r="137">
          <cell r="A137" t="str">
            <v>Corporate (e)</v>
          </cell>
          <cell r="B137">
            <v>-4.5271209896402743E-2</v>
          </cell>
          <cell r="C137">
            <v>-5.6822420879435648E-2</v>
          </cell>
          <cell r="D137">
            <v>-5.035562739510234E-2</v>
          </cell>
          <cell r="E137">
            <v>-4.3207604392999172E-2</v>
          </cell>
          <cell r="F137">
            <v>-3.9453802971780458E-2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-4.5271209896402743E-2</v>
          </cell>
          <cell r="O137">
            <v>-5.6822420879435648E-2</v>
          </cell>
          <cell r="P137">
            <v>-5.035562739510234E-2</v>
          </cell>
          <cell r="Q137">
            <v>-4.3207604392999172E-2</v>
          </cell>
          <cell r="R137">
            <v>-3.9453802971780458E-2</v>
          </cell>
        </row>
        <row r="138">
          <cell r="A138" t="str">
            <v xml:space="preserve">Contingency </v>
          </cell>
          <cell r="B138">
            <v>0</v>
          </cell>
          <cell r="C138">
            <v>0</v>
          </cell>
          <cell r="D138">
            <v>-1.44256118082288E-2</v>
          </cell>
          <cell r="E138">
            <v>-1.4186829829921976E-2</v>
          </cell>
          <cell r="F138">
            <v>-1.3745515525559785E-2</v>
          </cell>
          <cell r="N138">
            <v>0</v>
          </cell>
          <cell r="O138">
            <v>0</v>
          </cell>
          <cell r="P138">
            <v>-1.44256118082288E-2</v>
          </cell>
          <cell r="Q138">
            <v>-1.4186829829921976E-2</v>
          </cell>
          <cell r="R138">
            <v>-1.3745515525559785E-2</v>
          </cell>
        </row>
        <row r="139">
          <cell r="A139" t="str">
            <v>Total</v>
          </cell>
          <cell r="B139">
            <v>0.13773907548186839</v>
          </cell>
          <cell r="C139">
            <v>0.13894060711835277</v>
          </cell>
          <cell r="D139">
            <v>0.1297997217813861</v>
          </cell>
          <cell r="E139">
            <v>0.14625563208669434</v>
          </cell>
          <cell r="F139">
            <v>0.16106852661819079</v>
          </cell>
          <cell r="H139">
            <v>-2.2814639209834272E-3</v>
          </cell>
          <cell r="I139">
            <v>-2.3083922563062204E-3</v>
          </cell>
          <cell r="J139">
            <v>-2.0025432921899548E-3</v>
          </cell>
          <cell r="K139">
            <v>-1.8331982661474117E-3</v>
          </cell>
          <cell r="L139">
            <v>-1.675150508450827E-3</v>
          </cell>
          <cell r="N139">
            <v>0.1354576115608849</v>
          </cell>
          <cell r="O139">
            <v>0.13663221486204646</v>
          </cell>
          <cell r="P139">
            <v>0.12779717848919614</v>
          </cell>
          <cell r="Q139">
            <v>0.14442243382054692</v>
          </cell>
          <cell r="R139">
            <v>0.15939337610974</v>
          </cell>
        </row>
        <row r="140">
          <cell r="A140" t="str">
            <v>Total US</v>
          </cell>
          <cell r="B140">
            <v>0.19862915157022928</v>
          </cell>
          <cell r="C140">
            <v>0.20684909126015558</v>
          </cell>
          <cell r="D140">
            <v>0.20129987839113062</v>
          </cell>
          <cell r="E140">
            <v>0.20774563867718812</v>
          </cell>
          <cell r="F140">
            <v>0.2143337423268408</v>
          </cell>
          <cell r="H140">
            <v>9.6391201403930576E-3</v>
          </cell>
          <cell r="I140">
            <v>1.2484482727717386E-2</v>
          </cell>
          <cell r="J140">
            <v>1.3727625947538151E-2</v>
          </cell>
          <cell r="K140">
            <v>1.4094577946875292E-2</v>
          </cell>
          <cell r="L140">
            <v>1.3945320474933664E-2</v>
          </cell>
          <cell r="N140">
            <v>0.20826827171062229</v>
          </cell>
          <cell r="O140">
            <v>0.2193335739878729</v>
          </cell>
          <cell r="P140">
            <v>0.2150275043386688</v>
          </cell>
          <cell r="Q140">
            <v>0.22184021662406347</v>
          </cell>
          <cell r="R140">
            <v>0.22827906280177448</v>
          </cell>
        </row>
        <row r="141">
          <cell r="A141" t="str">
            <v>Total Intl</v>
          </cell>
          <cell r="B141">
            <v>0.14578182234432238</v>
          </cell>
          <cell r="C141">
            <v>0.17298570963276605</v>
          </cell>
          <cell r="D141">
            <v>0.18260832901663623</v>
          </cell>
          <cell r="E141">
            <v>0.19687828109536459</v>
          </cell>
          <cell r="F141">
            <v>0.21417456045300426</v>
          </cell>
          <cell r="H141">
            <v>-3.0735483900015934E-2</v>
          </cell>
          <cell r="I141">
            <v>-3.2720466055710114E-2</v>
          </cell>
          <cell r="J141">
            <v>-3.0058306146451455E-2</v>
          </cell>
          <cell r="K141">
            <v>-2.8206049536031293E-2</v>
          </cell>
          <cell r="L141">
            <v>-2.5776070197696382E-2</v>
          </cell>
          <cell r="N141">
            <v>0.11504633844430645</v>
          </cell>
          <cell r="O141">
            <v>0.140265243577056</v>
          </cell>
          <cell r="P141">
            <v>0.15255002287018479</v>
          </cell>
          <cell r="Q141">
            <v>0.16867223155933334</v>
          </cell>
          <cell r="R141">
            <v>0.18839849025530778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1">
          <cell r="A1" t="str">
            <v>THE TIMBERLAND COMPANY</v>
          </cell>
        </row>
        <row r="2">
          <cell r="A2" t="str">
            <v xml:space="preserve">ALLOCATIONS </v>
          </cell>
        </row>
        <row r="4">
          <cell r="B4" t="str">
            <v>2001A</v>
          </cell>
          <cell r="C4" t="str">
            <v>2002F</v>
          </cell>
          <cell r="D4">
            <v>2003</v>
          </cell>
          <cell r="E4">
            <v>2004</v>
          </cell>
          <cell r="F4">
            <v>2005</v>
          </cell>
        </row>
        <row r="6">
          <cell r="A6" t="str">
            <v>Total TBL Revenue</v>
          </cell>
          <cell r="B6">
            <v>1183.6219999999998</v>
          </cell>
          <cell r="C6">
            <v>1200.952</v>
          </cell>
          <cell r="D6">
            <v>1386.423</v>
          </cell>
          <cell r="E6">
            <v>1585.9780000000003</v>
          </cell>
          <cell r="F6">
            <v>1818.7750000000003</v>
          </cell>
        </row>
        <row r="7">
          <cell r="A7" t="str">
            <v>Total TBL Revenue Growth</v>
          </cell>
          <cell r="C7">
            <v>1.4641498721720492E-2</v>
          </cell>
          <cell r="D7">
            <v>0.1544366469267715</v>
          </cell>
          <cell r="E7">
            <v>0.14393514821955522</v>
          </cell>
          <cell r="F7">
            <v>0.14678450772961549</v>
          </cell>
        </row>
        <row r="9">
          <cell r="A9" t="str">
            <v>NA Apparel  COGS</v>
          </cell>
          <cell r="B9">
            <v>31.380000000000003</v>
          </cell>
          <cell r="C9">
            <v>38.717000000000006</v>
          </cell>
          <cell r="D9">
            <v>50.756</v>
          </cell>
          <cell r="E9">
            <v>66.622000000000014</v>
          </cell>
          <cell r="F9">
            <v>85.634999999999991</v>
          </cell>
          <cell r="G9" t="str">
            <v>Revs less gross margin</v>
          </cell>
        </row>
        <row r="10">
          <cell r="A10" t="str">
            <v>NA Footwear COGS</v>
          </cell>
          <cell r="B10">
            <v>327.86900000000003</v>
          </cell>
          <cell r="C10">
            <v>300.19299999999998</v>
          </cell>
          <cell r="D10">
            <v>332.52100000000007</v>
          </cell>
          <cell r="E10">
            <v>365.44500000000005</v>
          </cell>
          <cell r="F10">
            <v>398.44600000000003</v>
          </cell>
        </row>
        <row r="11">
          <cell r="A11" t="str">
            <v>US Retail COGS</v>
          </cell>
          <cell r="B11">
            <v>116.80199999999999</v>
          </cell>
          <cell r="C11">
            <v>104.53099999999999</v>
          </cell>
          <cell r="D11">
            <v>105.761</v>
          </cell>
          <cell r="E11">
            <v>108.23399999999998</v>
          </cell>
          <cell r="F11">
            <v>113.51799999999999</v>
          </cell>
        </row>
        <row r="12">
          <cell r="A12" t="str">
            <v>Ecommerce COGS</v>
          </cell>
          <cell r="B12">
            <v>0.37800000000000011</v>
          </cell>
          <cell r="C12">
            <v>1.1099999999999999</v>
          </cell>
          <cell r="D12">
            <v>1.3889999999999998</v>
          </cell>
          <cell r="E12">
            <v>1.6509999999999998</v>
          </cell>
          <cell r="F12">
            <v>1.9809999999999999</v>
          </cell>
        </row>
        <row r="13">
          <cell r="A13" t="str">
            <v>Europe COGS</v>
          </cell>
          <cell r="B13">
            <v>150.42899999999997</v>
          </cell>
          <cell r="C13">
            <v>160.38800000000003</v>
          </cell>
          <cell r="D13">
            <v>183.9910000000001</v>
          </cell>
          <cell r="E13">
            <v>210.55200000000008</v>
          </cell>
          <cell r="F13">
            <v>240.9320000000001</v>
          </cell>
          <cell r="G13" t="str">
            <v>Revs less gross margin - b4 FX</v>
          </cell>
        </row>
        <row r="14">
          <cell r="A14" t="str">
            <v>Asia COGS</v>
          </cell>
          <cell r="B14">
            <v>29.132999999999996</v>
          </cell>
          <cell r="C14">
            <v>32.252000000000017</v>
          </cell>
          <cell r="D14">
            <v>41.163000000000011</v>
          </cell>
          <cell r="E14">
            <v>53.39800000000001</v>
          </cell>
          <cell r="F14">
            <v>68.707999999999998</v>
          </cell>
          <cell r="G14" t="str">
            <v>Revs less gross margin - b4 FX</v>
          </cell>
        </row>
        <row r="15">
          <cell r="A15" t="str">
            <v>America COGS</v>
          </cell>
          <cell r="B15">
            <v>3.1580000000000004</v>
          </cell>
          <cell r="C15">
            <v>2.3790000000000004</v>
          </cell>
          <cell r="D15">
            <v>9.1039999999999992</v>
          </cell>
          <cell r="E15">
            <v>11.404</v>
          </cell>
          <cell r="F15">
            <v>14.305000000000003</v>
          </cell>
          <cell r="G15" t="str">
            <v>Revs less gross margin - b4 FX</v>
          </cell>
        </row>
        <row r="17">
          <cell r="A17" t="str">
            <v>NA Apparel COGS</v>
          </cell>
          <cell r="B17">
            <v>31.380000000000003</v>
          </cell>
          <cell r="C17">
            <v>38.717000000000006</v>
          </cell>
          <cell r="D17">
            <v>50.756</v>
          </cell>
          <cell r="E17">
            <v>66.622000000000014</v>
          </cell>
          <cell r="F17">
            <v>85.634999999999991</v>
          </cell>
        </row>
        <row r="18">
          <cell r="A18" t="str">
            <v>US Retail Apparel COGS</v>
          </cell>
          <cell r="B18">
            <v>56.478528761802721</v>
          </cell>
          <cell r="C18">
            <v>50.545000000000002</v>
          </cell>
          <cell r="D18">
            <v>46.59</v>
          </cell>
          <cell r="E18">
            <v>46.554000000000002</v>
          </cell>
          <cell r="F18">
            <v>48.935000000000002</v>
          </cell>
        </row>
        <row r="19">
          <cell r="A19" t="str">
            <v>Ecommerc Apparel COGS</v>
          </cell>
          <cell r="B19">
            <v>0.14472972972972978</v>
          </cell>
          <cell r="C19">
            <v>0.42499999999999999</v>
          </cell>
          <cell r="D19">
            <v>0.53100000000000003</v>
          </cell>
          <cell r="E19">
            <v>0.63100000000000001</v>
          </cell>
          <cell r="F19">
            <v>0.75800000000000001</v>
          </cell>
        </row>
        <row r="20">
          <cell r="A20" t="str">
            <v>Europe Apparel COGS</v>
          </cell>
          <cell r="B20">
            <v>64.294450825498146</v>
          </cell>
          <cell r="C20">
            <v>68.551000000000002</v>
          </cell>
          <cell r="D20">
            <v>78.105999999999995</v>
          </cell>
          <cell r="E20">
            <v>90.953999999999994</v>
          </cell>
          <cell r="F20">
            <v>105.699</v>
          </cell>
        </row>
        <row r="21">
          <cell r="A21" t="str">
            <v>Asia Apparel COGS</v>
          </cell>
          <cell r="B21">
            <v>11.501627464963406</v>
          </cell>
          <cell r="C21">
            <v>12.733000000000001</v>
          </cell>
          <cell r="D21">
            <v>17.449000000000002</v>
          </cell>
          <cell r="E21">
            <v>23.177</v>
          </cell>
          <cell r="F21">
            <v>29.957999999999998</v>
          </cell>
        </row>
        <row r="22">
          <cell r="A22" t="str">
            <v>Americas Apparel COGS</v>
          </cell>
          <cell r="B22">
            <v>2.2513526691887344</v>
          </cell>
          <cell r="C22">
            <v>1.696</v>
          </cell>
          <cell r="D22">
            <v>2.5510000000000002</v>
          </cell>
          <cell r="E22">
            <v>3.028</v>
          </cell>
          <cell r="F22">
            <v>3.621</v>
          </cell>
        </row>
        <row r="23">
          <cell r="A23" t="str">
            <v>Total Apparel COGS</v>
          </cell>
          <cell r="B23">
            <v>166.05068945118273</v>
          </cell>
          <cell r="C23">
            <v>172.667</v>
          </cell>
          <cell r="D23">
            <v>195.983</v>
          </cell>
          <cell r="E23">
            <v>230.96600000000001</v>
          </cell>
          <cell r="F23">
            <v>274.60599999999999</v>
          </cell>
        </row>
        <row r="25">
          <cell r="A25" t="str">
            <v>NA Footwear COGS</v>
          </cell>
          <cell r="B25">
            <v>327.86900000000003</v>
          </cell>
          <cell r="C25">
            <v>300.19299999999998</v>
          </cell>
          <cell r="D25">
            <v>332.52100000000007</v>
          </cell>
          <cell r="E25">
            <v>365.44500000000005</v>
          </cell>
          <cell r="F25">
            <v>398.44600000000003</v>
          </cell>
        </row>
        <row r="26">
          <cell r="A26" t="str">
            <v>US Retail Footwear COGS</v>
          </cell>
          <cell r="B26">
            <v>60.323471238197271</v>
          </cell>
          <cell r="C26">
            <v>53.98599999999999</v>
          </cell>
          <cell r="D26">
            <v>59.170999999999992</v>
          </cell>
          <cell r="E26">
            <v>61.679999999999978</v>
          </cell>
          <cell r="F26">
            <v>64.582999999999984</v>
          </cell>
        </row>
        <row r="27">
          <cell r="A27" t="str">
            <v>Ecommerce Footwear COGS</v>
          </cell>
          <cell r="B27">
            <v>0.23327027027027034</v>
          </cell>
          <cell r="C27">
            <v>0.68499999999999983</v>
          </cell>
          <cell r="D27">
            <v>0.85799999999999976</v>
          </cell>
          <cell r="E27">
            <v>1.0199999999999998</v>
          </cell>
          <cell r="F27">
            <v>1.2229999999999999</v>
          </cell>
        </row>
        <row r="28">
          <cell r="A28" t="str">
            <v>Europe Footwear COGS</v>
          </cell>
          <cell r="B28">
            <v>86.134549174501828</v>
          </cell>
          <cell r="C28">
            <v>91.837000000000032</v>
          </cell>
          <cell r="D28">
            <v>105.8850000000001</v>
          </cell>
          <cell r="E28">
            <v>119.59800000000008</v>
          </cell>
          <cell r="F28">
            <v>135.23300000000012</v>
          </cell>
        </row>
        <row r="29">
          <cell r="A29" t="str">
            <v>Asia Footwear COGS</v>
          </cell>
          <cell r="B29">
            <v>17.63137253503659</v>
          </cell>
          <cell r="C29">
            <v>19.519000000000016</v>
          </cell>
          <cell r="D29">
            <v>23.714000000000009</v>
          </cell>
          <cell r="E29">
            <v>30.221000000000011</v>
          </cell>
          <cell r="F29">
            <v>38.75</v>
          </cell>
        </row>
        <row r="30">
          <cell r="A30" t="str">
            <v>Americas Footwear COGS</v>
          </cell>
          <cell r="B30">
            <v>0.90664733081126592</v>
          </cell>
          <cell r="C30">
            <v>0.6830000000000005</v>
          </cell>
          <cell r="D30">
            <v>6.552999999999999</v>
          </cell>
          <cell r="E30">
            <v>8.3759999999999994</v>
          </cell>
          <cell r="F30">
            <v>10.684000000000003</v>
          </cell>
        </row>
        <row r="31">
          <cell r="A31" t="str">
            <v>Total Footwear COGS</v>
          </cell>
          <cell r="B31">
            <v>493.09831054881727</v>
          </cell>
          <cell r="C31">
            <v>466.90300000000002</v>
          </cell>
          <cell r="D31">
            <v>528.70200000000023</v>
          </cell>
          <cell r="E31">
            <v>586.34</v>
          </cell>
          <cell r="F31">
            <v>648.9190000000001</v>
          </cell>
        </row>
        <row r="33">
          <cell r="A33" t="str">
            <v xml:space="preserve">Corporate Marketing </v>
          </cell>
        </row>
        <row r="34">
          <cell r="A34" t="str">
            <v>Consumer</v>
          </cell>
          <cell r="B34">
            <v>14.821400000000001</v>
          </cell>
          <cell r="C34">
            <v>12.513</v>
          </cell>
          <cell r="D34">
            <v>18.43</v>
          </cell>
          <cell r="E34">
            <v>23.241</v>
          </cell>
          <cell r="F34">
            <v>29.125</v>
          </cell>
        </row>
        <row r="35">
          <cell r="A35" t="str">
            <v>Trade</v>
          </cell>
          <cell r="B35">
            <v>4.7159000000000004</v>
          </cell>
          <cell r="C35">
            <v>5.0199999999999996</v>
          </cell>
          <cell r="D35">
            <v>5.3319999999999999</v>
          </cell>
          <cell r="E35">
            <v>5.577</v>
          </cell>
          <cell r="F35">
            <v>5.819</v>
          </cell>
        </row>
        <row r="36">
          <cell r="A36" t="str">
            <v>Indirect</v>
          </cell>
          <cell r="B36">
            <v>14.1477</v>
          </cell>
          <cell r="C36">
            <v>15.369</v>
          </cell>
          <cell r="D36">
            <v>16.760000000000002</v>
          </cell>
          <cell r="E36">
            <v>17.829999999999998</v>
          </cell>
          <cell r="F36">
            <v>18.782</v>
          </cell>
        </row>
        <row r="37">
          <cell r="A37" t="str">
            <v>Total Corp Marketing</v>
          </cell>
          <cell r="B37">
            <v>33.685000000000002</v>
          </cell>
          <cell r="C37">
            <v>32.902000000000001</v>
          </cell>
          <cell r="D37">
            <v>40.522000000000006</v>
          </cell>
          <cell r="E37">
            <v>46.647999999999996</v>
          </cell>
          <cell r="F37">
            <v>53.725999999999999</v>
          </cell>
        </row>
        <row r="39">
          <cell r="A39" t="str">
            <v>Allocations of Consumer Marketing based on COGS - allocation to US only</v>
          </cell>
        </row>
        <row r="40">
          <cell r="A40" t="str">
            <v>NA Apparel</v>
          </cell>
          <cell r="B40">
            <v>6.5865008217383919E-2</v>
          </cell>
          <cell r="C40">
            <v>8.7092369604387362E-2</v>
          </cell>
          <cell r="D40">
            <v>0.10349348628847922</v>
          </cell>
          <cell r="E40">
            <v>0.12292970595181864</v>
          </cell>
          <cell r="F40">
            <v>0.14282497748423895</v>
          </cell>
        </row>
        <row r="41">
          <cell r="A41" t="str">
            <v>NA Footwear</v>
          </cell>
          <cell r="B41">
            <v>0.6881801905425573</v>
          </cell>
          <cell r="C41">
            <v>0.67527235345325953</v>
          </cell>
          <cell r="D41">
            <v>0.67802343671943033</v>
          </cell>
          <cell r="E41">
            <v>0.67431248523854526</v>
          </cell>
          <cell r="F41">
            <v>0.66454184595883781</v>
          </cell>
        </row>
        <row r="42">
          <cell r="A42" t="str">
            <v>US Retail</v>
          </cell>
          <cell r="B42">
            <v>0.24516139865541348</v>
          </cell>
          <cell r="C42">
            <v>0.23513837557445602</v>
          </cell>
          <cell r="D42">
            <v>0.2156508511970181</v>
          </cell>
          <cell r="E42">
            <v>0.19971141355692013</v>
          </cell>
          <cell r="F42">
            <v>0.18932919710463988</v>
          </cell>
        </row>
        <row r="43">
          <cell r="A43" t="str">
            <v>Ecommerce</v>
          </cell>
          <cell r="B43">
            <v>7.9340258464535135E-4</v>
          </cell>
          <cell r="C43">
            <v>2.4969013678970463E-3</v>
          </cell>
          <cell r="D43">
            <v>2.8322257950724565E-3</v>
          </cell>
          <cell r="E43">
            <v>3.0463952527161075E-3</v>
          </cell>
          <cell r="F43">
            <v>3.3039794522832645E-3</v>
          </cell>
        </row>
        <row r="45">
          <cell r="A45" t="str">
            <v>NA Apparel</v>
          </cell>
          <cell r="B45">
            <v>0.97621163279313405</v>
          </cell>
          <cell r="C45">
            <v>1.089786820859699</v>
          </cell>
          <cell r="D45">
            <v>1.9073849522966719</v>
          </cell>
          <cell r="E45">
            <v>2.857009296026217</v>
          </cell>
          <cell r="F45">
            <v>4.1597774692284597</v>
          </cell>
        </row>
        <row r="46">
          <cell r="A46" t="str">
            <v>NA Footwear</v>
          </cell>
          <cell r="B46">
            <v>10.19979387610746</v>
          </cell>
          <cell r="C46">
            <v>8.4496829587606364</v>
          </cell>
          <cell r="D46">
            <v>12.495971938739102</v>
          </cell>
          <cell r="E46">
            <v>15.67169646942903</v>
          </cell>
          <cell r="F46">
            <v>19.35478126355115</v>
          </cell>
        </row>
        <row r="47">
          <cell r="A47" t="str">
            <v>US Retail</v>
          </cell>
          <cell r="B47">
            <v>3.6336351540313454</v>
          </cell>
          <cell r="C47">
            <v>2.9422864935631683</v>
          </cell>
          <cell r="D47">
            <v>3.9744451875610434</v>
          </cell>
          <cell r="E47">
            <v>4.6414929624763808</v>
          </cell>
          <cell r="F47">
            <v>5.5142128656726364</v>
          </cell>
        </row>
        <row r="48">
          <cell r="A48" t="str">
            <v>Ecommerce</v>
          </cell>
          <cell r="B48">
            <v>1.1759337068062611E-2</v>
          </cell>
          <cell r="C48">
            <v>3.1243726816495742E-2</v>
          </cell>
          <cell r="D48">
            <v>5.2197921403185375E-2</v>
          </cell>
          <cell r="E48">
            <v>7.0801272068375054E-2</v>
          </cell>
          <cell r="F48">
            <v>9.6228401547750073E-2</v>
          </cell>
        </row>
        <row r="49">
          <cell r="A49" t="str">
            <v>Total</v>
          </cell>
          <cell r="B49">
            <v>14.821400000000002</v>
          </cell>
          <cell r="C49">
            <v>12.512999999999998</v>
          </cell>
          <cell r="D49">
            <v>18.43</v>
          </cell>
          <cell r="E49">
            <v>23.241000000000003</v>
          </cell>
          <cell r="F49">
            <v>29.124999999999996</v>
          </cell>
        </row>
        <row r="51">
          <cell r="A51" t="str">
            <v>Allocations of Trade Marketing based on COGS - allocation to NAW only</v>
          </cell>
        </row>
        <row r="52">
          <cell r="A52" t="str">
            <v>NA Apparel</v>
          </cell>
          <cell r="B52">
            <v>8.7348886148604449E-2</v>
          </cell>
          <cell r="C52">
            <v>0.11423976867014844</v>
          </cell>
          <cell r="D52">
            <v>0.13242641744743355</v>
          </cell>
          <cell r="E52">
            <v>0.1541936782952644</v>
          </cell>
          <cell r="F52">
            <v>0.17690221264623066</v>
          </cell>
        </row>
        <row r="53">
          <cell r="A53" t="str">
            <v>NA Footwear</v>
          </cell>
          <cell r="B53">
            <v>0.91265111385139552</v>
          </cell>
          <cell r="C53">
            <v>0.8857602313298516</v>
          </cell>
          <cell r="D53">
            <v>0.86757358255256645</v>
          </cell>
          <cell r="E53">
            <v>0.84580632170473558</v>
          </cell>
          <cell r="F53">
            <v>0.82309778735376937</v>
          </cell>
        </row>
        <row r="55">
          <cell r="A55" t="str">
            <v>NA Apparel</v>
          </cell>
          <cell r="B55">
            <v>0.41192861218820376</v>
          </cell>
          <cell r="C55">
            <v>0.5734836387241451</v>
          </cell>
          <cell r="D55">
            <v>0.70609765782971567</v>
          </cell>
          <cell r="E55">
            <v>0.85993814385268952</v>
          </cell>
          <cell r="F55">
            <v>1.0293939753884163</v>
          </cell>
        </row>
        <row r="56">
          <cell r="A56" t="str">
            <v>NA Footwear</v>
          </cell>
          <cell r="B56">
            <v>4.3039713878117967</v>
          </cell>
          <cell r="C56">
            <v>4.4465163612758545</v>
          </cell>
          <cell r="D56">
            <v>4.6259023421702841</v>
          </cell>
          <cell r="E56">
            <v>4.7170618561473106</v>
          </cell>
          <cell r="F56">
            <v>4.7896060246115839</v>
          </cell>
        </row>
        <row r="57">
          <cell r="A57" t="str">
            <v>Total</v>
          </cell>
          <cell r="B57">
            <v>4.7159000000000004</v>
          </cell>
          <cell r="C57">
            <v>5.0199999999999996</v>
          </cell>
          <cell r="D57">
            <v>5.3319999999999999</v>
          </cell>
          <cell r="E57">
            <v>5.577</v>
          </cell>
          <cell r="F57">
            <v>5.819</v>
          </cell>
        </row>
        <row r="59">
          <cell r="A59" t="str">
            <v xml:space="preserve">Allocations of Indirect Marketing based on COGS - allocation globally </v>
          </cell>
        </row>
        <row r="60">
          <cell r="A60" t="str">
            <v>NA Apparel</v>
          </cell>
          <cell r="B60">
            <v>4.7606838514508865E-2</v>
          </cell>
          <cell r="C60">
            <v>6.0535985114999136E-2</v>
          </cell>
          <cell r="D60">
            <v>7.0038706472467335E-2</v>
          </cell>
          <cell r="E60">
            <v>8.1514145252818401E-2</v>
          </cell>
          <cell r="F60">
            <v>9.2726239138085031E-2</v>
          </cell>
        </row>
        <row r="61">
          <cell r="A61" t="str">
            <v>NA Footwear</v>
          </cell>
          <cell r="B61">
            <v>0.49741257287805946</v>
          </cell>
          <cell r="C61">
            <v>0.46936691839829869</v>
          </cell>
          <cell r="D61">
            <v>0.45884901715917947</v>
          </cell>
          <cell r="E61">
            <v>0.44713363171199033</v>
          </cell>
          <cell r="F61">
            <v>0.4314404049700874</v>
          </cell>
        </row>
        <row r="62">
          <cell r="A62" t="str">
            <v>US Retail</v>
          </cell>
          <cell r="B62">
            <v>0.1772012094382302</v>
          </cell>
          <cell r="C62">
            <v>0.16343949841299618</v>
          </cell>
          <cell r="D62">
            <v>0.14594065007555002</v>
          </cell>
          <cell r="E62">
            <v>0.13242775655629588</v>
          </cell>
          <cell r="F62">
            <v>0.1229181668065293</v>
          </cell>
        </row>
        <row r="63">
          <cell r="A63" t="str">
            <v>Ecommerce</v>
          </cell>
          <cell r="B63">
            <v>5.7346669721110115E-4</v>
          </cell>
          <cell r="C63">
            <v>1.7355410666541576E-3</v>
          </cell>
          <cell r="D63">
            <v>1.9166948398269584E-3</v>
          </cell>
          <cell r="E63">
            <v>2.020051241517864E-3</v>
          </cell>
          <cell r="F63">
            <v>2.145042094150131E-3</v>
          </cell>
        </row>
        <row r="64">
          <cell r="A64" t="str">
            <v>Europe</v>
          </cell>
          <cell r="B64">
            <v>0.22821698887504946</v>
          </cell>
          <cell r="C64">
            <v>0.25077473927795235</v>
          </cell>
          <cell r="D64">
            <v>0.25389100091764016</v>
          </cell>
          <cell r="E64">
            <v>0.25761709812481498</v>
          </cell>
          <cell r="F64">
            <v>0.2608830296960018</v>
          </cell>
        </row>
        <row r="65">
          <cell r="A65" t="str">
            <v>Asia</v>
          </cell>
          <cell r="B65">
            <v>4.4197897592198422E-2</v>
          </cell>
          <cell r="C65">
            <v>5.0427631064621559E-2</v>
          </cell>
          <cell r="D65">
            <v>5.6801230879623563E-2</v>
          </cell>
          <cell r="E65">
            <v>6.5334158809552359E-2</v>
          </cell>
          <cell r="F65">
            <v>7.4397552854551838E-2</v>
          </cell>
        </row>
        <row r="66">
          <cell r="A66" t="str">
            <v>Americas</v>
          </cell>
          <cell r="B66">
            <v>4.8140904372163647E-3</v>
          </cell>
          <cell r="C66">
            <v>3.7335743913520436E-3</v>
          </cell>
          <cell r="D66">
            <v>1.27225289659731E-2</v>
          </cell>
          <cell r="E66">
            <v>1.4150603919583272E-2</v>
          </cell>
          <cell r="F66">
            <v>1.5733265876245576E-2</v>
          </cell>
        </row>
        <row r="68">
          <cell r="A68" t="str">
            <v>NA Apparel</v>
          </cell>
          <cell r="B68">
            <v>0.67352726925171713</v>
          </cell>
          <cell r="C68">
            <v>0.93037755523242172</v>
          </cell>
          <cell r="D68">
            <v>1.1738487204785526</v>
          </cell>
          <cell r="E68">
            <v>1.4533972098577519</v>
          </cell>
          <cell r="F68">
            <v>1.7415842234915131</v>
          </cell>
        </row>
        <row r="69">
          <cell r="A69" t="str">
            <v>NA Footwear</v>
          </cell>
          <cell r="B69">
            <v>7.0372438573069216</v>
          </cell>
          <cell r="C69">
            <v>7.2137001688634523</v>
          </cell>
          <cell r="D69">
            <v>7.690309527587849</v>
          </cell>
          <cell r="E69">
            <v>7.9723926534247864</v>
          </cell>
          <cell r="F69">
            <v>8.1033136861481818</v>
          </cell>
        </row>
        <row r="70">
          <cell r="A70" t="str">
            <v>US Retail</v>
          </cell>
          <cell r="B70">
            <v>2.5069895507692497</v>
          </cell>
          <cell r="C70">
            <v>2.5119016511093384</v>
          </cell>
          <cell r="D70">
            <v>2.4459652952662183</v>
          </cell>
          <cell r="E70">
            <v>2.3611868993987555</v>
          </cell>
          <cell r="F70">
            <v>2.3086490089602334</v>
          </cell>
        </row>
        <row r="71">
          <cell r="A71" t="str">
            <v>Ecommerce</v>
          </cell>
          <cell r="B71">
            <v>8.1132347921334964E-3</v>
          </cell>
          <cell r="C71">
            <v>2.6673530653407749E-2</v>
          </cell>
          <cell r="D71">
            <v>3.2123805515499829E-2</v>
          </cell>
          <cell r="E71">
            <v>3.6017513636263515E-2</v>
          </cell>
          <cell r="F71">
            <v>4.0288180612327765E-2</v>
          </cell>
        </row>
        <row r="72">
          <cell r="A72" t="str">
            <v>Europe</v>
          </cell>
          <cell r="B72">
            <v>3.2287454935075375</v>
          </cell>
          <cell r="C72">
            <v>3.8541569679628496</v>
          </cell>
          <cell r="D72">
            <v>4.2552131753796498</v>
          </cell>
          <cell r="E72">
            <v>4.5933128595654509</v>
          </cell>
          <cell r="F72">
            <v>4.8999050637503059</v>
          </cell>
        </row>
        <row r="73">
          <cell r="A73" t="str">
            <v>Asia</v>
          </cell>
          <cell r="B73">
            <v>0.62529859576514568</v>
          </cell>
          <cell r="C73">
            <v>0.77502226183216871</v>
          </cell>
          <cell r="D73">
            <v>0.95198862954249097</v>
          </cell>
          <cell r="E73">
            <v>1.1649080515743184</v>
          </cell>
          <cell r="F73">
            <v>1.3973348377141925</v>
          </cell>
        </row>
        <row r="74">
          <cell r="A74" t="str">
            <v>Americas</v>
          </cell>
          <cell r="B74">
            <v>6.8108307278605965E-2</v>
          </cell>
          <cell r="C74">
            <v>5.7381304820689559E-2</v>
          </cell>
          <cell r="D74">
            <v>0.21322958546970919</v>
          </cell>
          <cell r="E74">
            <v>0.25230526788616969</v>
          </cell>
          <cell r="F74">
            <v>0.29550219968764441</v>
          </cell>
        </row>
        <row r="75">
          <cell r="A75" t="str">
            <v>Total</v>
          </cell>
          <cell r="B75">
            <v>14.148026308671312</v>
          </cell>
          <cell r="C75">
            <v>15.369213440474327</v>
          </cell>
          <cell r="D75">
            <v>16.762678739239966</v>
          </cell>
          <cell r="E75">
            <v>17.833520455343496</v>
          </cell>
          <cell r="F75">
            <v>18.786577200364398</v>
          </cell>
        </row>
        <row r="76">
          <cell r="A76" t="str">
            <v>Check</v>
          </cell>
          <cell r="B76">
            <v>3.2630867131189234E-4</v>
          </cell>
          <cell r="C76">
            <v>2.1344047432592106E-4</v>
          </cell>
          <cell r="D76">
            <v>2.6787392399612031E-3</v>
          </cell>
          <cell r="E76">
            <v>3.5204553435050912E-3</v>
          </cell>
          <cell r="F76">
            <v>4.5772003643946846E-3</v>
          </cell>
        </row>
        <row r="78">
          <cell r="A78" t="str">
            <v>Allocations of Customer Service based on COGS</v>
          </cell>
        </row>
        <row r="79">
          <cell r="A79" t="str">
            <v>Customer Svc</v>
          </cell>
          <cell r="B79">
            <v>2.7</v>
          </cell>
          <cell r="C79">
            <v>2.7719999999999998</v>
          </cell>
          <cell r="D79">
            <v>2.7730000000000001</v>
          </cell>
          <cell r="E79">
            <v>2.903</v>
          </cell>
          <cell r="F79">
            <v>3.0409999999999999</v>
          </cell>
        </row>
        <row r="80">
          <cell r="A80" t="str">
            <v>NA Apparel</v>
          </cell>
          <cell r="B80">
            <v>8.7348886148604449E-2</v>
          </cell>
          <cell r="C80">
            <v>0.11423976867014844</v>
          </cell>
          <cell r="D80">
            <v>0.13242641744743355</v>
          </cell>
          <cell r="E80">
            <v>0.1541936782952644</v>
          </cell>
          <cell r="F80">
            <v>0.17690221264623066</v>
          </cell>
        </row>
        <row r="81">
          <cell r="A81" t="str">
            <v>NA Footwear</v>
          </cell>
          <cell r="B81">
            <v>0.91265111385139552</v>
          </cell>
          <cell r="C81">
            <v>0.8857602313298516</v>
          </cell>
          <cell r="D81">
            <v>0.86757358255256645</v>
          </cell>
          <cell r="E81">
            <v>0.84580632170473558</v>
          </cell>
          <cell r="F81">
            <v>0.82309778735376937</v>
          </cell>
        </row>
        <row r="83">
          <cell r="A83" t="str">
            <v>NA Apparel</v>
          </cell>
          <cell r="B83">
            <v>0.23584199260123204</v>
          </cell>
          <cell r="C83">
            <v>0.31667263875365148</v>
          </cell>
          <cell r="D83">
            <v>0.36721845558173327</v>
          </cell>
          <cell r="E83">
            <v>0.44762424809115253</v>
          </cell>
          <cell r="F83">
            <v>0.53795962865718738</v>
          </cell>
        </row>
        <row r="84">
          <cell r="A84" t="str">
            <v>NA Footwear</v>
          </cell>
          <cell r="B84">
            <v>2.4641580073987681</v>
          </cell>
          <cell r="C84">
            <v>2.4553273612463484</v>
          </cell>
          <cell r="D84">
            <v>2.4057815444182671</v>
          </cell>
          <cell r="E84">
            <v>2.4553757519088473</v>
          </cell>
          <cell r="F84">
            <v>2.5030403713428124</v>
          </cell>
        </row>
        <row r="85">
          <cell r="A85" t="str">
            <v>Total</v>
          </cell>
          <cell r="B85">
            <v>2.7</v>
          </cell>
          <cell r="C85">
            <v>2.7719999999999998</v>
          </cell>
          <cell r="D85">
            <v>2.7730000000000006</v>
          </cell>
          <cell r="E85">
            <v>2.9029999999999996</v>
          </cell>
          <cell r="F85">
            <v>3.0409999999999999</v>
          </cell>
        </row>
        <row r="88">
          <cell r="A88" t="str">
            <v>Allocations of Distribution within Supply &amp; Planning OpEx based on COGS</v>
          </cell>
          <cell r="G88" t="str">
            <v>CAGR</v>
          </cell>
        </row>
        <row r="89">
          <cell r="A89" t="str">
            <v>Distribution &amp; Customer Svc</v>
          </cell>
          <cell r="B89">
            <v>19.317</v>
          </cell>
          <cell r="C89">
            <v>17.648999999999997</v>
          </cell>
          <cell r="D89">
            <v>19.518000000000001</v>
          </cell>
          <cell r="E89">
            <v>22.384</v>
          </cell>
          <cell r="F89">
            <v>24.954000000000001</v>
          </cell>
          <cell r="G89">
            <v>0.12238026689243897</v>
          </cell>
        </row>
        <row r="90">
          <cell r="A90" t="str">
            <v>NA Apparel</v>
          </cell>
          <cell r="B90">
            <v>6.5865008217383919E-2</v>
          </cell>
          <cell r="C90">
            <v>8.7092369604387362E-2</v>
          </cell>
          <cell r="D90">
            <v>0.10349348628847922</v>
          </cell>
          <cell r="E90">
            <v>0.12292970595181864</v>
          </cell>
          <cell r="F90">
            <v>0.14282497748423895</v>
          </cell>
        </row>
        <row r="91">
          <cell r="A91" t="str">
            <v>NA Footwear</v>
          </cell>
          <cell r="B91">
            <v>0.6881801905425573</v>
          </cell>
          <cell r="C91">
            <v>0.67527235345325953</v>
          </cell>
          <cell r="D91">
            <v>0.67802343671943033</v>
          </cell>
          <cell r="E91">
            <v>0.67431248523854526</v>
          </cell>
          <cell r="F91">
            <v>0.66454184595883781</v>
          </cell>
        </row>
        <row r="92">
          <cell r="A92" t="str">
            <v>US Retail</v>
          </cell>
          <cell r="B92">
            <v>0.24516139865541348</v>
          </cell>
          <cell r="C92">
            <v>0.23513837557445602</v>
          </cell>
          <cell r="D92">
            <v>0.2156508511970181</v>
          </cell>
          <cell r="E92">
            <v>0.19971141355692013</v>
          </cell>
          <cell r="F92">
            <v>0.18932919710463988</v>
          </cell>
        </row>
        <row r="93">
          <cell r="A93" t="str">
            <v>Ecommerce</v>
          </cell>
          <cell r="B93">
            <v>7.9340258464535135E-4</v>
          </cell>
          <cell r="C93">
            <v>2.4969013678970463E-3</v>
          </cell>
          <cell r="D93">
            <v>2.8322257950724565E-3</v>
          </cell>
          <cell r="E93">
            <v>3.0463952527161075E-3</v>
          </cell>
          <cell r="F93">
            <v>3.3039794522832645E-3</v>
          </cell>
        </row>
        <row r="95">
          <cell r="A95" t="str">
            <v>NA Apparel</v>
          </cell>
          <cell r="B95">
            <v>1.2723143637352052</v>
          </cell>
          <cell r="C95">
            <v>1.5370932311478323</v>
          </cell>
          <cell r="D95">
            <v>2.0199858653785374</v>
          </cell>
          <cell r="E95">
            <v>2.7516585380255085</v>
          </cell>
          <cell r="F95">
            <v>3.5640544881416987</v>
          </cell>
        </row>
        <row r="96">
          <cell r="A96" t="str">
            <v>NA Footwear</v>
          </cell>
          <cell r="B96">
            <v>13.293576740710579</v>
          </cell>
          <cell r="C96">
            <v>11.917881766096576</v>
          </cell>
          <cell r="D96">
            <v>13.233661437889841</v>
          </cell>
          <cell r="E96">
            <v>15.093810669579597</v>
          </cell>
          <cell r="F96">
            <v>16.58297722405684</v>
          </cell>
        </row>
        <row r="97">
          <cell r="A97" t="str">
            <v>US Retail</v>
          </cell>
          <cell r="B97">
            <v>4.7357827378266224</v>
          </cell>
          <cell r="C97">
            <v>4.1499571905135735</v>
          </cell>
          <cell r="D97">
            <v>4.2090733136633993</v>
          </cell>
          <cell r="E97">
            <v>4.4703402810581006</v>
          </cell>
          <cell r="F97">
            <v>4.7245207845491839</v>
          </cell>
        </row>
        <row r="98">
          <cell r="A98" t="str">
            <v>Ecommerce</v>
          </cell>
          <cell r="B98">
            <v>1.5326157727594252E-2</v>
          </cell>
          <cell r="C98">
            <v>4.4067812242014961E-2</v>
          </cell>
          <cell r="D98">
            <v>5.5279383068224205E-2</v>
          </cell>
          <cell r="E98">
            <v>6.8190511336797349E-2</v>
          </cell>
          <cell r="F98">
            <v>8.244750325227658E-2</v>
          </cell>
        </row>
        <row r="99">
          <cell r="A99" t="str">
            <v>Total</v>
          </cell>
          <cell r="B99">
            <v>19.317</v>
          </cell>
          <cell r="C99">
            <v>17.648999999999997</v>
          </cell>
          <cell r="D99">
            <v>19.518000000000001</v>
          </cell>
          <cell r="E99">
            <v>22.384000000000004</v>
          </cell>
          <cell r="F99">
            <v>24.954000000000001</v>
          </cell>
        </row>
        <row r="101">
          <cell r="A101" t="str">
            <v>Allocation of Supply &amp; Planning Overhead &amp; GBA based on COGS</v>
          </cell>
        </row>
        <row r="102">
          <cell r="A102" t="str">
            <v>SC Overhead &amp; GBA</v>
          </cell>
          <cell r="B102">
            <v>2.8</v>
          </cell>
          <cell r="C102">
            <v>3.95</v>
          </cell>
          <cell r="D102">
            <v>4.3380000000000001</v>
          </cell>
          <cell r="E102">
            <v>4.516</v>
          </cell>
          <cell r="F102">
            <v>4.6970000000000001</v>
          </cell>
        </row>
        <row r="104">
          <cell r="A104" t="str">
            <v>NA Apparel</v>
          </cell>
          <cell r="B104">
            <v>0.1332991478406248</v>
          </cell>
          <cell r="C104">
            <v>0.2391171412042466</v>
          </cell>
          <cell r="D104">
            <v>0.30382790867756332</v>
          </cell>
          <cell r="E104">
            <v>0.3681178799617279</v>
          </cell>
          <cell r="F104">
            <v>0.43553514523158537</v>
          </cell>
        </row>
        <row r="105">
          <cell r="A105" t="str">
            <v>NA Footwear</v>
          </cell>
          <cell r="B105">
            <v>1.3927552040585665</v>
          </cell>
          <cell r="C105">
            <v>1.85399932767328</v>
          </cell>
          <cell r="D105">
            <v>1.9904870364365206</v>
          </cell>
          <cell r="E105">
            <v>2.0192554808113483</v>
          </cell>
          <cell r="F105">
            <v>2.0264755821445006</v>
          </cell>
        </row>
        <row r="106">
          <cell r="A106" t="str">
            <v>US Retail</v>
          </cell>
          <cell r="B106">
            <v>0.49616338642704455</v>
          </cell>
          <cell r="C106">
            <v>0.64558601873133492</v>
          </cell>
          <cell r="D106">
            <v>0.63309054002773602</v>
          </cell>
          <cell r="E106">
            <v>0.59804374860823217</v>
          </cell>
          <cell r="F106">
            <v>0.57734662949026816</v>
          </cell>
        </row>
        <row r="107">
          <cell r="A107" t="str">
            <v>Ecommerce</v>
          </cell>
          <cell r="B107">
            <v>1.6057067521910832E-3</v>
          </cell>
          <cell r="C107">
            <v>6.8553872132839228E-3</v>
          </cell>
          <cell r="D107">
            <v>8.3146222151693466E-3</v>
          </cell>
          <cell r="E107">
            <v>9.122551406694674E-3</v>
          </cell>
          <cell r="F107">
            <v>1.0075262716223166E-2</v>
          </cell>
        </row>
        <row r="108">
          <cell r="A108" t="str">
            <v>Europe</v>
          </cell>
          <cell r="B108">
            <v>0.63900756885013843</v>
          </cell>
          <cell r="C108">
            <v>0.99056022014791179</v>
          </cell>
          <cell r="D108">
            <v>1.1013791619807229</v>
          </cell>
          <cell r="E108">
            <v>1.1633988151316645</v>
          </cell>
          <cell r="F108">
            <v>1.2253675904821204</v>
          </cell>
        </row>
        <row r="109">
          <cell r="A109" t="str">
            <v>Asia</v>
          </cell>
          <cell r="B109">
            <v>0.12375411325815558</v>
          </cell>
          <cell r="C109">
            <v>0.19918914270525517</v>
          </cell>
          <cell r="D109">
            <v>0.24640373955580702</v>
          </cell>
          <cell r="E109">
            <v>0.29504906118393848</v>
          </cell>
          <cell r="F109">
            <v>0.34944530575783</v>
          </cell>
        </row>
        <row r="110">
          <cell r="A110" t="str">
            <v>Americas</v>
          </cell>
          <cell r="B110">
            <v>1.3479453224205821E-2</v>
          </cell>
          <cell r="C110">
            <v>1.4747618845840573E-2</v>
          </cell>
          <cell r="D110">
            <v>5.5190330654391308E-2</v>
          </cell>
          <cell r="E110">
            <v>6.3904127300838054E-2</v>
          </cell>
          <cell r="F110">
            <v>7.3899149820725471E-2</v>
          </cell>
        </row>
        <row r="111">
          <cell r="A111" t="str">
            <v>Total</v>
          </cell>
          <cell r="B111">
            <v>2.8000645804109272</v>
          </cell>
          <cell r="C111">
            <v>3.9500548565211533</v>
          </cell>
          <cell r="D111">
            <v>4.3386933395479108</v>
          </cell>
          <cell r="E111">
            <v>4.5168916644044446</v>
          </cell>
          <cell r="F111">
            <v>4.6981446656432526</v>
          </cell>
        </row>
        <row r="115">
          <cell r="A115" t="str">
            <v>Allocation of Logistics based on COGS</v>
          </cell>
          <cell r="G115" t="str">
            <v>CAGR</v>
          </cell>
        </row>
        <row r="116">
          <cell r="A116" t="str">
            <v>Logistics</v>
          </cell>
          <cell r="B116">
            <v>3.9140000000000001</v>
          </cell>
          <cell r="C116">
            <v>4.1070000000000002</v>
          </cell>
          <cell r="D116">
            <v>4.24</v>
          </cell>
          <cell r="E116">
            <v>4.3689999999999998</v>
          </cell>
          <cell r="F116">
            <v>4.5490000000000004</v>
          </cell>
          <cell r="G116">
            <v>3.4658614458074943E-2</v>
          </cell>
        </row>
        <row r="118">
          <cell r="A118" t="str">
            <v>NA Apparel</v>
          </cell>
          <cell r="B118">
            <v>0.18633316594578769</v>
          </cell>
          <cell r="C118">
            <v>0.24862129086730148</v>
          </cell>
          <cell r="D118">
            <v>0.29696411544326151</v>
          </cell>
          <cell r="E118">
            <v>0.35613530060956355</v>
          </cell>
          <cell r="F118">
            <v>0.42181166183914887</v>
          </cell>
        </row>
        <row r="119">
          <cell r="A119" t="str">
            <v>NA Footwear</v>
          </cell>
          <cell r="B119">
            <v>1.9468728102447248</v>
          </cell>
          <cell r="C119">
            <v>1.9276899338618128</v>
          </cell>
          <cell r="D119">
            <v>1.945519832754921</v>
          </cell>
          <cell r="E119">
            <v>1.9535268369496857</v>
          </cell>
          <cell r="F119">
            <v>1.9626224022089278</v>
          </cell>
        </row>
        <row r="120">
          <cell r="A120" t="str">
            <v>US Retail</v>
          </cell>
          <cell r="B120">
            <v>0.69356553374123298</v>
          </cell>
          <cell r="C120">
            <v>0.67124601998217537</v>
          </cell>
          <cell r="D120">
            <v>0.61878835632033213</v>
          </cell>
          <cell r="E120">
            <v>0.57857686839445666</v>
          </cell>
          <cell r="F120">
            <v>0.55915474080290184</v>
          </cell>
        </row>
        <row r="121">
          <cell r="A121" t="str">
            <v>Ecommerce</v>
          </cell>
          <cell r="B121">
            <v>2.24454865288425E-3</v>
          </cell>
          <cell r="C121">
            <v>7.1278671607486258E-3</v>
          </cell>
          <cell r="D121">
            <v>8.1267861208663035E-3</v>
          </cell>
          <cell r="E121">
            <v>8.8256038741915468E-3</v>
          </cell>
          <cell r="F121">
            <v>9.7577964862889475E-3</v>
          </cell>
        </row>
        <row r="122">
          <cell r="A122" t="str">
            <v>Europe</v>
          </cell>
          <cell r="B122">
            <v>0.89324129445694367</v>
          </cell>
          <cell r="C122">
            <v>1.0299318542145504</v>
          </cell>
          <cell r="D122">
            <v>1.0764978438907944</v>
          </cell>
          <cell r="E122">
            <v>1.1255291017073166</v>
          </cell>
          <cell r="F122">
            <v>1.1867569020871123</v>
          </cell>
        </row>
        <row r="123">
          <cell r="A123" t="str">
            <v>Asia</v>
          </cell>
          <cell r="B123">
            <v>0.17299057117586464</v>
          </cell>
          <cell r="C123">
            <v>0.20710628078240076</v>
          </cell>
          <cell r="D123">
            <v>0.24083721892960391</v>
          </cell>
          <cell r="E123">
            <v>0.28544493983893426</v>
          </cell>
          <cell r="F123">
            <v>0.33843446793535636</v>
          </cell>
        </row>
        <row r="124">
          <cell r="A124" t="str">
            <v>Americas</v>
          </cell>
          <cell r="B124">
            <v>1.8842349971264851E-2</v>
          </cell>
          <cell r="C124">
            <v>1.5333790025282843E-2</v>
          </cell>
          <cell r="D124">
            <v>5.3943522815725946E-2</v>
          </cell>
          <cell r="E124">
            <v>6.1823988524659312E-2</v>
          </cell>
          <cell r="F124">
            <v>7.1570626471041135E-2</v>
          </cell>
        </row>
        <row r="125">
          <cell r="A125" t="str">
            <v>Total</v>
          </cell>
          <cell r="B125">
            <v>3.9140902741887031</v>
          </cell>
          <cell r="C125">
            <v>4.1070570368942718</v>
          </cell>
          <cell r="D125">
            <v>4.2406776762755056</v>
          </cell>
          <cell r="E125">
            <v>4.3698626398988063</v>
          </cell>
          <cell r="F125">
            <v>4.5501085978307776</v>
          </cell>
        </row>
        <row r="127">
          <cell r="A127" t="str">
            <v>Allocation of PD based on COGS - Footwear</v>
          </cell>
        </row>
        <row r="129">
          <cell r="A129" t="str">
            <v>US Footwear PD</v>
          </cell>
          <cell r="B129">
            <v>13.949</v>
          </cell>
          <cell r="C129">
            <v>14.891999999999999</v>
          </cell>
          <cell r="D129">
            <v>16.332000000000001</v>
          </cell>
          <cell r="E129">
            <v>17.739000000000001</v>
          </cell>
          <cell r="F129">
            <v>19.001000000000001</v>
          </cell>
        </row>
        <row r="130">
          <cell r="A130" t="str">
            <v>NA Footwear</v>
          </cell>
          <cell r="B130">
            <v>0.66491608871075347</v>
          </cell>
          <cell r="C130">
            <v>0.6429451085129031</v>
          </cell>
          <cell r="D130">
            <v>0.62893841899595604</v>
          </cell>
          <cell r="E130">
            <v>0.62326465873042947</v>
          </cell>
          <cell r="F130">
            <v>0.61401500033132017</v>
          </cell>
        </row>
        <row r="131">
          <cell r="A131" t="str">
            <v>US Retail</v>
          </cell>
          <cell r="B131">
            <v>0.12233558693611704</v>
          </cell>
          <cell r="C131">
            <v>0.11562572954125372</v>
          </cell>
          <cell r="D131">
            <v>0.11191748849068089</v>
          </cell>
          <cell r="E131">
            <v>0.10519493809052764</v>
          </cell>
          <cell r="F131">
            <v>9.9523977568849079E-2</v>
          </cell>
        </row>
        <row r="132">
          <cell r="A132" t="str">
            <v>Ecommerce</v>
          </cell>
          <cell r="B132">
            <v>4.7307051206612547E-4</v>
          </cell>
          <cell r="C132">
            <v>1.4671141543318416E-3</v>
          </cell>
          <cell r="D132">
            <v>1.6228423573203797E-3</v>
          </cell>
          <cell r="E132">
            <v>1.7396050073336285E-3</v>
          </cell>
          <cell r="F132">
            <v>1.8846728174086438E-3</v>
          </cell>
        </row>
        <row r="133">
          <cell r="A133" t="str">
            <v>Europe</v>
          </cell>
          <cell r="B133">
            <v>0.17468027639079572</v>
          </cell>
          <cell r="C133">
            <v>0.19669395998740644</v>
          </cell>
          <cell r="D133">
            <v>0.2002735000056744</v>
          </cell>
          <cell r="E133">
            <v>0.20397380359518383</v>
          </cell>
          <cell r="F133">
            <v>0.20839735005447535</v>
          </cell>
        </row>
        <row r="134">
          <cell r="A134" t="str">
            <v>Asia</v>
          </cell>
          <cell r="B134">
            <v>3.5756302866689835E-2</v>
          </cell>
          <cell r="C134">
            <v>4.1805257194749264E-2</v>
          </cell>
          <cell r="D134">
            <v>4.485324436071738E-2</v>
          </cell>
          <cell r="E134">
            <v>5.1541767575127073E-2</v>
          </cell>
          <cell r="F134">
            <v>5.971469474618557E-2</v>
          </cell>
        </row>
        <row r="135">
          <cell r="A135" t="str">
            <v>Americas</v>
          </cell>
          <cell r="B135">
            <v>1.8386745835778052E-3</v>
          </cell>
          <cell r="C135">
            <v>1.4628306093556916E-3</v>
          </cell>
          <cell r="D135">
            <v>1.2394505789650874E-2</v>
          </cell>
          <cell r="E135">
            <v>1.4285227001398504E-2</v>
          </cell>
          <cell r="F135">
            <v>1.6464304481761206E-2</v>
          </cell>
        </row>
        <row r="137">
          <cell r="A137" t="str">
            <v>NA Footwear</v>
          </cell>
          <cell r="B137">
            <v>9.2749145214263002</v>
          </cell>
          <cell r="C137">
            <v>9.574738555974152</v>
          </cell>
          <cell r="D137">
            <v>10.271822259041954</v>
          </cell>
          <cell r="E137">
            <v>11.056091781219088</v>
          </cell>
          <cell r="F137">
            <v>11.666899021295416</v>
          </cell>
        </row>
        <row r="138">
          <cell r="A138" t="str">
            <v>US Retail</v>
          </cell>
          <cell r="B138">
            <v>1.7064591021718967</v>
          </cell>
          <cell r="C138">
            <v>1.7218983643283503</v>
          </cell>
          <cell r="D138">
            <v>1.8278364220298005</v>
          </cell>
          <cell r="E138">
            <v>1.86605300678787</v>
          </cell>
          <cell r="F138">
            <v>1.8910550977857015</v>
          </cell>
        </row>
        <row r="139">
          <cell r="A139" t="str">
            <v>Ecommerce</v>
          </cell>
          <cell r="B139">
            <v>6.598860572810384E-3</v>
          </cell>
          <cell r="C139">
            <v>2.1848263986309784E-2</v>
          </cell>
          <cell r="D139">
            <v>2.6504261379756443E-2</v>
          </cell>
          <cell r="E139">
            <v>3.0858853225091236E-2</v>
          </cell>
          <cell r="F139">
            <v>3.5810668203581641E-2</v>
          </cell>
        </row>
        <row r="140">
          <cell r="A140" t="str">
            <v>Europe</v>
          </cell>
          <cell r="B140">
            <v>2.4366151753752097</v>
          </cell>
          <cell r="C140">
            <v>2.9291664521324567</v>
          </cell>
          <cell r="D140">
            <v>3.2708668020926743</v>
          </cell>
          <cell r="E140">
            <v>3.6182913019749661</v>
          </cell>
          <cell r="F140">
            <v>3.9597580483850865</v>
          </cell>
        </row>
        <row r="141">
          <cell r="A141" t="str">
            <v>Asia</v>
          </cell>
          <cell r="B141">
            <v>0.4987646686874565</v>
          </cell>
          <cell r="C141">
            <v>0.62256389014420599</v>
          </cell>
          <cell r="D141">
            <v>0.73254318689923625</v>
          </cell>
          <cell r="E141">
            <v>0.9142994150151792</v>
          </cell>
          <cell r="F141">
            <v>1.1346389148722722</v>
          </cell>
        </row>
        <row r="142">
          <cell r="A142" t="str">
            <v>Americas</v>
          </cell>
          <cell r="B142">
            <v>2.5647671766326804E-2</v>
          </cell>
          <cell r="C142">
            <v>2.178447343452496E-2</v>
          </cell>
          <cell r="D142">
            <v>0.20242706855657808</v>
          </cell>
          <cell r="E142">
            <v>0.25340564177780805</v>
          </cell>
          <cell r="F142">
            <v>0.31283824945794469</v>
          </cell>
        </row>
        <row r="143">
          <cell r="A143" t="str">
            <v>Total</v>
          </cell>
          <cell r="B143">
            <v>13.949</v>
          </cell>
          <cell r="C143">
            <v>14.892000000000001</v>
          </cell>
          <cell r="D143">
            <v>16.332000000000001</v>
          </cell>
          <cell r="E143">
            <v>17.739000000000001</v>
          </cell>
          <cell r="F143">
            <v>19.001000000000001</v>
          </cell>
        </row>
        <row r="145">
          <cell r="A145" t="str">
            <v>Allocation of PD based on COGS - Apparel</v>
          </cell>
        </row>
        <row r="146">
          <cell r="A146" t="str">
            <v>US Apparel PD</v>
          </cell>
          <cell r="B146">
            <v>4.2460000000000004</v>
          </cell>
          <cell r="C146">
            <v>4.4569999999999999</v>
          </cell>
          <cell r="D146">
            <v>5.1349999999999998</v>
          </cell>
          <cell r="E146">
            <v>6.0170000000000003</v>
          </cell>
          <cell r="F146">
            <v>6.29</v>
          </cell>
        </row>
        <row r="147">
          <cell r="A147" t="str">
            <v>NA Apparel</v>
          </cell>
          <cell r="B147">
            <v>0.18897843847390597</v>
          </cell>
          <cell r="C147">
            <v>0.2242292968546393</v>
          </cell>
          <cell r="D147">
            <v>0.25898164636728693</v>
          </cell>
          <cell r="E147">
            <v>0.28844938216014482</v>
          </cell>
          <cell r="F147">
            <v>0.31184679140295546</v>
          </cell>
        </row>
        <row r="148">
          <cell r="A148" t="str">
            <v>US Retail</v>
          </cell>
          <cell r="B148">
            <v>0.34012824004808995</v>
          </cell>
          <cell r="C148">
            <v>0.29273109511371598</v>
          </cell>
          <cell r="D148">
            <v>0.23772470061178777</v>
          </cell>
          <cell r="E148">
            <v>0.20156213468649065</v>
          </cell>
          <cell r="F148">
            <v>0.17820076764528089</v>
          </cell>
        </row>
        <row r="149">
          <cell r="A149" t="str">
            <v>Ecommerce</v>
          </cell>
          <cell r="B149">
            <v>8.715996916849833E-4</v>
          </cell>
          <cell r="C149">
            <v>2.4613852096810624E-3</v>
          </cell>
          <cell r="D149">
            <v>2.7094186740686693E-3</v>
          </cell>
          <cell r="E149">
            <v>2.7320038447217337E-3</v>
          </cell>
          <cell r="F149">
            <v>2.7603184198451603E-3</v>
          </cell>
        </row>
        <row r="150">
          <cell r="A150" t="str">
            <v>Europe</v>
          </cell>
          <cell r="B150">
            <v>0.38719773484831016</v>
          </cell>
          <cell r="C150">
            <v>0.39701274707963885</v>
          </cell>
          <cell r="D150">
            <v>0.39853456677364868</v>
          </cell>
          <cell r="E150">
            <v>0.39379822138323384</v>
          </cell>
          <cell r="F150">
            <v>0.38491147316518942</v>
          </cell>
        </row>
        <row r="151">
          <cell r="A151" t="str">
            <v>Asia</v>
          </cell>
          <cell r="B151">
            <v>6.926576157544212E-2</v>
          </cell>
          <cell r="C151">
            <v>7.3743100882044638E-2</v>
          </cell>
          <cell r="D151">
            <v>8.9033232474245216E-2</v>
          </cell>
          <cell r="E151">
            <v>0.10034810318401842</v>
          </cell>
          <cell r="F151">
            <v>0.10909448446137375</v>
          </cell>
        </row>
        <row r="152">
          <cell r="A152" t="str">
            <v>Americas</v>
          </cell>
          <cell r="B152">
            <v>1.3558225362566833E-2</v>
          </cell>
          <cell r="C152">
            <v>9.8223748602801926E-3</v>
          </cell>
          <cell r="D152">
            <v>1.3016435098962666E-2</v>
          </cell>
          <cell r="E152">
            <v>1.3110154741390507E-2</v>
          </cell>
          <cell r="F152">
            <v>1.318616490535531E-2</v>
          </cell>
        </row>
        <row r="154">
          <cell r="A154" t="str">
            <v>NA Apparel</v>
          </cell>
          <cell r="B154">
            <v>0.80240244976020481</v>
          </cell>
          <cell r="C154">
            <v>0.99938997608112734</v>
          </cell>
          <cell r="D154">
            <v>1.3298707540960184</v>
          </cell>
          <cell r="E154">
            <v>1.7355999324575915</v>
          </cell>
          <cell r="F154">
            <v>1.9615163179245898</v>
          </cell>
        </row>
        <row r="155">
          <cell r="A155" t="str">
            <v>US Retail</v>
          </cell>
          <cell r="B155">
            <v>1.4441845072441901</v>
          </cell>
          <cell r="C155">
            <v>1.3047024909218321</v>
          </cell>
          <cell r="D155">
            <v>1.2207163376415302</v>
          </cell>
          <cell r="E155">
            <v>1.2127993644086144</v>
          </cell>
          <cell r="F155">
            <v>1.1208828284888168</v>
          </cell>
        </row>
        <row r="156">
          <cell r="A156" t="str">
            <v>Ecommerce</v>
          </cell>
          <cell r="B156">
            <v>3.7008122908944396E-3</v>
          </cell>
          <cell r="C156">
            <v>1.0970393879548495E-2</v>
          </cell>
          <cell r="D156">
            <v>1.3912864891342617E-2</v>
          </cell>
          <cell r="E156">
            <v>1.6438467133690671E-2</v>
          </cell>
          <cell r="F156">
            <v>1.7362402860826059E-2</v>
          </cell>
        </row>
        <row r="157">
          <cell r="A157" t="str">
            <v>Europe</v>
          </cell>
          <cell r="B157">
            <v>1.6440415821659251</v>
          </cell>
          <cell r="C157">
            <v>1.7694858137339502</v>
          </cell>
          <cell r="D157">
            <v>2.0464750003826859</v>
          </cell>
          <cell r="E157">
            <v>2.369483898062918</v>
          </cell>
          <cell r="F157">
            <v>2.4210931662090416</v>
          </cell>
        </row>
        <row r="158">
          <cell r="A158" t="str">
            <v>Asia</v>
          </cell>
          <cell r="B158">
            <v>0.29410242364932726</v>
          </cell>
          <cell r="C158">
            <v>0.32867300063127292</v>
          </cell>
          <cell r="D158">
            <v>0.45718564875524914</v>
          </cell>
          <cell r="E158">
            <v>0.60379453685823892</v>
          </cell>
          <cell r="F158">
            <v>0.68620430726204085</v>
          </cell>
        </row>
        <row r="159">
          <cell r="A159" t="str">
            <v>Americas</v>
          </cell>
          <cell r="B159">
            <v>5.7568224889458779E-2</v>
          </cell>
          <cell r="C159">
            <v>4.3778324752268817E-2</v>
          </cell>
          <cell r="D159">
            <v>6.6839394233173283E-2</v>
          </cell>
          <cell r="E159">
            <v>7.8883801078946686E-2</v>
          </cell>
          <cell r="F159">
            <v>8.2940977254684897E-2</v>
          </cell>
        </row>
        <row r="160">
          <cell r="A160" t="str">
            <v>Total</v>
          </cell>
          <cell r="B160">
            <v>4.2460000000000013</v>
          </cell>
          <cell r="C160">
            <v>4.4570000000000007</v>
          </cell>
          <cell r="D160">
            <v>5.1349999999999989</v>
          </cell>
          <cell r="E160">
            <v>6.0169999999999995</v>
          </cell>
          <cell r="F160">
            <v>6.29</v>
          </cell>
        </row>
        <row r="165">
          <cell r="B165" t="str">
            <v>2001A</v>
          </cell>
          <cell r="C165" t="str">
            <v>2002F</v>
          </cell>
          <cell r="D165">
            <v>2003</v>
          </cell>
          <cell r="E165">
            <v>2004</v>
          </cell>
          <cell r="F165">
            <v>2005</v>
          </cell>
        </row>
        <row r="166">
          <cell r="A166" t="str">
            <v>Total Allocations</v>
          </cell>
          <cell r="B166">
            <v>80.611326308671309</v>
          </cell>
          <cell r="C166">
            <v>80.729213440474311</v>
          </cell>
          <cell r="D166">
            <v>92.860678739239958</v>
          </cell>
          <cell r="E166">
            <v>104.57952045534351</v>
          </cell>
          <cell r="F166">
            <v>116.26257720036442</v>
          </cell>
        </row>
        <row r="168">
          <cell r="A168" t="str">
            <v>NA Apparel</v>
          </cell>
          <cell r="B168">
            <v>4.6918586341161097</v>
          </cell>
          <cell r="C168">
            <v>5.9345422928704252</v>
          </cell>
          <cell r="D168">
            <v>8.105198429782055</v>
          </cell>
          <cell r="E168">
            <v>10.829480548882202</v>
          </cell>
          <cell r="F168">
            <v>13.851632909902598</v>
          </cell>
        </row>
        <row r="169">
          <cell r="A169" t="str">
            <v>NA Footwear</v>
          </cell>
          <cell r="B169">
            <v>49.913286405065122</v>
          </cell>
          <cell r="C169">
            <v>47.839536433752109</v>
          </cell>
          <cell r="D169">
            <v>54.659455919038734</v>
          </cell>
          <cell r="E169">
            <v>60.939211499469685</v>
          </cell>
          <cell r="F169">
            <v>66.989715575359412</v>
          </cell>
        </row>
        <row r="170">
          <cell r="A170" t="str">
            <v>US Retail</v>
          </cell>
          <cell r="B170">
            <v>15.216779972211583</v>
          </cell>
          <cell r="C170">
            <v>13.947578229149773</v>
          </cell>
          <cell r="D170">
            <v>14.929915452510059</v>
          </cell>
          <cell r="E170">
            <v>15.72849313113241</v>
          </cell>
          <cell r="F170">
            <v>16.695821955749739</v>
          </cell>
        </row>
        <row r="171">
          <cell r="A171" t="str">
            <v>Ecommerce</v>
          </cell>
          <cell r="B171">
            <v>4.934865785657052E-2</v>
          </cell>
          <cell r="C171">
            <v>0.14878698195180928</v>
          </cell>
          <cell r="D171">
            <v>0.19645964459404411</v>
          </cell>
          <cell r="E171">
            <v>0.24025477268110407</v>
          </cell>
          <cell r="F171">
            <v>0.29197021567927423</v>
          </cell>
        </row>
        <row r="172">
          <cell r="A172" t="str">
            <v>Europe</v>
          </cell>
          <cell r="B172">
            <v>8.8416511143557557</v>
          </cell>
          <cell r="C172">
            <v>10.57330130819172</v>
          </cell>
          <cell r="D172">
            <v>11.750431983726529</v>
          </cell>
          <cell r="E172">
            <v>12.870015976442314</v>
          </cell>
          <cell r="F172">
            <v>13.692880770913668</v>
          </cell>
        </row>
        <row r="173">
          <cell r="A173" t="str">
            <v>Asia</v>
          </cell>
          <cell r="B173">
            <v>1.7149103725359496</v>
          </cell>
          <cell r="C173">
            <v>2.1325545760953037</v>
          </cell>
          <cell r="D173">
            <v>2.6289584236823873</v>
          </cell>
          <cell r="E173">
            <v>3.2634960044706092</v>
          </cell>
          <cell r="F173">
            <v>3.9060578335416913</v>
          </cell>
        </row>
        <row r="174">
          <cell r="A174" t="str">
            <v>Americas</v>
          </cell>
          <cell r="B174">
            <v>0.18364600712986223</v>
          </cell>
          <cell r="C174">
            <v>0.15302551187860675</v>
          </cell>
          <cell r="D174">
            <v>0.59162990172957786</v>
          </cell>
          <cell r="E174">
            <v>0.71032282656842172</v>
          </cell>
          <cell r="F174">
            <v>0.83675120269204062</v>
          </cell>
        </row>
        <row r="176">
          <cell r="A176" t="str">
            <v>Check</v>
          </cell>
          <cell r="B176">
            <v>1.5485459964281745E-4</v>
          </cell>
          <cell r="C176">
            <v>1.1189341543627052E-4</v>
          </cell>
          <cell r="D176">
            <v>1.3710158234374603E-3</v>
          </cell>
          <cell r="E176">
            <v>1.7543043032191008E-3</v>
          </cell>
          <cell r="F176">
            <v>2.2532634740173307E-3</v>
          </cell>
        </row>
        <row r="179">
          <cell r="B179" t="str">
            <v>2001A</v>
          </cell>
          <cell r="C179" t="str">
            <v>2002F</v>
          </cell>
          <cell r="D179">
            <v>2003</v>
          </cell>
          <cell r="E179">
            <v>2004</v>
          </cell>
          <cell r="F179">
            <v>2005</v>
          </cell>
        </row>
        <row r="180">
          <cell r="A180" t="str">
            <v>Total Op Ex Allocations</v>
          </cell>
          <cell r="B180">
            <v>76.697390889082243</v>
          </cell>
          <cell r="C180">
            <v>76.622268296995458</v>
          </cell>
          <cell r="D180">
            <v>88.621372078787871</v>
          </cell>
          <cell r="E180">
            <v>100.21141211974795</v>
          </cell>
          <cell r="F180">
            <v>111.71472186600766</v>
          </cell>
        </row>
        <row r="182">
          <cell r="A182" t="str">
            <v>NA Footwear</v>
          </cell>
          <cell r="B182">
            <v>47.966413594820395</v>
          </cell>
          <cell r="C182">
            <v>45.911846499890295</v>
          </cell>
          <cell r="D182">
            <v>52.713936086283816</v>
          </cell>
          <cell r="E182">
            <v>58.985684662520001</v>
          </cell>
          <cell r="F182">
            <v>65.02709317315049</v>
          </cell>
        </row>
        <row r="183">
          <cell r="A183" t="str">
            <v>NA Apparel</v>
          </cell>
          <cell r="B183">
            <v>4.5055254681703216</v>
          </cell>
          <cell r="C183">
            <v>5.6859210020031234</v>
          </cell>
          <cell r="D183">
            <v>7.8082343143387938</v>
          </cell>
          <cell r="E183">
            <v>10.473345248272638</v>
          </cell>
          <cell r="F183">
            <v>13.429821248063449</v>
          </cell>
        </row>
        <row r="184">
          <cell r="A184" t="str">
            <v>US Retail</v>
          </cell>
          <cell r="B184">
            <v>14.523214438470351</v>
          </cell>
          <cell r="C184">
            <v>13.276332209167597</v>
          </cell>
          <cell r="D184">
            <v>14.311127096189727</v>
          </cell>
          <cell r="E184">
            <v>15.149916262737953</v>
          </cell>
          <cell r="F184">
            <v>16.136667214946836</v>
          </cell>
        </row>
        <row r="185">
          <cell r="A185" t="str">
            <v>Ecommerce</v>
          </cell>
          <cell r="B185">
            <v>4.7104109203686267E-2</v>
          </cell>
          <cell r="C185">
            <v>0.14165911479106066</v>
          </cell>
          <cell r="D185">
            <v>0.18833285847317779</v>
          </cell>
          <cell r="E185">
            <v>0.23142916880691253</v>
          </cell>
          <cell r="F185">
            <v>0.28221241919298529</v>
          </cell>
        </row>
        <row r="186">
          <cell r="A186" t="str">
            <v>Europe</v>
          </cell>
          <cell r="B186">
            <v>7.9484098198988118</v>
          </cell>
          <cell r="C186">
            <v>9.543369453977169</v>
          </cell>
          <cell r="D186">
            <v>10.673934139835733</v>
          </cell>
          <cell r="E186">
            <v>11.744486874734998</v>
          </cell>
          <cell r="F186">
            <v>12.506123868826556</v>
          </cell>
        </row>
        <row r="187">
          <cell r="A187" t="str">
            <v>Asia</v>
          </cell>
          <cell r="B187">
            <v>1.541919801360085</v>
          </cell>
          <cell r="C187">
            <v>1.9254482953129031</v>
          </cell>
          <cell r="D187">
            <v>2.3881212047527836</v>
          </cell>
          <cell r="E187">
            <v>2.9780510646316749</v>
          </cell>
          <cell r="F187">
            <v>3.5676233656063348</v>
          </cell>
        </row>
        <row r="188">
          <cell r="A188" t="str">
            <v>Americas</v>
          </cell>
          <cell r="B188">
            <v>0.16480365715859738</v>
          </cell>
          <cell r="C188">
            <v>0.1376917218533239</v>
          </cell>
          <cell r="D188">
            <v>0.53768637891385196</v>
          </cell>
          <cell r="E188">
            <v>0.6484988380437624</v>
          </cell>
          <cell r="F188">
            <v>0.76518057622099944</v>
          </cell>
        </row>
        <row r="190">
          <cell r="B190" t="str">
            <v>2001A</v>
          </cell>
          <cell r="C190" t="str">
            <v>2002F</v>
          </cell>
          <cell r="D190">
            <v>2003</v>
          </cell>
          <cell r="E190">
            <v>2004</v>
          </cell>
          <cell r="F190">
            <v>2005</v>
          </cell>
        </row>
        <row r="191">
          <cell r="A191" t="str">
            <v>Total COGs Allocations</v>
          </cell>
          <cell r="B191">
            <v>3.9140902741887031</v>
          </cell>
          <cell r="C191">
            <v>4.1070570368942718</v>
          </cell>
          <cell r="D191">
            <v>4.2406776762755056</v>
          </cell>
          <cell r="E191">
            <v>4.3698626398988063</v>
          </cell>
          <cell r="F191">
            <v>4.5501085978307776</v>
          </cell>
        </row>
        <row r="193">
          <cell r="A193" t="str">
            <v>NA Footwear</v>
          </cell>
          <cell r="B193">
            <v>1.9468728102447248</v>
          </cell>
          <cell r="C193">
            <v>1.9276899338618128</v>
          </cell>
          <cell r="D193">
            <v>1.945519832754921</v>
          </cell>
          <cell r="E193">
            <v>1.9535268369496857</v>
          </cell>
          <cell r="F193">
            <v>1.9626224022089278</v>
          </cell>
        </row>
        <row r="194">
          <cell r="A194" t="str">
            <v>NA Apparel</v>
          </cell>
          <cell r="B194">
            <v>0.18633316594578769</v>
          </cell>
          <cell r="C194">
            <v>0.24862129086730148</v>
          </cell>
          <cell r="D194">
            <v>0.29696411544326151</v>
          </cell>
          <cell r="E194">
            <v>0.35613530060956355</v>
          </cell>
          <cell r="F194">
            <v>0.42181166183914887</v>
          </cell>
        </row>
        <row r="195">
          <cell r="A195" t="str">
            <v>US Retail</v>
          </cell>
          <cell r="B195">
            <v>0.69356553374123298</v>
          </cell>
          <cell r="C195">
            <v>0.67124601998217537</v>
          </cell>
          <cell r="D195">
            <v>0.61878835632033213</v>
          </cell>
          <cell r="E195">
            <v>0.57857686839445666</v>
          </cell>
          <cell r="F195">
            <v>0.55915474080290184</v>
          </cell>
        </row>
        <row r="196">
          <cell r="A196" t="str">
            <v>Ecommerce</v>
          </cell>
          <cell r="B196">
            <v>2.24454865288425E-3</v>
          </cell>
          <cell r="C196">
            <v>7.1278671607486258E-3</v>
          </cell>
          <cell r="D196">
            <v>8.1267861208663035E-3</v>
          </cell>
          <cell r="E196">
            <v>8.8256038741915468E-3</v>
          </cell>
          <cell r="F196">
            <v>9.7577964862889475E-3</v>
          </cell>
        </row>
        <row r="197">
          <cell r="A197" t="str">
            <v>Europe</v>
          </cell>
          <cell r="B197">
            <v>0.89324129445694367</v>
          </cell>
          <cell r="C197">
            <v>1.0299318542145504</v>
          </cell>
          <cell r="D197">
            <v>1.0764978438907944</v>
          </cell>
          <cell r="E197">
            <v>1.1255291017073166</v>
          </cell>
          <cell r="F197">
            <v>1.1867569020871123</v>
          </cell>
        </row>
        <row r="198">
          <cell r="A198" t="str">
            <v>Asia</v>
          </cell>
          <cell r="B198">
            <v>0.17299057117586464</v>
          </cell>
          <cell r="C198">
            <v>0.20710628078240076</v>
          </cell>
          <cell r="D198">
            <v>0.24083721892960391</v>
          </cell>
          <cell r="E198">
            <v>0.28544493983893426</v>
          </cell>
          <cell r="F198">
            <v>0.33843446793535636</v>
          </cell>
        </row>
        <row r="199">
          <cell r="A199" t="str">
            <v>Americas</v>
          </cell>
          <cell r="B199">
            <v>1.8842349971264851E-2</v>
          </cell>
          <cell r="C199">
            <v>1.5333790025282843E-2</v>
          </cell>
          <cell r="D199">
            <v>5.3943522815725946E-2</v>
          </cell>
          <cell r="E199">
            <v>6.1823988524659312E-2</v>
          </cell>
          <cell r="F199">
            <v>7.1570626471041135E-2</v>
          </cell>
        </row>
        <row r="200">
          <cell r="A200" t="str">
            <v>Check</v>
          </cell>
          <cell r="B200">
            <v>9.027418870299897E-5</v>
          </cell>
          <cell r="C200">
            <v>5.7036894271611516E-5</v>
          </cell>
          <cell r="D200">
            <v>6.7767627550541221E-4</v>
          </cell>
          <cell r="E200">
            <v>8.6263989880652758E-4</v>
          </cell>
          <cell r="F200">
            <v>1.1085978307772137E-3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back - DC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anual input"/>
      <sheetName val="OWC Target rec"/>
      <sheetName val="2006F P&amp;L"/>
      <sheetName val="2007T P&amp;L"/>
      <sheetName val="OWC Benchmark"/>
      <sheetName val="OWC Summary"/>
      <sheetName val="Historical Growth"/>
      <sheetName val="OWC components by BU"/>
      <sheetName val="Benchmark AR Data"/>
      <sheetName val="Benchmark Inv Data"/>
      <sheetName val="Inventory Summary"/>
      <sheetName val="TBL - Consolidated"/>
      <sheetName val="New Business"/>
      <sheetName val="TBL - Core"/>
      <sheetName val="Incubation"/>
      <sheetName val="WSM"/>
      <sheetName val="WSM SC&amp;Mkg cost"/>
      <sheetName val="NAW"/>
      <sheetName val="USW"/>
      <sheetName val="USW FW"/>
      <sheetName val="USW AP"/>
      <sheetName val="Global Pro"/>
      <sheetName val="Canada"/>
      <sheetName val="NA Retail"/>
      <sheetName val="Europe"/>
      <sheetName val="Asia"/>
      <sheetName val="Boot Co"/>
      <sheetName val="OP Group"/>
      <sheetName val="OP Global Support"/>
      <sheetName val="SmartWool"/>
      <sheetName val="Mion"/>
      <sheetName val="GoLite"/>
      <sheetName val="US Licensing"/>
      <sheetName val="Supply Chain"/>
      <sheetName val="FX"/>
      <sheetName val="Contingency"/>
      <sheetName val="Corporate"/>
      <sheetName val="TBL - Core 05Proforma"/>
      <sheetName val="SmartWool ProForma"/>
      <sheetName val="TBL - Core chec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SOLD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 Perf"/>
      <sheetName val="Hist TBL info"/>
      <sheetName val="Strat Int Link"/>
      <sheetName val="LRP proj"/>
      <sheetName val="Drivers"/>
      <sheetName val="Scenario"/>
      <sheetName val="Scenario 2"/>
      <sheetName val="Risks"/>
      <sheetName val="Oppty"/>
      <sheetName val="Oppty (2)"/>
      <sheetName val="Cap Struct"/>
      <sheetName val="Sensitivity"/>
      <sheetName val="Appl Lic"/>
      <sheetName val="LRP overview"/>
      <sheetName val="Working Captial Backup"/>
      <sheetName val="Fincl ovrvw"/>
      <sheetName val="BU sum "/>
      <sheetName val="Profit Margin"/>
      <sheetName val="Opex"/>
      <sheetName val="TBL P&amp;L"/>
      <sheetName val="CF"/>
      <sheetName val="Capex"/>
      <sheetName val="Rev Mix"/>
      <sheetName val="Country Rev Mix"/>
      <sheetName val="Forecast Adj."/>
      <sheetName val="US"/>
      <sheetName val="NAW Total"/>
      <sheetName val="NAW Tree FW"/>
      <sheetName val="NAW Tree App"/>
      <sheetName val="PRO"/>
      <sheetName val="US CD"/>
      <sheetName val="US Licensing"/>
      <sheetName val="Global Licensing"/>
      <sheetName val="Intl"/>
      <sheetName val="Europe"/>
      <sheetName val="Asia"/>
      <sheetName val="Canada"/>
      <sheetName val="America"/>
      <sheetName val="FX"/>
      <sheetName val="SC"/>
      <sheetName val="Corp"/>
      <sheetName val="Budget"/>
      <sheetName val="APPENDIX"/>
      <sheetName val="Total P&amp;L"/>
      <sheetName val="Total Timberland"/>
      <sheetName val="Total Cashflow"/>
      <sheetName val="Corporate (BS Contingeny)"/>
      <sheetName val="Corporate Rollup"/>
      <sheetName val="Corporate Backup"/>
      <sheetName val="Forecast Adjustment"/>
      <sheetName val="Supply Chain"/>
      <sheetName val="Total US"/>
      <sheetName val="Total NAW"/>
      <sheetName val="NAW Footwear Total"/>
      <sheetName val="NAW Apparel Total"/>
      <sheetName val="Pro Total"/>
      <sheetName val="Consumer Direct"/>
      <sheetName val="E-Commerce"/>
      <sheetName val="Retail Total"/>
      <sheetName val="TSR"/>
      <sheetName val="TFO"/>
      <sheetName val="Licensing"/>
      <sheetName val="Total FX"/>
      <sheetName val="International Total"/>
      <sheetName val="Europe Total"/>
      <sheetName val="Asia Total"/>
      <sheetName val="Canada Total"/>
      <sheetName val="Latin Americas Distributors"/>
      <sheetName val="Corp Mktg"/>
      <sheetName val="Allocations"/>
      <sheetName val="PD Growth Rates (Backup)"/>
      <sheetName val="Share eq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 breakdown 2003 Bdgt"/>
      <sheetName val="2002 Forecast"/>
      <sheetName val="03 Hack Forecast9-16"/>
      <sheetName val="Forecast"/>
      <sheetName val="D.C."/>
      <sheetName val="Direct Dollar distribution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Instructions"/>
      <sheetName val="Summary"/>
      <sheetName val="Brand--&gt;"/>
      <sheetName val="Exec Summary"/>
      <sheetName val="A) Brand Media"/>
      <sheetName val="B) Other Outdoor"/>
      <sheetName val="B) Other Performance"/>
      <sheetName val="B) Other Action Sports"/>
      <sheetName val="B) Other Youth"/>
      <sheetName val="B) Other Brand"/>
      <sheetName val="C) Seeding"/>
      <sheetName val="DAG--&gt;"/>
      <sheetName val="D) DAG Media"/>
      <sheetName val="2012 Budget - Brand &amp; DAG"/>
    </sheetNames>
    <sheetDataSet>
      <sheetData sheetId="0" refreshError="1">
        <row r="4">
          <cell r="B4" t="str">
            <v>Promotion</v>
          </cell>
        </row>
        <row r="5">
          <cell r="B5" t="str">
            <v>Partnership</v>
          </cell>
        </row>
        <row r="6">
          <cell r="B6" t="str">
            <v>Point of Sale</v>
          </cell>
        </row>
        <row r="7">
          <cell r="B7" t="str">
            <v>Sponsorships</v>
          </cell>
        </row>
        <row r="8">
          <cell r="B8" t="str">
            <v>Internet Dev &amp; Maint</v>
          </cell>
        </row>
        <row r="9">
          <cell r="B9" t="str">
            <v>Market Research</v>
          </cell>
        </row>
        <row r="10">
          <cell r="B10" t="str">
            <v>Meetings-Ded</v>
          </cell>
        </row>
        <row r="11">
          <cell r="B11" t="str">
            <v>Temp Contract Labor</v>
          </cell>
        </row>
        <row r="12">
          <cell r="B12" t="str">
            <v>Donations</v>
          </cell>
        </row>
        <row r="13">
          <cell r="B13" t="str">
            <v>Outside Services</v>
          </cell>
        </row>
        <row r="17">
          <cell r="B17" t="str">
            <v>Outerwear</v>
          </cell>
        </row>
        <row r="18">
          <cell r="B18" t="str">
            <v>Sportswear</v>
          </cell>
        </row>
        <row r="19">
          <cell r="B19" t="str">
            <v>Logowear</v>
          </cell>
        </row>
        <row r="20">
          <cell r="B20" t="str">
            <v>Equipment</v>
          </cell>
        </row>
        <row r="21">
          <cell r="B21" t="str">
            <v>Footwear</v>
          </cell>
        </row>
        <row r="22">
          <cell r="B22" t="str">
            <v>Accessories</v>
          </cell>
        </row>
        <row r="23">
          <cell r="B23" t="str">
            <v>Snowsports</v>
          </cell>
        </row>
        <row r="24">
          <cell r="B24" t="str">
            <v>Youth</v>
          </cell>
        </row>
        <row r="27">
          <cell r="B27" t="str">
            <v>Keep the Lights On</v>
          </cell>
        </row>
        <row r="28">
          <cell r="B28" t="str">
            <v>Improvement/Innovation</v>
          </cell>
        </row>
        <row r="29">
          <cell r="B29" t="str">
            <v>Ramp Down</v>
          </cell>
        </row>
        <row r="30">
          <cell r="B30" t="str">
            <v>SI - In-store Experience</v>
          </cell>
        </row>
        <row r="31">
          <cell r="B31" t="str">
            <v>SI - Olympics</v>
          </cell>
        </row>
        <row r="32">
          <cell r="B32" t="str">
            <v>SI - Performance</v>
          </cell>
        </row>
        <row r="33">
          <cell r="B33" t="str">
            <v>SI - F12 Flash Dry</v>
          </cell>
        </row>
        <row r="34">
          <cell r="B34" t="str">
            <v>SI - Packaging</v>
          </cell>
        </row>
      </sheetData>
      <sheetData sheetId="1" refreshError="1"/>
      <sheetData sheetId="2">
        <row r="9">
          <cell r="P9">
            <v>0</v>
          </cell>
        </row>
      </sheetData>
      <sheetData sheetId="3" refreshError="1"/>
      <sheetData sheetId="4">
        <row r="11">
          <cell r="D11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s2-0(DW96)"/>
      <sheetName val="Inits2-0(DW96).xls"/>
    </sheetNames>
    <definedNames>
      <definedName name="clear"/>
      <definedName name="tables"/>
    </definedNames>
    <sheetDataSet>
      <sheetData sheetId="0" refreshError="1"/>
      <sheetData sheetId="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XPLORATION"/>
      <sheetName val="Line Counts"/>
      <sheetName val="LL DEFINITION"/>
      <sheetName val="dropped"/>
      <sheetName val="Drop Log"/>
      <sheetName val="CHANGE LOG"/>
      <sheetName val="Style#"/>
      <sheetName val="Data 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P2" t="str">
            <v>C/O</v>
          </cell>
        </row>
        <row r="3">
          <cell r="P3" t="str">
            <v>NEW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LORATION"/>
      <sheetName val="Pivot"/>
      <sheetName val="Line Counts"/>
      <sheetName val="LL DEFINITION"/>
      <sheetName val="dropped"/>
      <sheetName val="Drop Log"/>
      <sheetName val="CHANGE LOG"/>
      <sheetName val="Style#"/>
      <sheetName val="Data 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U2" t="str">
            <v>S</v>
          </cell>
          <cell r="V2" t="str">
            <v>S</v>
          </cell>
          <cell r="X2" t="str">
            <v>S</v>
          </cell>
        </row>
        <row r="3">
          <cell r="U3" t="str">
            <v>R</v>
          </cell>
          <cell r="V3" t="str">
            <v>R</v>
          </cell>
          <cell r="X3" t="str">
            <v>R</v>
          </cell>
        </row>
        <row r="4">
          <cell r="U4" t="str">
            <v>L</v>
          </cell>
          <cell r="V4" t="str">
            <v>L</v>
          </cell>
          <cell r="X4" t="str">
            <v>L</v>
          </cell>
        </row>
        <row r="5">
          <cell r="U5" t="str">
            <v>S,R</v>
          </cell>
          <cell r="V5" t="str">
            <v>S,R</v>
          </cell>
          <cell r="X5" t="str">
            <v>S,R</v>
          </cell>
        </row>
        <row r="6">
          <cell r="U6" t="str">
            <v>R,L</v>
          </cell>
          <cell r="V6" t="str">
            <v>R,L</v>
          </cell>
          <cell r="X6" t="str">
            <v>R,L</v>
          </cell>
        </row>
        <row r="7">
          <cell r="U7" t="str">
            <v>S,R,L</v>
          </cell>
          <cell r="V7" t="str">
            <v>S,R,L</v>
          </cell>
          <cell r="X7" t="str">
            <v>S,R,L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itted Items (Plan)"/>
      <sheetName val="Committed Items (Actual)"/>
      <sheetName val="Open Items"/>
      <sheetName val="Lookup"/>
      <sheetName val="TNF e-com worksheet"/>
      <sheetName val="Drawback Worksheet"/>
    </sheetNames>
    <sheetDataSet>
      <sheetData sheetId="0"/>
      <sheetData sheetId="1"/>
      <sheetData sheetId="2">
        <row r="2">
          <cell r="A2" t="str">
            <v>Canada</v>
          </cell>
        </row>
      </sheetData>
      <sheetData sheetId="3">
        <row r="2">
          <cell r="A2" t="str">
            <v>Canada</v>
          </cell>
          <cell r="C2" t="str">
            <v>OD/AS</v>
          </cell>
          <cell r="G2" t="str">
            <v>Tariff Engineering</v>
          </cell>
        </row>
        <row r="3">
          <cell r="A3" t="str">
            <v>EMEA</v>
          </cell>
          <cell r="C3" t="str">
            <v>SW</v>
          </cell>
          <cell r="G3" t="str">
            <v>GSP</v>
          </cell>
        </row>
        <row r="4">
          <cell r="A4" t="str">
            <v>US</v>
          </cell>
          <cell r="C4" t="str">
            <v>IW</v>
          </cell>
          <cell r="G4" t="str">
            <v>LDCT</v>
          </cell>
        </row>
        <row r="5">
          <cell r="A5" t="str">
            <v>Mexico</v>
          </cell>
          <cell r="C5" t="str">
            <v>CB</v>
          </cell>
          <cell r="G5" t="str">
            <v>Trade Agreement</v>
          </cell>
        </row>
        <row r="6">
          <cell r="A6" t="str">
            <v>China</v>
          </cell>
          <cell r="C6" t="str">
            <v>JW</v>
          </cell>
          <cell r="G6" t="str">
            <v>Valuation</v>
          </cell>
        </row>
        <row r="7">
          <cell r="A7" t="str">
            <v>Japan</v>
          </cell>
          <cell r="G7" t="str">
            <v>Classification</v>
          </cell>
        </row>
        <row r="8">
          <cell r="A8" t="str">
            <v>Taiwan</v>
          </cell>
          <cell r="G8" t="str">
            <v>FTZ</v>
          </cell>
        </row>
        <row r="9">
          <cell r="A9" t="str">
            <v>Singapore</v>
          </cell>
          <cell r="G9" t="str">
            <v>Customs Ruling</v>
          </cell>
        </row>
        <row r="10">
          <cell r="A10" t="str">
            <v>Malaysia</v>
          </cell>
          <cell r="G10" t="str">
            <v>Sourcing</v>
          </cell>
        </row>
        <row r="11">
          <cell r="A11" t="str">
            <v>Brazil</v>
          </cell>
          <cell r="G11" t="str">
            <v>Other Preference Program</v>
          </cell>
        </row>
        <row r="12">
          <cell r="A12" t="str">
            <v>Argentina</v>
          </cell>
          <cell r="G12" t="str">
            <v>Other</v>
          </cell>
        </row>
        <row r="13">
          <cell r="A13" t="str">
            <v>Other</v>
          </cell>
          <cell r="G13" t="str">
            <v>Duty Drawback</v>
          </cell>
        </row>
        <row r="14">
          <cell r="A14" t="str">
            <v>EU and Canada</v>
          </cell>
        </row>
      </sheetData>
      <sheetData sheetId="4"/>
      <sheetData sheetId="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ADATION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data"/>
      <sheetName val="1st sweep 15"/>
    </sheetNames>
    <sheetDataSet>
      <sheetData sheetId="0" refreshError="1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1"/>
      <sheetName val="cost data"/>
    </sheetNames>
    <sheetDataSet>
      <sheetData sheetId="0" refreshError="1"/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s"/>
      <sheetName val="Detail vs Forecast"/>
      <sheetName val="Detail vs Budget"/>
      <sheetName val="SubOpex by Cost Center"/>
      <sheetName val="Detail vs Budget Top Sec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ity Summary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ct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Page"/>
      <sheetName val="FW Ex-Factory Reliability"/>
      <sheetName val="FW Ex-Tannery Reliability"/>
      <sheetName val="Forecast Accuracy - NA"/>
      <sheetName val="Forecast Accuracy - EU"/>
      <sheetName val="FW-Buy Readiness"/>
      <sheetName val="FW - Confd Lead Time S"/>
      <sheetName val="FW - Confd Lead Time M"/>
      <sheetName val="Actual LT Non Core Prods"/>
      <sheetName val="Actual LT Short LeadTime Prods"/>
      <sheetName val="Actual LT Overall"/>
      <sheetName val="FW - Product Cost Per Unit"/>
      <sheetName val="FW - Conf Perf"/>
      <sheetName val="Sku Productivity - Demand"/>
      <sheetName val="Sku Productivity - Produced"/>
      <sheetName val="EP FW Summary Stockfitting"/>
      <sheetName val="EP FW Summary Assemb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33">
          <cell r="AB33">
            <v>70</v>
          </cell>
        </row>
        <row r="34">
          <cell r="AB34">
            <v>65</v>
          </cell>
        </row>
        <row r="45">
          <cell r="G45">
            <v>70</v>
          </cell>
          <cell r="H45">
            <v>70</v>
          </cell>
          <cell r="I45">
            <v>70</v>
          </cell>
          <cell r="J45">
            <v>63</v>
          </cell>
          <cell r="K45">
            <v>63</v>
          </cell>
          <cell r="L45">
            <v>63</v>
          </cell>
          <cell r="M45">
            <v>63</v>
          </cell>
          <cell r="N45">
            <v>63</v>
          </cell>
          <cell r="O45">
            <v>63</v>
          </cell>
          <cell r="P45">
            <v>63</v>
          </cell>
          <cell r="Q45">
            <v>63</v>
          </cell>
          <cell r="R45">
            <v>63</v>
          </cell>
        </row>
        <row r="47">
          <cell r="G47">
            <v>68.841921348900001</v>
          </cell>
          <cell r="H47">
            <v>67.973475089800004</v>
          </cell>
          <cell r="I47">
            <v>62.054576189300001</v>
          </cell>
          <cell r="J47">
            <v>63</v>
          </cell>
          <cell r="K47">
            <v>63.313863476400002</v>
          </cell>
          <cell r="L47">
            <v>65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READ  ME "/>
      <sheetName val="Selections"/>
      <sheetName val="Act cover"/>
      <sheetName val="(A) Inc Stmt - MTD"/>
      <sheetName val="(A) Inc Stmt - YTD"/>
      <sheetName val="Act vs. Fcst MTD Recon"/>
      <sheetName val="Actuals Tie-outs"/>
      <sheetName val="Fcst cover"/>
      <sheetName val="(F)  Mon, YTD, Full Yr Fcst"/>
      <sheetName val="(F) Crnt Vs Prior FY Fcst Recon"/>
      <sheetName val="(F) Q3 Fcst"/>
      <sheetName val="(F) Crnt Vs Prior Q3 Recon"/>
      <sheetName val="(F) Annual Fcst"/>
      <sheetName val="(F) Qtrly Fcst"/>
      <sheetName val="Data 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>
        <row r="11">
          <cell r="E11" t="str">
            <v>PERIODCODE</v>
          </cell>
          <cell r="G11" t="str">
            <v>JANPY</v>
          </cell>
          <cell r="H11" t="str">
            <v>FEBPY</v>
          </cell>
          <cell r="I11" t="str">
            <v>MARPY</v>
          </cell>
          <cell r="J11" t="str">
            <v>APRPY</v>
          </cell>
          <cell r="K11" t="str">
            <v>MAYPY</v>
          </cell>
          <cell r="L11" t="str">
            <v>JUNPY</v>
          </cell>
          <cell r="M11" t="str">
            <v>JULPY</v>
          </cell>
          <cell r="N11" t="str">
            <v>AUGPY</v>
          </cell>
          <cell r="O11" t="str">
            <v>SEPPY</v>
          </cell>
          <cell r="P11" t="str">
            <v>OCTPY</v>
          </cell>
          <cell r="Q11" t="str">
            <v>NOVPY</v>
          </cell>
          <cell r="R11" t="str">
            <v>DECPY</v>
          </cell>
          <cell r="S11" t="str">
            <v>JanYTDPY</v>
          </cell>
          <cell r="T11" t="str">
            <v>FebYTDPY</v>
          </cell>
          <cell r="U11" t="str">
            <v>MarYTDPY</v>
          </cell>
          <cell r="V11" t="str">
            <v>AprYTDPY</v>
          </cell>
          <cell r="W11" t="str">
            <v>MayYTDPY</v>
          </cell>
          <cell r="X11" t="str">
            <v>JunYTDPY</v>
          </cell>
          <cell r="Y11" t="str">
            <v>JulYTDPY</v>
          </cell>
          <cell r="Z11" t="str">
            <v>AugYTDPY</v>
          </cell>
          <cell r="AA11" t="str">
            <v>SepYTDPY</v>
          </cell>
          <cell r="AB11" t="str">
            <v>OctYTDPY</v>
          </cell>
          <cell r="AC11" t="str">
            <v>NovYTDPY</v>
          </cell>
          <cell r="AD11" t="str">
            <v>DecYTDPY</v>
          </cell>
          <cell r="AE11" t="str">
            <v>Q1PY</v>
          </cell>
          <cell r="AF11" t="str">
            <v>Q2PY</v>
          </cell>
          <cell r="AG11" t="str">
            <v>Q3PY</v>
          </cell>
          <cell r="AH11" t="str">
            <v>Q4PY</v>
          </cell>
          <cell r="AL11" t="str">
            <v>JANACT</v>
          </cell>
          <cell r="AM11" t="str">
            <v>FEBACT</v>
          </cell>
          <cell r="AN11" t="str">
            <v>MARACT</v>
          </cell>
          <cell r="AO11" t="str">
            <v>APRACT</v>
          </cell>
          <cell r="AP11" t="str">
            <v>MAYACT</v>
          </cell>
          <cell r="AQ11" t="str">
            <v>JUNACT</v>
          </cell>
          <cell r="AR11" t="str">
            <v>JULACT</v>
          </cell>
          <cell r="AS11" t="str">
            <v>AUGACT</v>
          </cell>
          <cell r="AT11" t="str">
            <v>SEPACT</v>
          </cell>
          <cell r="AU11" t="str">
            <v>OCTACT</v>
          </cell>
          <cell r="AV11" t="str">
            <v>NOVACT</v>
          </cell>
          <cell r="AW11" t="str">
            <v>DECACT</v>
          </cell>
          <cell r="AX11" t="str">
            <v>JanYTDACT</v>
          </cell>
          <cell r="AY11" t="str">
            <v>FebYTDACT</v>
          </cell>
          <cell r="AZ11" t="str">
            <v>MarYTDACT</v>
          </cell>
          <cell r="BA11" t="str">
            <v>AprYTDACT</v>
          </cell>
          <cell r="BB11" t="str">
            <v>MayYTDACT</v>
          </cell>
          <cell r="BC11" t="str">
            <v>JunYTDACT</v>
          </cell>
          <cell r="BD11" t="str">
            <v>JulYTDACT</v>
          </cell>
          <cell r="BE11" t="str">
            <v>AugYTDACT</v>
          </cell>
          <cell r="BF11" t="str">
            <v>SepYTDACT</v>
          </cell>
          <cell r="BG11" t="str">
            <v>OctYTDACT</v>
          </cell>
          <cell r="BH11" t="str">
            <v>NovYTDACT</v>
          </cell>
          <cell r="BI11" t="str">
            <v>DecYTDACT</v>
          </cell>
          <cell r="BJ11" t="str">
            <v>Q1ACT</v>
          </cell>
          <cell r="BK11" t="str">
            <v>Q2ACT</v>
          </cell>
          <cell r="BL11" t="str">
            <v>Q3ACT</v>
          </cell>
          <cell r="BM11" t="str">
            <v>Q4ACT</v>
          </cell>
          <cell r="BQ11" t="str">
            <v>JANPLAN</v>
          </cell>
          <cell r="BR11" t="str">
            <v>FEBPLAN</v>
          </cell>
          <cell r="BS11" t="str">
            <v>MARPLAN</v>
          </cell>
          <cell r="BT11" t="str">
            <v>APRPLAN</v>
          </cell>
          <cell r="BU11" t="str">
            <v>MAYPLAN</v>
          </cell>
          <cell r="BV11" t="str">
            <v>JUNPLAN</v>
          </cell>
          <cell r="BW11" t="str">
            <v>JULPLAN</v>
          </cell>
          <cell r="BX11" t="str">
            <v>AUGPLAN</v>
          </cell>
          <cell r="BY11" t="str">
            <v>SEPPLAN</v>
          </cell>
          <cell r="BZ11" t="str">
            <v>OCTPLAN</v>
          </cell>
          <cell r="CA11" t="str">
            <v>NOVPLAN</v>
          </cell>
          <cell r="CB11" t="str">
            <v>DECPLAN</v>
          </cell>
          <cell r="CC11" t="str">
            <v>JanYTDPLAN</v>
          </cell>
          <cell r="CD11" t="str">
            <v>FebYTDPLAN</v>
          </cell>
          <cell r="CE11" t="str">
            <v>MarYTDPLAN</v>
          </cell>
          <cell r="CF11" t="str">
            <v>AprYTDPLAN</v>
          </cell>
          <cell r="CG11" t="str">
            <v>MayYTDPLAN</v>
          </cell>
          <cell r="CH11" t="str">
            <v>JunYTDPLAN</v>
          </cell>
          <cell r="CI11" t="str">
            <v>JulYTDPLAN</v>
          </cell>
          <cell r="CJ11" t="str">
            <v>AugYTDPLAN</v>
          </cell>
          <cell r="CK11" t="str">
            <v>SepYTDPLAN</v>
          </cell>
          <cell r="CL11" t="str">
            <v>OctYTDPLAN</v>
          </cell>
          <cell r="CM11" t="str">
            <v>NovYTDPLAN</v>
          </cell>
          <cell r="CN11" t="str">
            <v>DecYTDPLAN</v>
          </cell>
          <cell r="CO11" t="str">
            <v>Q1PLAN</v>
          </cell>
          <cell r="CP11" t="str">
            <v>Q2PLAN</v>
          </cell>
          <cell r="CQ11" t="str">
            <v>Q3PLAN</v>
          </cell>
          <cell r="CR11" t="str">
            <v>Q4PLAN</v>
          </cell>
          <cell r="CV11" t="str">
            <v>JANPFCST</v>
          </cell>
          <cell r="CW11" t="str">
            <v>FEBPFCST</v>
          </cell>
          <cell r="CX11" t="str">
            <v>MARPFCST</v>
          </cell>
          <cell r="CY11" t="str">
            <v>APRPFCST</v>
          </cell>
          <cell r="CZ11" t="str">
            <v>MAYPFCST</v>
          </cell>
          <cell r="DA11" t="str">
            <v>JUNPFCST</v>
          </cell>
          <cell r="DB11" t="str">
            <v>JULPFCST</v>
          </cell>
          <cell r="DC11" t="str">
            <v>AUGPFCST</v>
          </cell>
          <cell r="DD11" t="str">
            <v>SEPPFCST</v>
          </cell>
          <cell r="DE11" t="str">
            <v>OCTPFCST</v>
          </cell>
          <cell r="DF11" t="str">
            <v>NOVPFCST</v>
          </cell>
          <cell r="DG11" t="str">
            <v>DECPFCST</v>
          </cell>
          <cell r="DH11" t="str">
            <v>JanYTDPFCST</v>
          </cell>
          <cell r="DI11" t="str">
            <v>FebYTDPFCST</v>
          </cell>
          <cell r="DJ11" t="str">
            <v>MarYTDPFCST</v>
          </cell>
          <cell r="DK11" t="str">
            <v>AprYTDPFCST</v>
          </cell>
          <cell r="DL11" t="str">
            <v>MayYTDPFCST</v>
          </cell>
          <cell r="DM11" t="str">
            <v>JunYTDPFCST</v>
          </cell>
          <cell r="DN11" t="str">
            <v>JulYTDPFCST</v>
          </cell>
          <cell r="DO11" t="str">
            <v>AugYTDPFCST</v>
          </cell>
          <cell r="DP11" t="str">
            <v>SepYTDPFCST</v>
          </cell>
          <cell r="DQ11" t="str">
            <v>OctYTDPFCST</v>
          </cell>
          <cell r="DR11" t="str">
            <v>NovYTDPFCST</v>
          </cell>
          <cell r="DS11" t="str">
            <v>DecYTDPFCST</v>
          </cell>
          <cell r="DT11" t="str">
            <v>Q1PFCST</v>
          </cell>
          <cell r="DU11" t="str">
            <v>Q2PFCST</v>
          </cell>
          <cell r="DV11" t="str">
            <v>Q3PFCST</v>
          </cell>
          <cell r="DW11" t="str">
            <v>Q4PFCST</v>
          </cell>
          <cell r="EA11" t="str">
            <v>JANFCST</v>
          </cell>
          <cell r="EB11" t="str">
            <v>FEBFCST</v>
          </cell>
          <cell r="EC11" t="str">
            <v>MARFCST</v>
          </cell>
          <cell r="ED11" t="str">
            <v>APRFCST</v>
          </cell>
          <cell r="EE11" t="str">
            <v>MAYFCST</v>
          </cell>
          <cell r="EF11" t="str">
            <v>JUNFCST</v>
          </cell>
          <cell r="EG11" t="str">
            <v>JULFCST</v>
          </cell>
          <cell r="EH11" t="str">
            <v>AUGFCST</v>
          </cell>
          <cell r="EI11" t="str">
            <v>SEPFCST</v>
          </cell>
          <cell r="EJ11" t="str">
            <v>OCTFCST</v>
          </cell>
          <cell r="EK11" t="str">
            <v>NOVFCST</v>
          </cell>
          <cell r="EL11" t="str">
            <v>DECFCST</v>
          </cell>
          <cell r="EM11" t="str">
            <v>JanYTDFCST</v>
          </cell>
          <cell r="EN11" t="str">
            <v>FebYTDFCST</v>
          </cell>
          <cell r="EO11" t="str">
            <v>MarYTDFCST</v>
          </cell>
          <cell r="EP11" t="str">
            <v>AprYTDFCST</v>
          </cell>
          <cell r="EQ11" t="str">
            <v>MayYTDFCST</v>
          </cell>
          <cell r="ER11" t="str">
            <v>JunYTDFCST</v>
          </cell>
          <cell r="ES11" t="str">
            <v>JulYTDFCST</v>
          </cell>
          <cell r="ET11" t="str">
            <v>AugYTDFCST</v>
          </cell>
          <cell r="EU11" t="str">
            <v>SepYTDFCST</v>
          </cell>
          <cell r="EV11" t="str">
            <v>OctYTDFCST</v>
          </cell>
          <cell r="EW11" t="str">
            <v>NovYTDFCST</v>
          </cell>
          <cell r="EX11" t="str">
            <v>DecYTDFCST</v>
          </cell>
          <cell r="EY11" t="str">
            <v>Q1FCST</v>
          </cell>
          <cell r="EZ11" t="str">
            <v>Q2FCST</v>
          </cell>
          <cell r="FA11" t="str">
            <v>Q3FCST</v>
          </cell>
          <cell r="FB11" t="str">
            <v>Q4FCST</v>
          </cell>
        </row>
        <row r="12">
          <cell r="E12" t="str">
            <v>LINECODE</v>
          </cell>
          <cell r="F12" t="str">
            <v>TNF</v>
          </cell>
          <cell r="AK12" t="str">
            <v>TNF</v>
          </cell>
          <cell r="BP12" t="str">
            <v>TNF</v>
          </cell>
          <cell r="CU12" t="str">
            <v>TNF</v>
          </cell>
          <cell r="DZ12" t="str">
            <v>TNF</v>
          </cell>
        </row>
        <row r="13">
          <cell r="E13" t="str">
            <v>TNF80001486</v>
          </cell>
          <cell r="F13" t="str">
            <v>Net Sales</v>
          </cell>
          <cell r="G13">
            <v>23194</v>
          </cell>
          <cell r="H13">
            <v>32368</v>
          </cell>
          <cell r="I13">
            <v>34380</v>
          </cell>
          <cell r="J13">
            <v>9393</v>
          </cell>
          <cell r="K13">
            <v>14440</v>
          </cell>
          <cell r="L13">
            <v>29732</v>
          </cell>
          <cell r="M13">
            <v>35303</v>
          </cell>
          <cell r="N13">
            <v>58149</v>
          </cell>
          <cell r="O13">
            <v>124070</v>
          </cell>
          <cell r="P13">
            <v>56403</v>
          </cell>
          <cell r="Q13">
            <v>57458</v>
          </cell>
          <cell r="R13">
            <v>46884</v>
          </cell>
          <cell r="S13">
            <v>23194</v>
          </cell>
          <cell r="T13">
            <v>55562</v>
          </cell>
          <cell r="U13">
            <v>89942</v>
          </cell>
          <cell r="V13">
            <v>99335</v>
          </cell>
          <cell r="W13">
            <v>113775</v>
          </cell>
          <cell r="X13">
            <v>143507</v>
          </cell>
          <cell r="Y13">
            <v>178810</v>
          </cell>
          <cell r="Z13">
            <v>236959</v>
          </cell>
          <cell r="AA13">
            <v>361029</v>
          </cell>
          <cell r="AB13">
            <v>417432</v>
          </cell>
          <cell r="AC13">
            <v>474890</v>
          </cell>
          <cell r="AD13">
            <v>521774</v>
          </cell>
          <cell r="AE13">
            <v>89942</v>
          </cell>
          <cell r="AF13">
            <v>53565</v>
          </cell>
          <cell r="AG13">
            <v>217522</v>
          </cell>
          <cell r="AH13">
            <v>160745</v>
          </cell>
          <cell r="AI13" t="str">
            <v xml:space="preserve"> - </v>
          </cell>
          <cell r="AJ13" t="str">
            <v xml:space="preserve"> - </v>
          </cell>
          <cell r="AK13" t="str">
            <v>Net Sales</v>
          </cell>
          <cell r="AL13">
            <v>29653</v>
          </cell>
          <cell r="AM13">
            <v>42519</v>
          </cell>
          <cell r="AN13">
            <v>38933</v>
          </cell>
          <cell r="AO13">
            <v>18518</v>
          </cell>
          <cell r="AP13">
            <v>17647</v>
          </cell>
          <cell r="AQ13">
            <v>32643</v>
          </cell>
          <cell r="AR13">
            <v>58121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29653</v>
          </cell>
          <cell r="AY13">
            <v>72172</v>
          </cell>
          <cell r="AZ13">
            <v>111105</v>
          </cell>
          <cell r="BA13">
            <v>129623</v>
          </cell>
          <cell r="BB13">
            <v>147270</v>
          </cell>
          <cell r="BC13">
            <v>179913</v>
          </cell>
          <cell r="BD13">
            <v>238034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111105</v>
          </cell>
          <cell r="BK13">
            <v>68808</v>
          </cell>
          <cell r="BL13">
            <v>0</v>
          </cell>
          <cell r="BM13">
            <v>0</v>
          </cell>
          <cell r="BP13" t="str">
            <v>Net Sales</v>
          </cell>
          <cell r="BQ13">
            <v>25222</v>
          </cell>
          <cell r="BR13">
            <v>47511</v>
          </cell>
          <cell r="BS13">
            <v>36354</v>
          </cell>
          <cell r="BT13">
            <v>18414</v>
          </cell>
          <cell r="BU13">
            <v>15007</v>
          </cell>
          <cell r="BV13">
            <v>37186</v>
          </cell>
          <cell r="BW13">
            <v>51257</v>
          </cell>
          <cell r="BX13">
            <v>84986</v>
          </cell>
          <cell r="BY13">
            <v>109257</v>
          </cell>
          <cell r="BZ13">
            <v>82352</v>
          </cell>
          <cell r="CA13">
            <v>68517</v>
          </cell>
          <cell r="CB13">
            <v>46905</v>
          </cell>
          <cell r="CC13">
            <v>25222</v>
          </cell>
          <cell r="CD13">
            <v>72733</v>
          </cell>
          <cell r="CE13">
            <v>109087</v>
          </cell>
          <cell r="CF13">
            <v>127501</v>
          </cell>
          <cell r="CG13">
            <v>142508</v>
          </cell>
          <cell r="CH13">
            <v>179694</v>
          </cell>
          <cell r="CI13">
            <v>230951</v>
          </cell>
          <cell r="CJ13">
            <v>315937</v>
          </cell>
          <cell r="CK13">
            <v>425194</v>
          </cell>
          <cell r="CL13">
            <v>507546</v>
          </cell>
          <cell r="CM13">
            <v>576063</v>
          </cell>
          <cell r="CN13">
            <v>622968</v>
          </cell>
          <cell r="CO13">
            <v>109087</v>
          </cell>
          <cell r="CP13">
            <v>70607</v>
          </cell>
          <cell r="CQ13">
            <v>245500</v>
          </cell>
          <cell r="CR13">
            <v>197774</v>
          </cell>
          <cell r="CS13" t="str">
            <v xml:space="preserve"> - </v>
          </cell>
          <cell r="CT13" t="str">
            <v xml:space="preserve"> - </v>
          </cell>
          <cell r="CU13" t="str">
            <v>Net Sales</v>
          </cell>
          <cell r="CV13">
            <v>29653</v>
          </cell>
          <cell r="CW13">
            <v>42519</v>
          </cell>
          <cell r="CX13">
            <v>38933</v>
          </cell>
          <cell r="CY13">
            <v>18518</v>
          </cell>
          <cell r="CZ13">
            <v>17647</v>
          </cell>
          <cell r="DA13">
            <v>32643</v>
          </cell>
          <cell r="DB13">
            <v>44020</v>
          </cell>
          <cell r="DC13">
            <v>83746</v>
          </cell>
          <cell r="DD13">
            <v>124766</v>
          </cell>
          <cell r="DE13">
            <v>95609</v>
          </cell>
          <cell r="DF13">
            <v>75057</v>
          </cell>
          <cell r="DG13">
            <v>55817</v>
          </cell>
          <cell r="DH13">
            <v>29653</v>
          </cell>
          <cell r="DI13">
            <v>72172</v>
          </cell>
          <cell r="DJ13">
            <v>111105</v>
          </cell>
          <cell r="DK13">
            <v>129623</v>
          </cell>
          <cell r="DL13">
            <v>147270</v>
          </cell>
          <cell r="DM13">
            <v>179913</v>
          </cell>
          <cell r="DN13">
            <v>223933</v>
          </cell>
          <cell r="DO13">
            <v>307679</v>
          </cell>
          <cell r="DP13">
            <v>432445</v>
          </cell>
          <cell r="DQ13">
            <v>528054</v>
          </cell>
          <cell r="DR13">
            <v>603111</v>
          </cell>
          <cell r="DS13">
            <v>658928</v>
          </cell>
          <cell r="DT13">
            <v>111105</v>
          </cell>
          <cell r="DU13">
            <v>68808</v>
          </cell>
          <cell r="DV13">
            <v>252532</v>
          </cell>
          <cell r="DW13">
            <v>226483</v>
          </cell>
          <cell r="DX13" t="str">
            <v xml:space="preserve"> - </v>
          </cell>
          <cell r="DY13" t="str">
            <v xml:space="preserve"> - </v>
          </cell>
          <cell r="DZ13" t="str">
            <v>Net Sales</v>
          </cell>
          <cell r="EA13">
            <v>29653</v>
          </cell>
          <cell r="EB13">
            <v>42519</v>
          </cell>
          <cell r="EC13">
            <v>38933</v>
          </cell>
          <cell r="ED13">
            <v>18518</v>
          </cell>
          <cell r="EE13">
            <v>17647</v>
          </cell>
          <cell r="EF13">
            <v>32643</v>
          </cell>
          <cell r="EG13">
            <v>44020</v>
          </cell>
          <cell r="EH13">
            <v>83746</v>
          </cell>
          <cell r="EI13">
            <v>124766</v>
          </cell>
          <cell r="EJ13">
            <v>95609</v>
          </cell>
          <cell r="EK13">
            <v>75057</v>
          </cell>
          <cell r="EL13">
            <v>55817</v>
          </cell>
          <cell r="EM13">
            <v>29653</v>
          </cell>
          <cell r="EN13">
            <v>72172</v>
          </cell>
          <cell r="EO13">
            <v>111105</v>
          </cell>
          <cell r="EP13">
            <v>129623</v>
          </cell>
          <cell r="EQ13">
            <v>147270</v>
          </cell>
          <cell r="ER13">
            <v>179913</v>
          </cell>
          <cell r="ES13">
            <v>223933</v>
          </cell>
          <cell r="ET13">
            <v>307679</v>
          </cell>
          <cell r="EU13">
            <v>432445</v>
          </cell>
          <cell r="EV13">
            <v>528054</v>
          </cell>
          <cell r="EW13">
            <v>603111</v>
          </cell>
          <cell r="EX13">
            <v>662242</v>
          </cell>
          <cell r="EY13">
            <v>111105</v>
          </cell>
          <cell r="EZ13">
            <v>68808</v>
          </cell>
          <cell r="FA13">
            <v>254309</v>
          </cell>
          <cell r="FB13">
            <v>228020</v>
          </cell>
          <cell r="FC13" t="str">
            <v xml:space="preserve"> - </v>
          </cell>
          <cell r="FD13" t="str">
            <v xml:space="preserve"> - </v>
          </cell>
        </row>
        <row r="14">
          <cell r="E14" t="str">
            <v>TNF80007568</v>
          </cell>
          <cell r="F14" t="str">
            <v>Royalties</v>
          </cell>
          <cell r="G14">
            <v>131</v>
          </cell>
          <cell r="H14">
            <v>7</v>
          </cell>
          <cell r="I14">
            <v>14</v>
          </cell>
          <cell r="J14">
            <v>-346</v>
          </cell>
          <cell r="K14">
            <v>107</v>
          </cell>
          <cell r="L14">
            <v>35</v>
          </cell>
          <cell r="M14">
            <v>79</v>
          </cell>
          <cell r="N14">
            <v>56</v>
          </cell>
          <cell r="O14">
            <v>-94</v>
          </cell>
          <cell r="P14">
            <v>114</v>
          </cell>
          <cell r="Q14">
            <v>9</v>
          </cell>
          <cell r="R14">
            <v>3</v>
          </cell>
          <cell r="S14">
            <v>131</v>
          </cell>
          <cell r="T14">
            <v>138</v>
          </cell>
          <cell r="U14">
            <v>152</v>
          </cell>
          <cell r="V14">
            <v>-194</v>
          </cell>
          <cell r="W14">
            <v>-87</v>
          </cell>
          <cell r="X14">
            <v>-52</v>
          </cell>
          <cell r="Y14">
            <v>27</v>
          </cell>
          <cell r="Z14">
            <v>83</v>
          </cell>
          <cell r="AA14">
            <v>-11</v>
          </cell>
          <cell r="AB14">
            <v>103</v>
          </cell>
          <cell r="AC14">
            <v>112</v>
          </cell>
          <cell r="AD14">
            <v>115</v>
          </cell>
          <cell r="AE14">
            <v>152</v>
          </cell>
          <cell r="AF14">
            <v>-204</v>
          </cell>
          <cell r="AG14">
            <v>41</v>
          </cell>
          <cell r="AH14">
            <v>126</v>
          </cell>
          <cell r="AI14" t="str">
            <v xml:space="preserve"> - </v>
          </cell>
          <cell r="AJ14" t="str">
            <v xml:space="preserve"> - </v>
          </cell>
          <cell r="AK14" t="str">
            <v>Royalties</v>
          </cell>
          <cell r="AL14">
            <v>73</v>
          </cell>
          <cell r="AM14">
            <v>8</v>
          </cell>
          <cell r="AN14">
            <v>69</v>
          </cell>
          <cell r="AO14">
            <v>16</v>
          </cell>
          <cell r="AP14">
            <v>131</v>
          </cell>
          <cell r="AQ14">
            <v>49</v>
          </cell>
          <cell r="AR14">
            <v>33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73</v>
          </cell>
          <cell r="AY14">
            <v>81</v>
          </cell>
          <cell r="AZ14">
            <v>150</v>
          </cell>
          <cell r="BA14">
            <v>166</v>
          </cell>
          <cell r="BB14">
            <v>297</v>
          </cell>
          <cell r="BC14">
            <v>346</v>
          </cell>
          <cell r="BD14">
            <v>379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150</v>
          </cell>
          <cell r="BK14">
            <v>196</v>
          </cell>
          <cell r="BL14">
            <v>0</v>
          </cell>
          <cell r="BM14">
            <v>0</v>
          </cell>
          <cell r="BP14" t="str">
            <v>Royalties</v>
          </cell>
          <cell r="BQ14">
            <v>32</v>
          </cell>
          <cell r="BR14">
            <v>32</v>
          </cell>
          <cell r="BS14">
            <v>32</v>
          </cell>
          <cell r="BT14">
            <v>32</v>
          </cell>
          <cell r="BU14">
            <v>32</v>
          </cell>
          <cell r="BV14">
            <v>32</v>
          </cell>
          <cell r="BW14">
            <v>32</v>
          </cell>
          <cell r="BX14">
            <v>32</v>
          </cell>
          <cell r="BY14">
            <v>32</v>
          </cell>
          <cell r="BZ14">
            <v>32</v>
          </cell>
          <cell r="CA14">
            <v>32</v>
          </cell>
          <cell r="CB14">
            <v>32</v>
          </cell>
          <cell r="CC14">
            <v>32</v>
          </cell>
          <cell r="CD14">
            <v>64</v>
          </cell>
          <cell r="CE14">
            <v>96</v>
          </cell>
          <cell r="CF14">
            <v>128</v>
          </cell>
          <cell r="CG14">
            <v>160</v>
          </cell>
          <cell r="CH14">
            <v>192</v>
          </cell>
          <cell r="CI14">
            <v>224</v>
          </cell>
          <cell r="CJ14">
            <v>256</v>
          </cell>
          <cell r="CK14">
            <v>288</v>
          </cell>
          <cell r="CL14">
            <v>320</v>
          </cell>
          <cell r="CM14">
            <v>352</v>
          </cell>
          <cell r="CN14">
            <v>384</v>
          </cell>
          <cell r="CO14">
            <v>96</v>
          </cell>
          <cell r="CP14">
            <v>96</v>
          </cell>
          <cell r="CQ14">
            <v>96</v>
          </cell>
          <cell r="CR14">
            <v>96</v>
          </cell>
          <cell r="CS14" t="str">
            <v xml:space="preserve"> - </v>
          </cell>
          <cell r="CT14" t="str">
            <v xml:space="preserve"> - </v>
          </cell>
          <cell r="CU14" t="str">
            <v>Royalties</v>
          </cell>
          <cell r="CV14">
            <v>73</v>
          </cell>
          <cell r="CW14">
            <v>8</v>
          </cell>
          <cell r="CX14">
            <v>69</v>
          </cell>
          <cell r="CY14">
            <v>16</v>
          </cell>
          <cell r="CZ14">
            <v>131</v>
          </cell>
          <cell r="DA14">
            <v>49</v>
          </cell>
          <cell r="DB14">
            <v>32</v>
          </cell>
          <cell r="DC14">
            <v>32</v>
          </cell>
          <cell r="DD14">
            <v>32</v>
          </cell>
          <cell r="DE14">
            <v>32</v>
          </cell>
          <cell r="DF14">
            <v>32</v>
          </cell>
          <cell r="DG14">
            <v>32</v>
          </cell>
          <cell r="DH14">
            <v>73</v>
          </cell>
          <cell r="DI14">
            <v>81</v>
          </cell>
          <cell r="DJ14">
            <v>150</v>
          </cell>
          <cell r="DK14">
            <v>166</v>
          </cell>
          <cell r="DL14">
            <v>297</v>
          </cell>
          <cell r="DM14">
            <v>346</v>
          </cell>
          <cell r="DN14">
            <v>378</v>
          </cell>
          <cell r="DO14">
            <v>410</v>
          </cell>
          <cell r="DP14">
            <v>442</v>
          </cell>
          <cell r="DQ14">
            <v>474</v>
          </cell>
          <cell r="DR14">
            <v>506</v>
          </cell>
          <cell r="DS14">
            <v>538</v>
          </cell>
          <cell r="DT14">
            <v>150</v>
          </cell>
          <cell r="DU14">
            <v>196</v>
          </cell>
          <cell r="DV14">
            <v>96</v>
          </cell>
          <cell r="DW14">
            <v>96</v>
          </cell>
          <cell r="DX14" t="str">
            <v xml:space="preserve"> - </v>
          </cell>
          <cell r="DY14" t="str">
            <v xml:space="preserve"> - </v>
          </cell>
          <cell r="DZ14" t="str">
            <v>Royalties</v>
          </cell>
          <cell r="EA14">
            <v>73</v>
          </cell>
          <cell r="EB14">
            <v>8</v>
          </cell>
          <cell r="EC14">
            <v>69</v>
          </cell>
          <cell r="ED14">
            <v>16</v>
          </cell>
          <cell r="EE14">
            <v>131</v>
          </cell>
          <cell r="EF14">
            <v>49</v>
          </cell>
          <cell r="EG14">
            <v>32</v>
          </cell>
          <cell r="EH14">
            <v>32</v>
          </cell>
          <cell r="EI14">
            <v>32</v>
          </cell>
          <cell r="EJ14">
            <v>32</v>
          </cell>
          <cell r="EK14">
            <v>32</v>
          </cell>
          <cell r="EL14">
            <v>32</v>
          </cell>
          <cell r="EM14">
            <v>73</v>
          </cell>
          <cell r="EN14">
            <v>81</v>
          </cell>
          <cell r="EO14">
            <v>150</v>
          </cell>
          <cell r="EP14">
            <v>166</v>
          </cell>
          <cell r="EQ14">
            <v>297</v>
          </cell>
          <cell r="ER14">
            <v>346</v>
          </cell>
          <cell r="ES14">
            <v>378</v>
          </cell>
          <cell r="ET14">
            <v>410</v>
          </cell>
          <cell r="EU14">
            <v>442</v>
          </cell>
          <cell r="EV14">
            <v>474</v>
          </cell>
          <cell r="EW14">
            <v>506</v>
          </cell>
          <cell r="EX14">
            <v>539</v>
          </cell>
          <cell r="EY14">
            <v>150</v>
          </cell>
          <cell r="EZ14">
            <v>196</v>
          </cell>
          <cell r="FA14">
            <v>97</v>
          </cell>
          <cell r="FB14">
            <v>96</v>
          </cell>
          <cell r="FC14" t="str">
            <v xml:space="preserve"> - </v>
          </cell>
          <cell r="FD14" t="str">
            <v xml:space="preserve"> - </v>
          </cell>
        </row>
        <row r="15">
          <cell r="E15" t="str">
            <v>TNF80007569</v>
          </cell>
          <cell r="F15" t="str">
            <v>Total Revenue</v>
          </cell>
          <cell r="G15">
            <v>23325</v>
          </cell>
          <cell r="H15">
            <v>32375</v>
          </cell>
          <cell r="I15">
            <v>34394</v>
          </cell>
          <cell r="J15">
            <v>9047</v>
          </cell>
          <cell r="K15">
            <v>14547</v>
          </cell>
          <cell r="L15">
            <v>29767</v>
          </cell>
          <cell r="M15">
            <v>35382</v>
          </cell>
          <cell r="N15">
            <v>58205</v>
          </cell>
          <cell r="O15">
            <v>123976</v>
          </cell>
          <cell r="P15">
            <v>56517</v>
          </cell>
          <cell r="Q15">
            <v>57467</v>
          </cell>
          <cell r="R15">
            <v>46887</v>
          </cell>
          <cell r="S15">
            <v>23325</v>
          </cell>
          <cell r="T15">
            <v>55700</v>
          </cell>
          <cell r="U15">
            <v>90094</v>
          </cell>
          <cell r="V15">
            <v>99141</v>
          </cell>
          <cell r="W15">
            <v>113688</v>
          </cell>
          <cell r="X15">
            <v>143455</v>
          </cell>
          <cell r="Y15">
            <v>178837</v>
          </cell>
          <cell r="Z15">
            <v>237042</v>
          </cell>
          <cell r="AA15">
            <v>361018</v>
          </cell>
          <cell r="AB15">
            <v>417535</v>
          </cell>
          <cell r="AC15">
            <v>475002</v>
          </cell>
          <cell r="AD15">
            <v>521889</v>
          </cell>
          <cell r="AE15">
            <v>90094</v>
          </cell>
          <cell r="AF15">
            <v>53361</v>
          </cell>
          <cell r="AG15">
            <v>217563</v>
          </cell>
          <cell r="AH15">
            <v>160871</v>
          </cell>
          <cell r="AI15" t="str">
            <v xml:space="preserve"> - </v>
          </cell>
          <cell r="AJ15" t="str">
            <v xml:space="preserve"> - </v>
          </cell>
          <cell r="AK15" t="str">
            <v>Total Revenue</v>
          </cell>
          <cell r="AL15">
            <v>29726</v>
          </cell>
          <cell r="AM15">
            <v>42527</v>
          </cell>
          <cell r="AN15">
            <v>39002</v>
          </cell>
          <cell r="AO15">
            <v>18534</v>
          </cell>
          <cell r="AP15">
            <v>17778</v>
          </cell>
          <cell r="AQ15">
            <v>32692</v>
          </cell>
          <cell r="AR15">
            <v>58154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29726</v>
          </cell>
          <cell r="AY15">
            <v>72253</v>
          </cell>
          <cell r="AZ15">
            <v>111255</v>
          </cell>
          <cell r="BA15">
            <v>129789</v>
          </cell>
          <cell r="BB15">
            <v>147567</v>
          </cell>
          <cell r="BC15">
            <v>180259</v>
          </cell>
          <cell r="BD15">
            <v>238413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111255</v>
          </cell>
          <cell r="BK15">
            <v>69004</v>
          </cell>
          <cell r="BL15">
            <v>0</v>
          </cell>
          <cell r="BM15">
            <v>0</v>
          </cell>
          <cell r="BP15" t="str">
            <v>Total Revenue</v>
          </cell>
          <cell r="BQ15">
            <v>25254</v>
          </cell>
          <cell r="BR15">
            <v>47543</v>
          </cell>
          <cell r="BS15">
            <v>36386</v>
          </cell>
          <cell r="BT15">
            <v>18446</v>
          </cell>
          <cell r="BU15">
            <v>15039</v>
          </cell>
          <cell r="BV15">
            <v>37218</v>
          </cell>
          <cell r="BW15">
            <v>51289</v>
          </cell>
          <cell r="BX15">
            <v>85018</v>
          </cell>
          <cell r="BY15">
            <v>109289</v>
          </cell>
          <cell r="BZ15">
            <v>82384</v>
          </cell>
          <cell r="CA15">
            <v>68549</v>
          </cell>
          <cell r="CB15">
            <v>46937</v>
          </cell>
          <cell r="CC15">
            <v>25254</v>
          </cell>
          <cell r="CD15">
            <v>72797</v>
          </cell>
          <cell r="CE15">
            <v>109183</v>
          </cell>
          <cell r="CF15">
            <v>127629</v>
          </cell>
          <cell r="CG15">
            <v>142668</v>
          </cell>
          <cell r="CH15">
            <v>179886</v>
          </cell>
          <cell r="CI15">
            <v>231175</v>
          </cell>
          <cell r="CJ15">
            <v>316193</v>
          </cell>
          <cell r="CK15">
            <v>425482</v>
          </cell>
          <cell r="CL15">
            <v>507866</v>
          </cell>
          <cell r="CM15">
            <v>576415</v>
          </cell>
          <cell r="CN15">
            <v>623352</v>
          </cell>
          <cell r="CO15">
            <v>109183</v>
          </cell>
          <cell r="CP15">
            <v>70703</v>
          </cell>
          <cell r="CQ15">
            <v>245596</v>
          </cell>
          <cell r="CR15">
            <v>197870</v>
          </cell>
          <cell r="CS15" t="str">
            <v xml:space="preserve"> - </v>
          </cell>
          <cell r="CT15" t="str">
            <v xml:space="preserve"> - </v>
          </cell>
          <cell r="CU15" t="str">
            <v>Total Revenue</v>
          </cell>
          <cell r="CV15">
            <v>29726</v>
          </cell>
          <cell r="CW15">
            <v>42527</v>
          </cell>
          <cell r="CX15">
            <v>39002</v>
          </cell>
          <cell r="CY15">
            <v>18534</v>
          </cell>
          <cell r="CZ15">
            <v>17778</v>
          </cell>
          <cell r="DA15">
            <v>32692</v>
          </cell>
          <cell r="DB15">
            <v>44052</v>
          </cell>
          <cell r="DC15">
            <v>83778</v>
          </cell>
          <cell r="DD15">
            <v>124798</v>
          </cell>
          <cell r="DE15">
            <v>95641</v>
          </cell>
          <cell r="DF15">
            <v>75089</v>
          </cell>
          <cell r="DG15">
            <v>55849</v>
          </cell>
          <cell r="DH15">
            <v>29726</v>
          </cell>
          <cell r="DI15">
            <v>72253</v>
          </cell>
          <cell r="DJ15">
            <v>111255</v>
          </cell>
          <cell r="DK15">
            <v>129789</v>
          </cell>
          <cell r="DL15">
            <v>147567</v>
          </cell>
          <cell r="DM15">
            <v>180259</v>
          </cell>
          <cell r="DN15">
            <v>224311</v>
          </cell>
          <cell r="DO15">
            <v>308089</v>
          </cell>
          <cell r="DP15">
            <v>432887</v>
          </cell>
          <cell r="DQ15">
            <v>528528</v>
          </cell>
          <cell r="DR15">
            <v>603617</v>
          </cell>
          <cell r="DS15">
            <v>659466</v>
          </cell>
          <cell r="DT15">
            <v>111255</v>
          </cell>
          <cell r="DU15">
            <v>69004</v>
          </cell>
          <cell r="DV15">
            <v>252628</v>
          </cell>
          <cell r="DW15">
            <v>226579</v>
          </cell>
          <cell r="DX15" t="str">
            <v xml:space="preserve"> - </v>
          </cell>
          <cell r="DY15" t="str">
            <v xml:space="preserve"> - </v>
          </cell>
          <cell r="DZ15" t="str">
            <v>Total Revenue</v>
          </cell>
          <cell r="EA15">
            <v>29726</v>
          </cell>
          <cell r="EB15">
            <v>42527</v>
          </cell>
          <cell r="EC15">
            <v>39002</v>
          </cell>
          <cell r="ED15">
            <v>18534</v>
          </cell>
          <cell r="EE15">
            <v>17778</v>
          </cell>
          <cell r="EF15">
            <v>32692</v>
          </cell>
          <cell r="EG15">
            <v>44052</v>
          </cell>
          <cell r="EH15">
            <v>83778</v>
          </cell>
          <cell r="EI15">
            <v>124798</v>
          </cell>
          <cell r="EJ15">
            <v>95641</v>
          </cell>
          <cell r="EK15">
            <v>75089</v>
          </cell>
          <cell r="EL15">
            <v>55849</v>
          </cell>
          <cell r="EM15">
            <v>29726</v>
          </cell>
          <cell r="EN15">
            <v>72253</v>
          </cell>
          <cell r="EO15">
            <v>111255</v>
          </cell>
          <cell r="EP15">
            <v>129789</v>
          </cell>
          <cell r="EQ15">
            <v>147567</v>
          </cell>
          <cell r="ER15">
            <v>180259</v>
          </cell>
          <cell r="ES15">
            <v>224311</v>
          </cell>
          <cell r="ET15">
            <v>308089</v>
          </cell>
          <cell r="EU15">
            <v>432887</v>
          </cell>
          <cell r="EV15">
            <v>528528</v>
          </cell>
          <cell r="EW15">
            <v>603617</v>
          </cell>
          <cell r="EX15">
            <v>662780</v>
          </cell>
          <cell r="EY15">
            <v>111255</v>
          </cell>
          <cell r="EZ15">
            <v>69004</v>
          </cell>
          <cell r="FA15">
            <v>254405</v>
          </cell>
          <cell r="FB15">
            <v>228116</v>
          </cell>
          <cell r="FC15" t="str">
            <v xml:space="preserve"> - </v>
          </cell>
          <cell r="FD15" t="str">
            <v xml:space="preserve"> - </v>
          </cell>
        </row>
        <row r="16">
          <cell r="E16" t="str">
            <v>TNF80001538</v>
          </cell>
          <cell r="F16" t="str">
            <v>AGM Incl. Royalties</v>
          </cell>
          <cell r="G16">
            <v>11374</v>
          </cell>
          <cell r="H16">
            <v>13449</v>
          </cell>
          <cell r="I16">
            <v>17016</v>
          </cell>
          <cell r="J16">
            <v>3088</v>
          </cell>
          <cell r="K16">
            <v>6023</v>
          </cell>
          <cell r="L16">
            <v>15013</v>
          </cell>
          <cell r="M16">
            <v>18402</v>
          </cell>
          <cell r="N16">
            <v>27639</v>
          </cell>
          <cell r="O16">
            <v>58956</v>
          </cell>
          <cell r="P16">
            <v>25674</v>
          </cell>
          <cell r="Q16">
            <v>26929</v>
          </cell>
          <cell r="R16">
            <v>27993</v>
          </cell>
          <cell r="S16">
            <v>11374</v>
          </cell>
          <cell r="T16">
            <v>24823</v>
          </cell>
          <cell r="U16">
            <v>41839</v>
          </cell>
          <cell r="V16">
            <v>44927</v>
          </cell>
          <cell r="W16">
            <v>50950</v>
          </cell>
          <cell r="X16">
            <v>65963</v>
          </cell>
          <cell r="Y16">
            <v>84365</v>
          </cell>
          <cell r="Z16">
            <v>112004</v>
          </cell>
          <cell r="AA16">
            <v>170960</v>
          </cell>
          <cell r="AB16">
            <v>196634</v>
          </cell>
          <cell r="AC16">
            <v>223563</v>
          </cell>
          <cell r="AD16">
            <v>251556</v>
          </cell>
          <cell r="AE16">
            <v>41839</v>
          </cell>
          <cell r="AF16">
            <v>24124</v>
          </cell>
          <cell r="AG16">
            <v>104997</v>
          </cell>
          <cell r="AH16">
            <v>80596</v>
          </cell>
          <cell r="AI16" t="str">
            <v xml:space="preserve"> - </v>
          </cell>
          <cell r="AJ16" t="str">
            <v xml:space="preserve"> - </v>
          </cell>
          <cell r="AK16" t="str">
            <v>AGM Incl. Royalties</v>
          </cell>
          <cell r="AL16">
            <v>13213</v>
          </cell>
          <cell r="AM16">
            <v>18750</v>
          </cell>
          <cell r="AN16">
            <v>16870</v>
          </cell>
          <cell r="AO16">
            <v>8844</v>
          </cell>
          <cell r="AP16">
            <v>8468</v>
          </cell>
          <cell r="AQ16">
            <v>14297</v>
          </cell>
          <cell r="AR16">
            <v>27765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13213</v>
          </cell>
          <cell r="AY16">
            <v>31963</v>
          </cell>
          <cell r="AZ16">
            <v>48833</v>
          </cell>
          <cell r="BA16">
            <v>57677</v>
          </cell>
          <cell r="BB16">
            <v>66145</v>
          </cell>
          <cell r="BC16">
            <v>80442</v>
          </cell>
          <cell r="BD16">
            <v>108207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48833</v>
          </cell>
          <cell r="BK16">
            <v>31609</v>
          </cell>
          <cell r="BL16">
            <v>0</v>
          </cell>
          <cell r="BM16">
            <v>0</v>
          </cell>
          <cell r="BP16" t="str">
            <v>AGM Incl. Royalties</v>
          </cell>
          <cell r="BQ16">
            <v>11393</v>
          </cell>
          <cell r="BR16">
            <v>20463</v>
          </cell>
          <cell r="BS16">
            <v>15778</v>
          </cell>
          <cell r="BT16">
            <v>8082</v>
          </cell>
          <cell r="BU16">
            <v>6836</v>
          </cell>
          <cell r="BV16">
            <v>16844</v>
          </cell>
          <cell r="BW16">
            <v>23244</v>
          </cell>
          <cell r="BX16">
            <v>38557</v>
          </cell>
          <cell r="BY16">
            <v>49835</v>
          </cell>
          <cell r="BZ16">
            <v>38300</v>
          </cell>
          <cell r="CA16">
            <v>32674</v>
          </cell>
          <cell r="CB16">
            <v>25606</v>
          </cell>
          <cell r="CC16">
            <v>11393</v>
          </cell>
          <cell r="CD16">
            <v>31856</v>
          </cell>
          <cell r="CE16">
            <v>47634</v>
          </cell>
          <cell r="CF16">
            <v>55716</v>
          </cell>
          <cell r="CG16">
            <v>62552</v>
          </cell>
          <cell r="CH16">
            <v>79396</v>
          </cell>
          <cell r="CI16">
            <v>102640</v>
          </cell>
          <cell r="CJ16">
            <v>141197</v>
          </cell>
          <cell r="CK16">
            <v>191032</v>
          </cell>
          <cell r="CL16">
            <v>229332</v>
          </cell>
          <cell r="CM16">
            <v>262006</v>
          </cell>
          <cell r="CN16">
            <v>287612</v>
          </cell>
          <cell r="CO16">
            <v>47634</v>
          </cell>
          <cell r="CP16">
            <v>31762</v>
          </cell>
          <cell r="CQ16">
            <v>111636</v>
          </cell>
          <cell r="CR16">
            <v>96580</v>
          </cell>
          <cell r="CS16" t="str">
            <v xml:space="preserve"> - </v>
          </cell>
          <cell r="CT16" t="str">
            <v xml:space="preserve"> - </v>
          </cell>
          <cell r="CU16" t="str">
            <v>AGM Incl. Royalties</v>
          </cell>
          <cell r="CV16">
            <v>13213</v>
          </cell>
          <cell r="CW16">
            <v>18750</v>
          </cell>
          <cell r="CX16">
            <v>16870</v>
          </cell>
          <cell r="CY16">
            <v>8844</v>
          </cell>
          <cell r="CZ16">
            <v>8468</v>
          </cell>
          <cell r="DA16">
            <v>14297</v>
          </cell>
          <cell r="DB16">
            <v>20729</v>
          </cell>
          <cell r="DC16">
            <v>37763</v>
          </cell>
          <cell r="DD16">
            <v>57055</v>
          </cell>
          <cell r="DE16">
            <v>45403</v>
          </cell>
          <cell r="DF16">
            <v>36512</v>
          </cell>
          <cell r="DG16">
            <v>30208</v>
          </cell>
          <cell r="DH16">
            <v>13213</v>
          </cell>
          <cell r="DI16">
            <v>31963</v>
          </cell>
          <cell r="DJ16">
            <v>48833</v>
          </cell>
          <cell r="DK16">
            <v>57677</v>
          </cell>
          <cell r="DL16">
            <v>66145</v>
          </cell>
          <cell r="DM16">
            <v>80442</v>
          </cell>
          <cell r="DN16">
            <v>101171</v>
          </cell>
          <cell r="DO16">
            <v>138934</v>
          </cell>
          <cell r="DP16">
            <v>195989</v>
          </cell>
          <cell r="DQ16">
            <v>241392</v>
          </cell>
          <cell r="DR16">
            <v>277904</v>
          </cell>
          <cell r="DS16">
            <v>308112</v>
          </cell>
          <cell r="DT16">
            <v>48833</v>
          </cell>
          <cell r="DU16">
            <v>31609</v>
          </cell>
          <cell r="DV16">
            <v>115547</v>
          </cell>
          <cell r="DW16">
            <v>112123</v>
          </cell>
          <cell r="DX16" t="str">
            <v xml:space="preserve"> - </v>
          </cell>
          <cell r="DY16" t="str">
            <v xml:space="preserve"> - </v>
          </cell>
          <cell r="DZ16" t="str">
            <v>AGM Incl. Royalties</v>
          </cell>
          <cell r="EA16">
            <v>13213</v>
          </cell>
          <cell r="EB16">
            <v>18750</v>
          </cell>
          <cell r="EC16">
            <v>16870</v>
          </cell>
          <cell r="ED16">
            <v>8844</v>
          </cell>
          <cell r="EE16">
            <v>8468</v>
          </cell>
          <cell r="EF16">
            <v>14297</v>
          </cell>
          <cell r="EG16">
            <v>20729</v>
          </cell>
          <cell r="EH16">
            <v>37763</v>
          </cell>
          <cell r="EI16">
            <v>57055</v>
          </cell>
          <cell r="EJ16">
            <v>45403</v>
          </cell>
          <cell r="EK16">
            <v>36512</v>
          </cell>
          <cell r="EL16">
            <v>30208</v>
          </cell>
          <cell r="EM16">
            <v>13213</v>
          </cell>
          <cell r="EN16">
            <v>31963</v>
          </cell>
          <cell r="EO16">
            <v>48833</v>
          </cell>
          <cell r="EP16">
            <v>57677</v>
          </cell>
          <cell r="EQ16">
            <v>66145</v>
          </cell>
          <cell r="ER16">
            <v>80442</v>
          </cell>
          <cell r="ES16">
            <v>101171</v>
          </cell>
          <cell r="ET16">
            <v>138934</v>
          </cell>
          <cell r="EU16">
            <v>195989</v>
          </cell>
          <cell r="EV16">
            <v>241392</v>
          </cell>
          <cell r="EW16">
            <v>277904</v>
          </cell>
          <cell r="EX16">
            <v>311254</v>
          </cell>
          <cell r="EY16">
            <v>48833</v>
          </cell>
          <cell r="EZ16">
            <v>31609</v>
          </cell>
          <cell r="FA16">
            <v>118501</v>
          </cell>
          <cell r="FB16">
            <v>112311</v>
          </cell>
          <cell r="FC16" t="str">
            <v xml:space="preserve"> - </v>
          </cell>
          <cell r="FD16" t="str">
            <v xml:space="preserve"> - </v>
          </cell>
        </row>
        <row r="17">
          <cell r="E17" t="str">
            <v>TNF80001578</v>
          </cell>
          <cell r="F17" t="str">
            <v>Operating Expense</v>
          </cell>
          <cell r="G17">
            <v>8226</v>
          </cell>
          <cell r="H17">
            <v>9886</v>
          </cell>
          <cell r="I17">
            <v>10858</v>
          </cell>
          <cell r="J17">
            <v>7002</v>
          </cell>
          <cell r="K17">
            <v>8461</v>
          </cell>
          <cell r="L17">
            <v>12015</v>
          </cell>
          <cell r="M17">
            <v>12286</v>
          </cell>
          <cell r="N17">
            <v>15300</v>
          </cell>
          <cell r="O17">
            <v>26140</v>
          </cell>
          <cell r="P17">
            <v>15348</v>
          </cell>
          <cell r="Q17">
            <v>16078</v>
          </cell>
          <cell r="R17">
            <v>15250</v>
          </cell>
          <cell r="S17">
            <v>8226</v>
          </cell>
          <cell r="T17">
            <v>18112</v>
          </cell>
          <cell r="U17">
            <v>28970</v>
          </cell>
          <cell r="V17">
            <v>35972</v>
          </cell>
          <cell r="W17">
            <v>44433</v>
          </cell>
          <cell r="X17">
            <v>56448</v>
          </cell>
          <cell r="Y17">
            <v>68734</v>
          </cell>
          <cell r="Z17">
            <v>84034</v>
          </cell>
          <cell r="AA17">
            <v>110174</v>
          </cell>
          <cell r="AB17">
            <v>125522</v>
          </cell>
          <cell r="AC17">
            <v>141600</v>
          </cell>
          <cell r="AD17">
            <v>156850</v>
          </cell>
          <cell r="AE17">
            <v>28970</v>
          </cell>
          <cell r="AF17">
            <v>27478</v>
          </cell>
          <cell r="AG17">
            <v>53726</v>
          </cell>
          <cell r="AH17">
            <v>46676</v>
          </cell>
          <cell r="AI17" t="str">
            <v xml:space="preserve"> - </v>
          </cell>
          <cell r="AJ17" t="str">
            <v xml:space="preserve"> - </v>
          </cell>
          <cell r="AK17" t="str">
            <v>Operating Expense</v>
          </cell>
          <cell r="AL17">
            <v>10411</v>
          </cell>
          <cell r="AM17">
            <v>13564</v>
          </cell>
          <cell r="AN17">
            <v>13478</v>
          </cell>
          <cell r="AO17">
            <v>9708</v>
          </cell>
          <cell r="AP17">
            <v>9673</v>
          </cell>
          <cell r="AQ17">
            <v>14428</v>
          </cell>
          <cell r="AR17">
            <v>16151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10411</v>
          </cell>
          <cell r="AY17">
            <v>23975</v>
          </cell>
          <cell r="AZ17">
            <v>37453</v>
          </cell>
          <cell r="BA17">
            <v>47161</v>
          </cell>
          <cell r="BB17">
            <v>56834</v>
          </cell>
          <cell r="BC17">
            <v>71262</v>
          </cell>
          <cell r="BD17">
            <v>87413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37453</v>
          </cell>
          <cell r="BK17">
            <v>33809</v>
          </cell>
          <cell r="BL17">
            <v>0</v>
          </cell>
          <cell r="BM17">
            <v>0</v>
          </cell>
          <cell r="BP17" t="str">
            <v>Operating Expense</v>
          </cell>
          <cell r="BQ17">
            <v>11166</v>
          </cell>
          <cell r="BR17">
            <v>14011</v>
          </cell>
          <cell r="BS17">
            <v>12991</v>
          </cell>
          <cell r="BT17">
            <v>10263</v>
          </cell>
          <cell r="BU17">
            <v>9984</v>
          </cell>
          <cell r="BV17">
            <v>13287</v>
          </cell>
          <cell r="BW17">
            <v>14319</v>
          </cell>
          <cell r="BX17">
            <v>18806</v>
          </cell>
          <cell r="BY17">
            <v>23104</v>
          </cell>
          <cell r="BZ17">
            <v>20053</v>
          </cell>
          <cell r="CA17">
            <v>17943</v>
          </cell>
          <cell r="CB17">
            <v>14458</v>
          </cell>
          <cell r="CC17">
            <v>11166</v>
          </cell>
          <cell r="CD17">
            <v>25177</v>
          </cell>
          <cell r="CE17">
            <v>38168</v>
          </cell>
          <cell r="CF17">
            <v>48431</v>
          </cell>
          <cell r="CG17">
            <v>58415</v>
          </cell>
          <cell r="CH17">
            <v>71702</v>
          </cell>
          <cell r="CI17">
            <v>86021</v>
          </cell>
          <cell r="CJ17">
            <v>104827</v>
          </cell>
          <cell r="CK17">
            <v>127931</v>
          </cell>
          <cell r="CL17">
            <v>147984</v>
          </cell>
          <cell r="CM17">
            <v>165927</v>
          </cell>
          <cell r="CN17">
            <v>180385</v>
          </cell>
          <cell r="CO17">
            <v>38168</v>
          </cell>
          <cell r="CP17">
            <v>33534</v>
          </cell>
          <cell r="CQ17">
            <v>56229</v>
          </cell>
          <cell r="CR17">
            <v>52454</v>
          </cell>
          <cell r="CS17" t="str">
            <v xml:space="preserve"> - </v>
          </cell>
          <cell r="CT17" t="str">
            <v xml:space="preserve"> - </v>
          </cell>
          <cell r="CU17" t="str">
            <v>Operating Expense</v>
          </cell>
          <cell r="CV17">
            <v>10411</v>
          </cell>
          <cell r="CW17">
            <v>13564</v>
          </cell>
          <cell r="CX17">
            <v>13478</v>
          </cell>
          <cell r="CY17">
            <v>9708</v>
          </cell>
          <cell r="CZ17">
            <v>9673</v>
          </cell>
          <cell r="DA17">
            <v>14428</v>
          </cell>
          <cell r="DB17">
            <v>15692</v>
          </cell>
          <cell r="DC17">
            <v>19525</v>
          </cell>
          <cell r="DD17">
            <v>25169</v>
          </cell>
          <cell r="DE17">
            <v>22062</v>
          </cell>
          <cell r="DF17">
            <v>18806</v>
          </cell>
          <cell r="DG17">
            <v>15930</v>
          </cell>
          <cell r="DH17">
            <v>10411</v>
          </cell>
          <cell r="DI17">
            <v>23975</v>
          </cell>
          <cell r="DJ17">
            <v>37453</v>
          </cell>
          <cell r="DK17">
            <v>47161</v>
          </cell>
          <cell r="DL17">
            <v>56834</v>
          </cell>
          <cell r="DM17">
            <v>71262</v>
          </cell>
          <cell r="DN17">
            <v>86954</v>
          </cell>
          <cell r="DO17">
            <v>106479</v>
          </cell>
          <cell r="DP17">
            <v>131648</v>
          </cell>
          <cell r="DQ17">
            <v>153710</v>
          </cell>
          <cell r="DR17">
            <v>172516</v>
          </cell>
          <cell r="DS17">
            <v>188446</v>
          </cell>
          <cell r="DT17">
            <v>37453</v>
          </cell>
          <cell r="DU17">
            <v>33809</v>
          </cell>
          <cell r="DV17">
            <v>60386</v>
          </cell>
          <cell r="DW17">
            <v>56798</v>
          </cell>
          <cell r="DX17" t="str">
            <v xml:space="preserve"> - </v>
          </cell>
          <cell r="DY17" t="str">
            <v xml:space="preserve"> - </v>
          </cell>
          <cell r="DZ17" t="str">
            <v>Operating Expense</v>
          </cell>
          <cell r="EA17">
            <v>10411</v>
          </cell>
          <cell r="EB17">
            <v>13564</v>
          </cell>
          <cell r="EC17">
            <v>13478</v>
          </cell>
          <cell r="ED17">
            <v>9708</v>
          </cell>
          <cell r="EE17">
            <v>9673</v>
          </cell>
          <cell r="EF17">
            <v>14428</v>
          </cell>
          <cell r="EG17">
            <v>15692</v>
          </cell>
          <cell r="EH17">
            <v>19525</v>
          </cell>
          <cell r="EI17">
            <v>25169</v>
          </cell>
          <cell r="EJ17">
            <v>22062</v>
          </cell>
          <cell r="EK17">
            <v>18806</v>
          </cell>
          <cell r="EL17">
            <v>15930</v>
          </cell>
          <cell r="EM17">
            <v>10411</v>
          </cell>
          <cell r="EN17">
            <v>23975</v>
          </cell>
          <cell r="EO17">
            <v>37453</v>
          </cell>
          <cell r="EP17">
            <v>47161</v>
          </cell>
          <cell r="EQ17">
            <v>56834</v>
          </cell>
          <cell r="ER17">
            <v>71262</v>
          </cell>
          <cell r="ES17">
            <v>86954</v>
          </cell>
          <cell r="ET17">
            <v>106479</v>
          </cell>
          <cell r="EU17">
            <v>131648</v>
          </cell>
          <cell r="EV17">
            <v>153710</v>
          </cell>
          <cell r="EW17">
            <v>172516</v>
          </cell>
          <cell r="EX17">
            <v>189399</v>
          </cell>
          <cell r="EY17">
            <v>37453</v>
          </cell>
          <cell r="EZ17">
            <v>33809</v>
          </cell>
          <cell r="FA17">
            <v>60762</v>
          </cell>
          <cell r="FB17">
            <v>57375</v>
          </cell>
          <cell r="FC17" t="str">
            <v xml:space="preserve"> - </v>
          </cell>
          <cell r="FD17" t="str">
            <v xml:space="preserve"> - </v>
          </cell>
        </row>
        <row r="18">
          <cell r="E18" t="str">
            <v>TNF80007626</v>
          </cell>
          <cell r="F18" t="str">
            <v>Total SG&amp;A</v>
          </cell>
          <cell r="G18">
            <v>8226</v>
          </cell>
          <cell r="H18">
            <v>9886</v>
          </cell>
          <cell r="I18">
            <v>10858</v>
          </cell>
          <cell r="J18">
            <v>7002</v>
          </cell>
          <cell r="K18">
            <v>8461</v>
          </cell>
          <cell r="L18">
            <v>12015</v>
          </cell>
          <cell r="M18">
            <v>12286</v>
          </cell>
          <cell r="N18">
            <v>15300</v>
          </cell>
          <cell r="O18">
            <v>26140</v>
          </cell>
          <cell r="P18">
            <v>15348</v>
          </cell>
          <cell r="Q18">
            <v>16078</v>
          </cell>
          <cell r="R18">
            <v>15250</v>
          </cell>
          <cell r="S18">
            <v>8226</v>
          </cell>
          <cell r="T18">
            <v>18112</v>
          </cell>
          <cell r="U18">
            <v>28970</v>
          </cell>
          <cell r="V18">
            <v>35972</v>
          </cell>
          <cell r="W18">
            <v>44433</v>
          </cell>
          <cell r="X18">
            <v>56448</v>
          </cell>
          <cell r="Y18">
            <v>68734</v>
          </cell>
          <cell r="Z18">
            <v>84034</v>
          </cell>
          <cell r="AA18">
            <v>110174</v>
          </cell>
          <cell r="AB18">
            <v>125522</v>
          </cell>
          <cell r="AC18">
            <v>141600</v>
          </cell>
          <cell r="AD18">
            <v>156850</v>
          </cell>
          <cell r="AE18">
            <v>28970</v>
          </cell>
          <cell r="AF18">
            <v>27478</v>
          </cell>
          <cell r="AG18">
            <v>53726</v>
          </cell>
          <cell r="AH18">
            <v>46676</v>
          </cell>
          <cell r="AI18" t="str">
            <v xml:space="preserve"> - </v>
          </cell>
          <cell r="AJ18" t="str">
            <v xml:space="preserve"> - </v>
          </cell>
          <cell r="AK18" t="str">
            <v>Total SG&amp;A</v>
          </cell>
          <cell r="AL18">
            <v>10411</v>
          </cell>
          <cell r="AM18">
            <v>13564</v>
          </cell>
          <cell r="AN18">
            <v>13478</v>
          </cell>
          <cell r="AO18">
            <v>9708</v>
          </cell>
          <cell r="AP18">
            <v>9673</v>
          </cell>
          <cell r="AQ18">
            <v>14428</v>
          </cell>
          <cell r="AR18">
            <v>16151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10411</v>
          </cell>
          <cell r="AY18">
            <v>23975</v>
          </cell>
          <cell r="AZ18">
            <v>37453</v>
          </cell>
          <cell r="BA18">
            <v>47161</v>
          </cell>
          <cell r="BB18">
            <v>56834</v>
          </cell>
          <cell r="BC18">
            <v>71262</v>
          </cell>
          <cell r="BD18">
            <v>87413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37453</v>
          </cell>
          <cell r="BK18">
            <v>33809</v>
          </cell>
          <cell r="BL18">
            <v>0</v>
          </cell>
          <cell r="BM18">
            <v>0</v>
          </cell>
          <cell r="BP18" t="str">
            <v>Total SG&amp;A</v>
          </cell>
          <cell r="BQ18">
            <v>11166</v>
          </cell>
          <cell r="BR18">
            <v>14011</v>
          </cell>
          <cell r="BS18">
            <v>12991</v>
          </cell>
          <cell r="BT18">
            <v>10263</v>
          </cell>
          <cell r="BU18">
            <v>9984</v>
          </cell>
          <cell r="BV18">
            <v>13287</v>
          </cell>
          <cell r="BW18">
            <v>14319</v>
          </cell>
          <cell r="BX18">
            <v>18806</v>
          </cell>
          <cell r="BY18">
            <v>23104</v>
          </cell>
          <cell r="BZ18">
            <v>20053</v>
          </cell>
          <cell r="CA18">
            <v>17943</v>
          </cell>
          <cell r="CB18">
            <v>14458</v>
          </cell>
          <cell r="CC18">
            <v>11166</v>
          </cell>
          <cell r="CD18">
            <v>25177</v>
          </cell>
          <cell r="CE18">
            <v>38168</v>
          </cell>
          <cell r="CF18">
            <v>48431</v>
          </cell>
          <cell r="CG18">
            <v>58415</v>
          </cell>
          <cell r="CH18">
            <v>71702</v>
          </cell>
          <cell r="CI18">
            <v>86021</v>
          </cell>
          <cell r="CJ18">
            <v>104827</v>
          </cell>
          <cell r="CK18">
            <v>127931</v>
          </cell>
          <cell r="CL18">
            <v>147984</v>
          </cell>
          <cell r="CM18">
            <v>165927</v>
          </cell>
          <cell r="CN18">
            <v>180385</v>
          </cell>
          <cell r="CO18">
            <v>38168</v>
          </cell>
          <cell r="CP18">
            <v>33534</v>
          </cell>
          <cell r="CQ18">
            <v>56229</v>
          </cell>
          <cell r="CR18">
            <v>52454</v>
          </cell>
          <cell r="CS18" t="str">
            <v xml:space="preserve"> - </v>
          </cell>
          <cell r="CT18" t="str">
            <v xml:space="preserve"> - </v>
          </cell>
          <cell r="CU18" t="str">
            <v>Total SG&amp;A</v>
          </cell>
          <cell r="CV18">
            <v>10411</v>
          </cell>
          <cell r="CW18">
            <v>13564</v>
          </cell>
          <cell r="CX18">
            <v>13478</v>
          </cell>
          <cell r="CY18">
            <v>9708</v>
          </cell>
          <cell r="CZ18">
            <v>9673</v>
          </cell>
          <cell r="DA18">
            <v>14428</v>
          </cell>
          <cell r="DB18">
            <v>15692</v>
          </cell>
          <cell r="DC18">
            <v>19525</v>
          </cell>
          <cell r="DD18">
            <v>25169</v>
          </cell>
          <cell r="DE18">
            <v>22062</v>
          </cell>
          <cell r="DF18">
            <v>18806</v>
          </cell>
          <cell r="DG18">
            <v>15930</v>
          </cell>
          <cell r="DH18">
            <v>10411</v>
          </cell>
          <cell r="DI18">
            <v>23975</v>
          </cell>
          <cell r="DJ18">
            <v>37453</v>
          </cell>
          <cell r="DK18">
            <v>47161</v>
          </cell>
          <cell r="DL18">
            <v>56834</v>
          </cell>
          <cell r="DM18">
            <v>71262</v>
          </cell>
          <cell r="DN18">
            <v>86954</v>
          </cell>
          <cell r="DO18">
            <v>106479</v>
          </cell>
          <cell r="DP18">
            <v>131648</v>
          </cell>
          <cell r="DQ18">
            <v>153710</v>
          </cell>
          <cell r="DR18">
            <v>172516</v>
          </cell>
          <cell r="DS18">
            <v>188446</v>
          </cell>
          <cell r="DT18">
            <v>37453</v>
          </cell>
          <cell r="DU18">
            <v>33809</v>
          </cell>
          <cell r="DV18">
            <v>60386</v>
          </cell>
          <cell r="DW18">
            <v>56798</v>
          </cell>
          <cell r="DX18" t="str">
            <v xml:space="preserve"> - </v>
          </cell>
          <cell r="DY18" t="str">
            <v xml:space="preserve"> - </v>
          </cell>
          <cell r="DZ18" t="str">
            <v>Total SG&amp;A</v>
          </cell>
          <cell r="EA18">
            <v>10411</v>
          </cell>
          <cell r="EB18">
            <v>13564</v>
          </cell>
          <cell r="EC18">
            <v>13478</v>
          </cell>
          <cell r="ED18">
            <v>9708</v>
          </cell>
          <cell r="EE18">
            <v>9673</v>
          </cell>
          <cell r="EF18">
            <v>14428</v>
          </cell>
          <cell r="EG18">
            <v>15692</v>
          </cell>
          <cell r="EH18">
            <v>19525</v>
          </cell>
          <cell r="EI18">
            <v>25169</v>
          </cell>
          <cell r="EJ18">
            <v>22062</v>
          </cell>
          <cell r="EK18">
            <v>18806</v>
          </cell>
          <cell r="EL18">
            <v>15930</v>
          </cell>
          <cell r="EM18">
            <v>10411</v>
          </cell>
          <cell r="EN18">
            <v>23975</v>
          </cell>
          <cell r="EO18">
            <v>37453</v>
          </cell>
          <cell r="EP18">
            <v>47161</v>
          </cell>
          <cell r="EQ18">
            <v>56834</v>
          </cell>
          <cell r="ER18">
            <v>71262</v>
          </cell>
          <cell r="ES18">
            <v>86954</v>
          </cell>
          <cell r="ET18">
            <v>106479</v>
          </cell>
          <cell r="EU18">
            <v>131648</v>
          </cell>
          <cell r="EV18">
            <v>153710</v>
          </cell>
          <cell r="EW18">
            <v>172516</v>
          </cell>
          <cell r="EX18">
            <v>189399</v>
          </cell>
          <cell r="EY18">
            <v>37453</v>
          </cell>
          <cell r="EZ18">
            <v>33809</v>
          </cell>
          <cell r="FA18">
            <v>60762</v>
          </cell>
          <cell r="FB18">
            <v>57375</v>
          </cell>
          <cell r="FC18" t="str">
            <v xml:space="preserve"> - </v>
          </cell>
          <cell r="FD18" t="str">
            <v xml:space="preserve"> - </v>
          </cell>
        </row>
        <row r="19">
          <cell r="E19" t="str">
            <v>TNF80001579</v>
          </cell>
          <cell r="F19" t="str">
            <v>Oper Profit Incl Roy, before Amtz</v>
          </cell>
          <cell r="G19">
            <v>3148</v>
          </cell>
          <cell r="H19">
            <v>3563</v>
          </cell>
          <cell r="I19">
            <v>6158</v>
          </cell>
          <cell r="J19">
            <v>-3914</v>
          </cell>
          <cell r="K19">
            <v>-2438</v>
          </cell>
          <cell r="L19">
            <v>2998</v>
          </cell>
          <cell r="M19">
            <v>6116</v>
          </cell>
          <cell r="N19">
            <v>12339</v>
          </cell>
          <cell r="O19">
            <v>32816</v>
          </cell>
          <cell r="P19">
            <v>10326</v>
          </cell>
          <cell r="Q19">
            <v>10851</v>
          </cell>
          <cell r="R19">
            <v>12743</v>
          </cell>
          <cell r="S19">
            <v>3148</v>
          </cell>
          <cell r="T19">
            <v>6711</v>
          </cell>
          <cell r="U19">
            <v>12869</v>
          </cell>
          <cell r="V19">
            <v>8955</v>
          </cell>
          <cell r="W19">
            <v>6517</v>
          </cell>
          <cell r="X19">
            <v>9515</v>
          </cell>
          <cell r="Y19">
            <v>15631</v>
          </cell>
          <cell r="Z19">
            <v>27970</v>
          </cell>
          <cell r="AA19">
            <v>60786</v>
          </cell>
          <cell r="AB19">
            <v>71112</v>
          </cell>
          <cell r="AC19">
            <v>81963</v>
          </cell>
          <cell r="AD19">
            <v>94706</v>
          </cell>
          <cell r="AE19">
            <v>12869</v>
          </cell>
          <cell r="AF19">
            <v>-3354</v>
          </cell>
          <cell r="AG19">
            <v>51271</v>
          </cell>
          <cell r="AH19">
            <v>33920</v>
          </cell>
          <cell r="AI19" t="str">
            <v xml:space="preserve"> - </v>
          </cell>
          <cell r="AJ19" t="str">
            <v xml:space="preserve"> - </v>
          </cell>
          <cell r="AK19" t="str">
            <v>Oper Profit Incl Roy, before Amtz</v>
          </cell>
          <cell r="AL19">
            <v>2802</v>
          </cell>
          <cell r="AM19">
            <v>5186</v>
          </cell>
          <cell r="AN19">
            <v>3392</v>
          </cell>
          <cell r="AO19">
            <v>-864</v>
          </cell>
          <cell r="AP19">
            <v>-1205</v>
          </cell>
          <cell r="AQ19">
            <v>-131</v>
          </cell>
          <cell r="AR19">
            <v>11614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2802</v>
          </cell>
          <cell r="AY19">
            <v>7988</v>
          </cell>
          <cell r="AZ19">
            <v>11380</v>
          </cell>
          <cell r="BA19">
            <v>10516</v>
          </cell>
          <cell r="BB19">
            <v>9311</v>
          </cell>
          <cell r="BC19">
            <v>9180</v>
          </cell>
          <cell r="BD19">
            <v>20794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11380</v>
          </cell>
          <cell r="BK19">
            <v>-2200</v>
          </cell>
          <cell r="BL19">
            <v>0</v>
          </cell>
          <cell r="BM19">
            <v>0</v>
          </cell>
          <cell r="BP19" t="str">
            <v>Oper Profit Incl Roy, before Amtz</v>
          </cell>
          <cell r="BQ19">
            <v>227</v>
          </cell>
          <cell r="BR19">
            <v>6452</v>
          </cell>
          <cell r="BS19">
            <v>2787</v>
          </cell>
          <cell r="BT19">
            <v>-2181</v>
          </cell>
          <cell r="BU19">
            <v>-3148</v>
          </cell>
          <cell r="BV19">
            <v>3557</v>
          </cell>
          <cell r="BW19">
            <v>8925</v>
          </cell>
          <cell r="BX19">
            <v>19751</v>
          </cell>
          <cell r="BY19">
            <v>26731</v>
          </cell>
          <cell r="BZ19">
            <v>18247</v>
          </cell>
          <cell r="CA19">
            <v>14731</v>
          </cell>
          <cell r="CB19">
            <v>11148</v>
          </cell>
          <cell r="CC19">
            <v>227</v>
          </cell>
          <cell r="CD19">
            <v>6679</v>
          </cell>
          <cell r="CE19">
            <v>9466</v>
          </cell>
          <cell r="CF19">
            <v>7285</v>
          </cell>
          <cell r="CG19">
            <v>4137</v>
          </cell>
          <cell r="CH19">
            <v>7694</v>
          </cell>
          <cell r="CI19">
            <v>16619</v>
          </cell>
          <cell r="CJ19">
            <v>36370</v>
          </cell>
          <cell r="CK19">
            <v>63101</v>
          </cell>
          <cell r="CL19">
            <v>81348</v>
          </cell>
          <cell r="CM19">
            <v>96079</v>
          </cell>
          <cell r="CN19">
            <v>107227</v>
          </cell>
          <cell r="CO19">
            <v>9466</v>
          </cell>
          <cell r="CP19">
            <v>-1772</v>
          </cell>
          <cell r="CQ19">
            <v>55407</v>
          </cell>
          <cell r="CR19">
            <v>44126</v>
          </cell>
          <cell r="CS19" t="str">
            <v xml:space="preserve"> - </v>
          </cell>
          <cell r="CT19" t="str">
            <v xml:space="preserve"> - </v>
          </cell>
          <cell r="CU19" t="str">
            <v>Oper Profit Incl Roy, before Amtz</v>
          </cell>
          <cell r="CV19">
            <v>2802</v>
          </cell>
          <cell r="CW19">
            <v>5186</v>
          </cell>
          <cell r="CX19">
            <v>3392</v>
          </cell>
          <cell r="CY19">
            <v>-864</v>
          </cell>
          <cell r="CZ19">
            <v>-1205</v>
          </cell>
          <cell r="DA19">
            <v>-131</v>
          </cell>
          <cell r="DB19">
            <v>5037</v>
          </cell>
          <cell r="DC19">
            <v>18238</v>
          </cell>
          <cell r="DD19">
            <v>31886</v>
          </cell>
          <cell r="DE19">
            <v>23341</v>
          </cell>
          <cell r="DF19">
            <v>17706</v>
          </cell>
          <cell r="DG19">
            <v>14278</v>
          </cell>
          <cell r="DH19">
            <v>2802</v>
          </cell>
          <cell r="DI19">
            <v>7988</v>
          </cell>
          <cell r="DJ19">
            <v>11380</v>
          </cell>
          <cell r="DK19">
            <v>10516</v>
          </cell>
          <cell r="DL19">
            <v>9311</v>
          </cell>
          <cell r="DM19">
            <v>9180</v>
          </cell>
          <cell r="DN19">
            <v>14217</v>
          </cell>
          <cell r="DO19">
            <v>32455</v>
          </cell>
          <cell r="DP19">
            <v>64341</v>
          </cell>
          <cell r="DQ19">
            <v>87682</v>
          </cell>
          <cell r="DR19">
            <v>105388</v>
          </cell>
          <cell r="DS19">
            <v>119666</v>
          </cell>
          <cell r="DT19">
            <v>11380</v>
          </cell>
          <cell r="DU19">
            <v>-2200</v>
          </cell>
          <cell r="DV19">
            <v>55161</v>
          </cell>
          <cell r="DW19">
            <v>55325</v>
          </cell>
          <cell r="DX19" t="str">
            <v xml:space="preserve"> - </v>
          </cell>
          <cell r="DY19" t="str">
            <v xml:space="preserve"> - </v>
          </cell>
          <cell r="DZ19" t="str">
            <v>Oper Profit Incl Roy, before Amtz</v>
          </cell>
          <cell r="EA19">
            <v>2802</v>
          </cell>
          <cell r="EB19">
            <v>5186</v>
          </cell>
          <cell r="EC19">
            <v>3392</v>
          </cell>
          <cell r="ED19">
            <v>-864</v>
          </cell>
          <cell r="EE19">
            <v>-1205</v>
          </cell>
          <cell r="EF19">
            <v>-131</v>
          </cell>
          <cell r="EG19">
            <v>5037</v>
          </cell>
          <cell r="EH19">
            <v>18238</v>
          </cell>
          <cell r="EI19">
            <v>31886</v>
          </cell>
          <cell r="EJ19">
            <v>23341</v>
          </cell>
          <cell r="EK19">
            <v>17706</v>
          </cell>
          <cell r="EL19">
            <v>14278</v>
          </cell>
          <cell r="EM19">
            <v>2802</v>
          </cell>
          <cell r="EN19">
            <v>7988</v>
          </cell>
          <cell r="EO19">
            <v>11380</v>
          </cell>
          <cell r="EP19">
            <v>10516</v>
          </cell>
          <cell r="EQ19">
            <v>9311</v>
          </cell>
          <cell r="ER19">
            <v>9180</v>
          </cell>
          <cell r="ES19">
            <v>14217</v>
          </cell>
          <cell r="ET19">
            <v>32455</v>
          </cell>
          <cell r="EU19">
            <v>64341</v>
          </cell>
          <cell r="EV19">
            <v>87682</v>
          </cell>
          <cell r="EW19">
            <v>105388</v>
          </cell>
          <cell r="EX19">
            <v>121855</v>
          </cell>
          <cell r="EY19">
            <v>11380</v>
          </cell>
          <cell r="EZ19">
            <v>-2200</v>
          </cell>
          <cell r="FA19">
            <v>57739</v>
          </cell>
          <cell r="FB19">
            <v>54936</v>
          </cell>
          <cell r="FC19" t="str">
            <v xml:space="preserve"> - </v>
          </cell>
          <cell r="FD19" t="str">
            <v xml:space="preserve"> - </v>
          </cell>
        </row>
        <row r="20">
          <cell r="E20" t="str">
            <v>TNF80001586</v>
          </cell>
          <cell r="F20" t="str">
            <v>Oper Profit Incl Royalties &amp; Amtz</v>
          </cell>
          <cell r="G20">
            <v>3148</v>
          </cell>
          <cell r="H20">
            <v>3563</v>
          </cell>
          <cell r="I20">
            <v>6158</v>
          </cell>
          <cell r="J20">
            <v>-3914</v>
          </cell>
          <cell r="K20">
            <v>-2438</v>
          </cell>
          <cell r="L20">
            <v>2998</v>
          </cell>
          <cell r="M20">
            <v>6116</v>
          </cell>
          <cell r="N20">
            <v>12339</v>
          </cell>
          <cell r="O20">
            <v>32816</v>
          </cell>
          <cell r="P20">
            <v>10326</v>
          </cell>
          <cell r="Q20">
            <v>10851</v>
          </cell>
          <cell r="R20">
            <v>12743</v>
          </cell>
          <cell r="S20">
            <v>3148</v>
          </cell>
          <cell r="T20">
            <v>6711</v>
          </cell>
          <cell r="U20">
            <v>12869</v>
          </cell>
          <cell r="V20">
            <v>8955</v>
          </cell>
          <cell r="W20">
            <v>6517</v>
          </cell>
          <cell r="X20">
            <v>9515</v>
          </cell>
          <cell r="Y20">
            <v>15631</v>
          </cell>
          <cell r="Z20">
            <v>27970</v>
          </cell>
          <cell r="AA20">
            <v>60786</v>
          </cell>
          <cell r="AB20">
            <v>71112</v>
          </cell>
          <cell r="AC20">
            <v>81963</v>
          </cell>
          <cell r="AD20">
            <v>94706</v>
          </cell>
          <cell r="AE20">
            <v>12869</v>
          </cell>
          <cell r="AF20">
            <v>-3354</v>
          </cell>
          <cell r="AG20">
            <v>51271</v>
          </cell>
          <cell r="AH20">
            <v>33920</v>
          </cell>
          <cell r="AI20" t="str">
            <v xml:space="preserve"> - </v>
          </cell>
          <cell r="AJ20" t="str">
            <v xml:space="preserve"> - </v>
          </cell>
          <cell r="AK20" t="str">
            <v>Oper Profit Incl Royalties &amp; Amtz</v>
          </cell>
          <cell r="AL20">
            <v>2802</v>
          </cell>
          <cell r="AM20">
            <v>5186</v>
          </cell>
          <cell r="AN20">
            <v>3392</v>
          </cell>
          <cell r="AO20">
            <v>-864</v>
          </cell>
          <cell r="AP20">
            <v>-1205</v>
          </cell>
          <cell r="AQ20">
            <v>-131</v>
          </cell>
          <cell r="AR20">
            <v>11614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2802</v>
          </cell>
          <cell r="AY20">
            <v>7988</v>
          </cell>
          <cell r="AZ20">
            <v>11380</v>
          </cell>
          <cell r="BA20">
            <v>10516</v>
          </cell>
          <cell r="BB20">
            <v>9311</v>
          </cell>
          <cell r="BC20">
            <v>9180</v>
          </cell>
          <cell r="BD20">
            <v>20794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11380</v>
          </cell>
          <cell r="BK20">
            <v>-2200</v>
          </cell>
          <cell r="BL20">
            <v>0</v>
          </cell>
          <cell r="BM20">
            <v>0</v>
          </cell>
          <cell r="BP20" t="str">
            <v>Oper Profit Incl Royalties &amp; Amtz</v>
          </cell>
          <cell r="BQ20">
            <v>227</v>
          </cell>
          <cell r="BR20">
            <v>6452</v>
          </cell>
          <cell r="BS20">
            <v>2787</v>
          </cell>
          <cell r="BT20">
            <v>-2181</v>
          </cell>
          <cell r="BU20">
            <v>-3148</v>
          </cell>
          <cell r="BV20">
            <v>3557</v>
          </cell>
          <cell r="BW20">
            <v>8925</v>
          </cell>
          <cell r="BX20">
            <v>19751</v>
          </cell>
          <cell r="BY20">
            <v>26731</v>
          </cell>
          <cell r="BZ20">
            <v>18247</v>
          </cell>
          <cell r="CA20">
            <v>14731</v>
          </cell>
          <cell r="CB20">
            <v>11148</v>
          </cell>
          <cell r="CC20">
            <v>227</v>
          </cell>
          <cell r="CD20">
            <v>6679</v>
          </cell>
          <cell r="CE20">
            <v>9466</v>
          </cell>
          <cell r="CF20">
            <v>7285</v>
          </cell>
          <cell r="CG20">
            <v>4137</v>
          </cell>
          <cell r="CH20">
            <v>7694</v>
          </cell>
          <cell r="CI20">
            <v>16619</v>
          </cell>
          <cell r="CJ20">
            <v>36370</v>
          </cell>
          <cell r="CK20">
            <v>63101</v>
          </cell>
          <cell r="CL20">
            <v>81348</v>
          </cell>
          <cell r="CM20">
            <v>96079</v>
          </cell>
          <cell r="CN20">
            <v>107227</v>
          </cell>
          <cell r="CO20">
            <v>9466</v>
          </cell>
          <cell r="CP20">
            <v>-1772</v>
          </cell>
          <cell r="CQ20">
            <v>55407</v>
          </cell>
          <cell r="CR20">
            <v>44126</v>
          </cell>
          <cell r="CS20" t="str">
            <v xml:space="preserve"> - </v>
          </cell>
          <cell r="CT20" t="str">
            <v xml:space="preserve"> - </v>
          </cell>
          <cell r="CU20" t="str">
            <v>Oper Profit Incl Royalties &amp; Amtz</v>
          </cell>
          <cell r="CV20">
            <v>2802</v>
          </cell>
          <cell r="CW20">
            <v>5186</v>
          </cell>
          <cell r="CX20">
            <v>3392</v>
          </cell>
          <cell r="CY20">
            <v>-864</v>
          </cell>
          <cell r="CZ20">
            <v>-1205</v>
          </cell>
          <cell r="DA20">
            <v>-131</v>
          </cell>
          <cell r="DB20">
            <v>5037</v>
          </cell>
          <cell r="DC20">
            <v>18238</v>
          </cell>
          <cell r="DD20">
            <v>31886</v>
          </cell>
          <cell r="DE20">
            <v>23341</v>
          </cell>
          <cell r="DF20">
            <v>17706</v>
          </cell>
          <cell r="DG20">
            <v>14278</v>
          </cell>
          <cell r="DH20">
            <v>2802</v>
          </cell>
          <cell r="DI20">
            <v>7988</v>
          </cell>
          <cell r="DJ20">
            <v>11380</v>
          </cell>
          <cell r="DK20">
            <v>10516</v>
          </cell>
          <cell r="DL20">
            <v>9311</v>
          </cell>
          <cell r="DM20">
            <v>9180</v>
          </cell>
          <cell r="DN20">
            <v>14217</v>
          </cell>
          <cell r="DO20">
            <v>32455</v>
          </cell>
          <cell r="DP20">
            <v>64341</v>
          </cell>
          <cell r="DQ20">
            <v>87682</v>
          </cell>
          <cell r="DR20">
            <v>105388</v>
          </cell>
          <cell r="DS20">
            <v>119666</v>
          </cell>
          <cell r="DT20">
            <v>11380</v>
          </cell>
          <cell r="DU20">
            <v>-2200</v>
          </cell>
          <cell r="DV20">
            <v>55161</v>
          </cell>
          <cell r="DW20">
            <v>55325</v>
          </cell>
          <cell r="DX20" t="str">
            <v xml:space="preserve"> - </v>
          </cell>
          <cell r="DY20" t="str">
            <v xml:space="preserve"> - </v>
          </cell>
          <cell r="DZ20" t="str">
            <v>Oper Profit Incl Royalties &amp; Amtz</v>
          </cell>
          <cell r="EA20">
            <v>2802</v>
          </cell>
          <cell r="EB20">
            <v>5186</v>
          </cell>
          <cell r="EC20">
            <v>3392</v>
          </cell>
          <cell r="ED20">
            <v>-864</v>
          </cell>
          <cell r="EE20">
            <v>-1205</v>
          </cell>
          <cell r="EF20">
            <v>-131</v>
          </cell>
          <cell r="EG20">
            <v>5037</v>
          </cell>
          <cell r="EH20">
            <v>18238</v>
          </cell>
          <cell r="EI20">
            <v>31886</v>
          </cell>
          <cell r="EJ20">
            <v>23341</v>
          </cell>
          <cell r="EK20">
            <v>17706</v>
          </cell>
          <cell r="EL20">
            <v>14278</v>
          </cell>
          <cell r="EM20">
            <v>2802</v>
          </cell>
          <cell r="EN20">
            <v>7988</v>
          </cell>
          <cell r="EO20">
            <v>11380</v>
          </cell>
          <cell r="EP20">
            <v>10516</v>
          </cell>
          <cell r="EQ20">
            <v>9311</v>
          </cell>
          <cell r="ER20">
            <v>9180</v>
          </cell>
          <cell r="ES20">
            <v>14217</v>
          </cell>
          <cell r="ET20">
            <v>32455</v>
          </cell>
          <cell r="EU20">
            <v>64341</v>
          </cell>
          <cell r="EV20">
            <v>87682</v>
          </cell>
          <cell r="EW20">
            <v>105388</v>
          </cell>
          <cell r="EX20">
            <v>121855</v>
          </cell>
          <cell r="EY20">
            <v>11380</v>
          </cell>
          <cell r="EZ20">
            <v>-2200</v>
          </cell>
          <cell r="FA20">
            <v>57739</v>
          </cell>
          <cell r="FB20">
            <v>54936</v>
          </cell>
          <cell r="FC20" t="str">
            <v xml:space="preserve"> - </v>
          </cell>
          <cell r="FD20" t="str">
            <v xml:space="preserve"> - </v>
          </cell>
        </row>
        <row r="21">
          <cell r="E21" t="str">
            <v>TNF80001595</v>
          </cell>
          <cell r="F21" t="str">
            <v>PBT</v>
          </cell>
          <cell r="G21">
            <v>1888</v>
          </cell>
          <cell r="H21">
            <v>2422</v>
          </cell>
          <cell r="I21">
            <v>4641</v>
          </cell>
          <cell r="J21">
            <v>-5253</v>
          </cell>
          <cell r="K21">
            <v>-3882</v>
          </cell>
          <cell r="L21">
            <v>1247</v>
          </cell>
          <cell r="M21">
            <v>3851</v>
          </cell>
          <cell r="N21">
            <v>10106</v>
          </cell>
          <cell r="O21">
            <v>29823</v>
          </cell>
          <cell r="P21">
            <v>6147</v>
          </cell>
          <cell r="Q21">
            <v>6562</v>
          </cell>
          <cell r="R21">
            <v>8971</v>
          </cell>
          <cell r="S21">
            <v>1888</v>
          </cell>
          <cell r="T21">
            <v>4310</v>
          </cell>
          <cell r="U21">
            <v>8951</v>
          </cell>
          <cell r="V21">
            <v>3698</v>
          </cell>
          <cell r="W21">
            <v>-184</v>
          </cell>
          <cell r="X21">
            <v>1063</v>
          </cell>
          <cell r="Y21">
            <v>4914</v>
          </cell>
          <cell r="Z21">
            <v>15020</v>
          </cell>
          <cell r="AA21">
            <v>44843</v>
          </cell>
          <cell r="AB21">
            <v>50990</v>
          </cell>
          <cell r="AC21">
            <v>57552</v>
          </cell>
          <cell r="AD21">
            <v>66523</v>
          </cell>
          <cell r="AE21">
            <v>8951</v>
          </cell>
          <cell r="AF21">
            <v>-7888</v>
          </cell>
          <cell r="AG21">
            <v>43780</v>
          </cell>
          <cell r="AH21">
            <v>21680</v>
          </cell>
          <cell r="AI21" t="str">
            <v xml:space="preserve"> - </v>
          </cell>
          <cell r="AJ21" t="str">
            <v xml:space="preserve"> - </v>
          </cell>
          <cell r="AK21" t="str">
            <v>PBT</v>
          </cell>
          <cell r="AL21">
            <v>-1</v>
          </cell>
          <cell r="AM21">
            <v>2629</v>
          </cell>
          <cell r="AN21">
            <v>1088</v>
          </cell>
          <cell r="AO21">
            <v>-3061</v>
          </cell>
          <cell r="AP21">
            <v>-3355</v>
          </cell>
          <cell r="AQ21">
            <v>-2549</v>
          </cell>
          <cell r="AR21">
            <v>8679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-1</v>
          </cell>
          <cell r="AY21">
            <v>2628</v>
          </cell>
          <cell r="AZ21">
            <v>3716</v>
          </cell>
          <cell r="BA21">
            <v>655</v>
          </cell>
          <cell r="BB21">
            <v>-2700</v>
          </cell>
          <cell r="BC21">
            <v>-5249</v>
          </cell>
          <cell r="BD21">
            <v>3430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3716</v>
          </cell>
          <cell r="BK21">
            <v>-8965</v>
          </cell>
          <cell r="BL21">
            <v>0</v>
          </cell>
          <cell r="BM21">
            <v>0</v>
          </cell>
          <cell r="BP21" t="str">
            <v>PBT</v>
          </cell>
          <cell r="BQ21">
            <v>-2580</v>
          </cell>
          <cell r="BR21">
            <v>3865</v>
          </cell>
          <cell r="BS21">
            <v>178</v>
          </cell>
          <cell r="BT21">
            <v>-4461</v>
          </cell>
          <cell r="BU21">
            <v>-5098</v>
          </cell>
          <cell r="BV21">
            <v>1246</v>
          </cell>
          <cell r="BW21">
            <v>6084</v>
          </cell>
          <cell r="BX21">
            <v>16168</v>
          </cell>
          <cell r="BY21">
            <v>22624</v>
          </cell>
          <cell r="BZ21">
            <v>14242</v>
          </cell>
          <cell r="CA21">
            <v>10673</v>
          </cell>
          <cell r="CB21">
            <v>7470</v>
          </cell>
          <cell r="CC21">
            <v>-2580</v>
          </cell>
          <cell r="CD21">
            <v>1285</v>
          </cell>
          <cell r="CE21">
            <v>1463</v>
          </cell>
          <cell r="CF21">
            <v>-2998</v>
          </cell>
          <cell r="CG21">
            <v>-8096</v>
          </cell>
          <cell r="CH21">
            <v>-6850</v>
          </cell>
          <cell r="CI21">
            <v>-766</v>
          </cell>
          <cell r="CJ21">
            <v>15402</v>
          </cell>
          <cell r="CK21">
            <v>38026</v>
          </cell>
          <cell r="CL21">
            <v>52268</v>
          </cell>
          <cell r="CM21">
            <v>62941</v>
          </cell>
          <cell r="CN21">
            <v>70411</v>
          </cell>
          <cell r="CO21">
            <v>1463</v>
          </cell>
          <cell r="CP21">
            <v>-8313</v>
          </cell>
          <cell r="CQ21">
            <v>44876</v>
          </cell>
          <cell r="CR21">
            <v>32385</v>
          </cell>
          <cell r="CS21" t="str">
            <v xml:space="preserve"> - </v>
          </cell>
          <cell r="CT21" t="str">
            <v xml:space="preserve"> - </v>
          </cell>
          <cell r="CU21" t="str">
            <v>PBT</v>
          </cell>
          <cell r="CV21">
            <v>-1</v>
          </cell>
          <cell r="CW21">
            <v>2629</v>
          </cell>
          <cell r="CX21">
            <v>1088</v>
          </cell>
          <cell r="CY21">
            <v>-3061</v>
          </cell>
          <cell r="CZ21">
            <v>-3355</v>
          </cell>
          <cell r="DA21">
            <v>-2549</v>
          </cell>
          <cell r="DB21">
            <v>1786</v>
          </cell>
          <cell r="DC21">
            <v>14409</v>
          </cell>
          <cell r="DD21">
            <v>27386</v>
          </cell>
          <cell r="DE21">
            <v>18688</v>
          </cell>
          <cell r="DF21">
            <v>13104</v>
          </cell>
          <cell r="DG21">
            <v>10943</v>
          </cell>
          <cell r="DH21">
            <v>-1</v>
          </cell>
          <cell r="DI21">
            <v>2628</v>
          </cell>
          <cell r="DJ21">
            <v>3716</v>
          </cell>
          <cell r="DK21">
            <v>655</v>
          </cell>
          <cell r="DL21">
            <v>-2700</v>
          </cell>
          <cell r="DM21">
            <v>-5249</v>
          </cell>
          <cell r="DN21">
            <v>-3463</v>
          </cell>
          <cell r="DO21">
            <v>10946</v>
          </cell>
          <cell r="DP21">
            <v>38332</v>
          </cell>
          <cell r="DQ21">
            <v>57020</v>
          </cell>
          <cell r="DR21">
            <v>70124</v>
          </cell>
          <cell r="DS21">
            <v>81067</v>
          </cell>
          <cell r="DT21">
            <v>3716</v>
          </cell>
          <cell r="DU21">
            <v>-8965</v>
          </cell>
          <cell r="DV21">
            <v>43581</v>
          </cell>
          <cell r="DW21">
            <v>42735</v>
          </cell>
          <cell r="DX21" t="str">
            <v xml:space="preserve"> - </v>
          </cell>
          <cell r="DY21" t="str">
            <v xml:space="preserve"> - </v>
          </cell>
          <cell r="DZ21" t="str">
            <v>PBT</v>
          </cell>
          <cell r="EA21">
            <v>-1</v>
          </cell>
          <cell r="EB21">
            <v>2629</v>
          </cell>
          <cell r="EC21">
            <v>1088</v>
          </cell>
          <cell r="ED21">
            <v>-3061</v>
          </cell>
          <cell r="EE21">
            <v>-3355</v>
          </cell>
          <cell r="EF21">
            <v>-2549</v>
          </cell>
          <cell r="EG21">
            <v>1786</v>
          </cell>
          <cell r="EH21">
            <v>14409</v>
          </cell>
          <cell r="EI21">
            <v>27386</v>
          </cell>
          <cell r="EJ21">
            <v>18688</v>
          </cell>
          <cell r="EK21">
            <v>13104</v>
          </cell>
          <cell r="EL21">
            <v>10943</v>
          </cell>
          <cell r="EM21">
            <v>-1</v>
          </cell>
          <cell r="EN21">
            <v>2628</v>
          </cell>
          <cell r="EO21">
            <v>3716</v>
          </cell>
          <cell r="EP21">
            <v>655</v>
          </cell>
          <cell r="EQ21">
            <v>-2700</v>
          </cell>
          <cell r="ER21">
            <v>-5249</v>
          </cell>
          <cell r="ES21">
            <v>-3463</v>
          </cell>
          <cell r="ET21">
            <v>10946</v>
          </cell>
          <cell r="EU21">
            <v>38332</v>
          </cell>
          <cell r="EV21">
            <v>57020</v>
          </cell>
          <cell r="EW21">
            <v>70124</v>
          </cell>
          <cell r="EX21">
            <v>83570</v>
          </cell>
          <cell r="EY21">
            <v>3716</v>
          </cell>
          <cell r="EZ21">
            <v>-8965</v>
          </cell>
          <cell r="FA21">
            <v>46474</v>
          </cell>
          <cell r="FB21">
            <v>42345</v>
          </cell>
          <cell r="FC21" t="str">
            <v xml:space="preserve"> - </v>
          </cell>
          <cell r="FD21" t="str">
            <v xml:space="preserve"> - </v>
          </cell>
        </row>
        <row r="23">
          <cell r="F23" t="str">
            <v>VANS</v>
          </cell>
          <cell r="AK23" t="str">
            <v>VANS</v>
          </cell>
          <cell r="BP23" t="str">
            <v>VANS</v>
          </cell>
          <cell r="CU23" t="str">
            <v>VANS</v>
          </cell>
          <cell r="DZ23" t="str">
            <v>VANS</v>
          </cell>
        </row>
        <row r="24">
          <cell r="E24" t="str">
            <v>VANS80001486</v>
          </cell>
          <cell r="F24" t="str">
            <v>Net Sales</v>
          </cell>
          <cell r="G24">
            <v>20611</v>
          </cell>
          <cell r="H24">
            <v>25548</v>
          </cell>
          <cell r="I24">
            <v>32390</v>
          </cell>
          <cell r="J24">
            <v>20866</v>
          </cell>
          <cell r="K24">
            <v>24343</v>
          </cell>
          <cell r="L24">
            <v>58602</v>
          </cell>
          <cell r="M24">
            <v>44954</v>
          </cell>
          <cell r="N24">
            <v>44444</v>
          </cell>
          <cell r="O24">
            <v>33489</v>
          </cell>
          <cell r="P24">
            <v>24420</v>
          </cell>
          <cell r="Q24">
            <v>25196</v>
          </cell>
          <cell r="R24">
            <v>41264</v>
          </cell>
          <cell r="S24">
            <v>20611</v>
          </cell>
          <cell r="T24">
            <v>46159</v>
          </cell>
          <cell r="U24">
            <v>78549</v>
          </cell>
          <cell r="V24">
            <v>99415</v>
          </cell>
          <cell r="W24">
            <v>123758</v>
          </cell>
          <cell r="X24">
            <v>182360</v>
          </cell>
          <cell r="Y24">
            <v>227314</v>
          </cell>
          <cell r="Z24">
            <v>271758</v>
          </cell>
          <cell r="AA24">
            <v>305247</v>
          </cell>
          <cell r="AB24">
            <v>329667</v>
          </cell>
          <cell r="AC24">
            <v>354863</v>
          </cell>
          <cell r="AD24">
            <v>396127</v>
          </cell>
          <cell r="AE24">
            <v>78549</v>
          </cell>
          <cell r="AF24">
            <v>103811</v>
          </cell>
          <cell r="AG24">
            <v>122887</v>
          </cell>
          <cell r="AH24">
            <v>90880</v>
          </cell>
          <cell r="AI24" t="str">
            <v xml:space="preserve"> - </v>
          </cell>
          <cell r="AJ24" t="str">
            <v xml:space="preserve"> - </v>
          </cell>
          <cell r="AK24" t="str">
            <v>Net Sales</v>
          </cell>
          <cell r="AL24">
            <v>33498</v>
          </cell>
          <cell r="AM24">
            <v>35775</v>
          </cell>
          <cell r="AN24">
            <v>43578</v>
          </cell>
          <cell r="AO24">
            <v>21510</v>
          </cell>
          <cell r="AP24">
            <v>29921</v>
          </cell>
          <cell r="AQ24">
            <v>61205</v>
          </cell>
          <cell r="AR24">
            <v>50546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33498</v>
          </cell>
          <cell r="AY24">
            <v>69273</v>
          </cell>
          <cell r="AZ24">
            <v>112851</v>
          </cell>
          <cell r="BA24">
            <v>134361</v>
          </cell>
          <cell r="BB24">
            <v>164282</v>
          </cell>
          <cell r="BC24">
            <v>225487</v>
          </cell>
          <cell r="BD24">
            <v>276033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112851</v>
          </cell>
          <cell r="BK24">
            <v>112636</v>
          </cell>
          <cell r="BL24">
            <v>0</v>
          </cell>
          <cell r="BM24">
            <v>0</v>
          </cell>
          <cell r="BP24" t="str">
            <v>Net Sales</v>
          </cell>
          <cell r="BQ24">
            <v>34825</v>
          </cell>
          <cell r="BR24">
            <v>35425</v>
          </cell>
          <cell r="BS24">
            <v>37629</v>
          </cell>
          <cell r="BT24">
            <v>21253</v>
          </cell>
          <cell r="BU24">
            <v>26760</v>
          </cell>
          <cell r="BV24">
            <v>55331</v>
          </cell>
          <cell r="BW24">
            <v>48940</v>
          </cell>
          <cell r="BX24">
            <v>55758</v>
          </cell>
          <cell r="BY24">
            <v>41301</v>
          </cell>
          <cell r="BZ24">
            <v>28804</v>
          </cell>
          <cell r="CA24">
            <v>30503</v>
          </cell>
          <cell r="CB24">
            <v>48580</v>
          </cell>
          <cell r="CC24">
            <v>34825</v>
          </cell>
          <cell r="CD24">
            <v>70250</v>
          </cell>
          <cell r="CE24">
            <v>107879</v>
          </cell>
          <cell r="CF24">
            <v>129132</v>
          </cell>
          <cell r="CG24">
            <v>155892</v>
          </cell>
          <cell r="CH24">
            <v>211223</v>
          </cell>
          <cell r="CI24">
            <v>260163</v>
          </cell>
          <cell r="CJ24">
            <v>315921</v>
          </cell>
          <cell r="CK24">
            <v>357222</v>
          </cell>
          <cell r="CL24">
            <v>386026</v>
          </cell>
          <cell r="CM24">
            <v>416529</v>
          </cell>
          <cell r="CN24">
            <v>465109</v>
          </cell>
          <cell r="CO24">
            <v>107879</v>
          </cell>
          <cell r="CP24">
            <v>103344</v>
          </cell>
          <cell r="CQ24">
            <v>145999</v>
          </cell>
          <cell r="CR24">
            <v>107887</v>
          </cell>
          <cell r="CS24" t="str">
            <v xml:space="preserve"> - </v>
          </cell>
          <cell r="CT24" t="str">
            <v xml:space="preserve"> - </v>
          </cell>
          <cell r="CU24" t="str">
            <v>Net Sales</v>
          </cell>
          <cell r="CV24">
            <v>33498</v>
          </cell>
          <cell r="CW24">
            <v>35775</v>
          </cell>
          <cell r="CX24">
            <v>43578</v>
          </cell>
          <cell r="CY24">
            <v>21510</v>
          </cell>
          <cell r="CZ24">
            <v>29921</v>
          </cell>
          <cell r="DA24">
            <v>61205</v>
          </cell>
          <cell r="DB24">
            <v>52840</v>
          </cell>
          <cell r="DC24">
            <v>59102</v>
          </cell>
          <cell r="DD24">
            <v>45712</v>
          </cell>
          <cell r="DE24">
            <v>32042</v>
          </cell>
          <cell r="DF24">
            <v>32656</v>
          </cell>
          <cell r="DG24">
            <v>48413</v>
          </cell>
          <cell r="DH24">
            <v>33498</v>
          </cell>
          <cell r="DI24">
            <v>69273</v>
          </cell>
          <cell r="DJ24">
            <v>112851</v>
          </cell>
          <cell r="DK24">
            <v>134361</v>
          </cell>
          <cell r="DL24">
            <v>164282</v>
          </cell>
          <cell r="DM24">
            <v>225487</v>
          </cell>
          <cell r="DN24">
            <v>278327</v>
          </cell>
          <cell r="DO24">
            <v>337429</v>
          </cell>
          <cell r="DP24">
            <v>383141</v>
          </cell>
          <cell r="DQ24">
            <v>415183</v>
          </cell>
          <cell r="DR24">
            <v>447839</v>
          </cell>
          <cell r="DS24">
            <v>496252</v>
          </cell>
          <cell r="DT24">
            <v>112851</v>
          </cell>
          <cell r="DU24">
            <v>112636</v>
          </cell>
          <cell r="DV24">
            <v>157654</v>
          </cell>
          <cell r="DW24">
            <v>113111</v>
          </cell>
          <cell r="DX24" t="str">
            <v xml:space="preserve"> - </v>
          </cell>
          <cell r="DY24" t="str">
            <v xml:space="preserve"> - </v>
          </cell>
          <cell r="DZ24" t="str">
            <v>Net Sales</v>
          </cell>
          <cell r="EA24">
            <v>33498</v>
          </cell>
          <cell r="EB24">
            <v>35775</v>
          </cell>
          <cell r="EC24">
            <v>43578</v>
          </cell>
          <cell r="ED24">
            <v>21510</v>
          </cell>
          <cell r="EE24">
            <v>29921</v>
          </cell>
          <cell r="EF24">
            <v>61205</v>
          </cell>
          <cell r="EG24">
            <v>52840</v>
          </cell>
          <cell r="EH24">
            <v>59102</v>
          </cell>
          <cell r="EI24">
            <v>45712</v>
          </cell>
          <cell r="EJ24">
            <v>32042</v>
          </cell>
          <cell r="EK24">
            <v>32656</v>
          </cell>
          <cell r="EL24">
            <v>48413</v>
          </cell>
          <cell r="EM24">
            <v>33498</v>
          </cell>
          <cell r="EN24">
            <v>69273</v>
          </cell>
          <cell r="EO24">
            <v>112851</v>
          </cell>
          <cell r="EP24">
            <v>134361</v>
          </cell>
          <cell r="EQ24">
            <v>164282</v>
          </cell>
          <cell r="ER24">
            <v>225487</v>
          </cell>
          <cell r="ES24">
            <v>278327</v>
          </cell>
          <cell r="ET24">
            <v>337429</v>
          </cell>
          <cell r="EU24">
            <v>383141</v>
          </cell>
          <cell r="EV24">
            <v>415183</v>
          </cell>
          <cell r="EW24">
            <v>447839</v>
          </cell>
          <cell r="EX24">
            <v>496685</v>
          </cell>
          <cell r="EY24">
            <v>112851</v>
          </cell>
          <cell r="EZ24">
            <v>112636</v>
          </cell>
          <cell r="FA24">
            <v>156320</v>
          </cell>
          <cell r="FB24">
            <v>114878</v>
          </cell>
          <cell r="FC24" t="str">
            <v xml:space="preserve"> - </v>
          </cell>
          <cell r="FD24" t="str">
            <v xml:space="preserve"> - </v>
          </cell>
        </row>
        <row r="25">
          <cell r="E25" t="str">
            <v>VANS80007568</v>
          </cell>
          <cell r="F25" t="str">
            <v>Royalties</v>
          </cell>
          <cell r="G25">
            <v>567</v>
          </cell>
          <cell r="H25">
            <v>647</v>
          </cell>
          <cell r="I25">
            <v>375</v>
          </cell>
          <cell r="J25">
            <v>908</v>
          </cell>
          <cell r="K25">
            <v>718</v>
          </cell>
          <cell r="L25">
            <v>797</v>
          </cell>
          <cell r="M25">
            <v>905</v>
          </cell>
          <cell r="N25">
            <v>698</v>
          </cell>
          <cell r="O25">
            <v>741</v>
          </cell>
          <cell r="P25">
            <v>1048</v>
          </cell>
          <cell r="Q25">
            <v>636</v>
          </cell>
          <cell r="R25">
            <v>759</v>
          </cell>
          <cell r="S25">
            <v>567</v>
          </cell>
          <cell r="T25">
            <v>1214</v>
          </cell>
          <cell r="U25">
            <v>1589</v>
          </cell>
          <cell r="V25">
            <v>2497</v>
          </cell>
          <cell r="W25">
            <v>3215</v>
          </cell>
          <cell r="X25">
            <v>4012</v>
          </cell>
          <cell r="Y25">
            <v>4917</v>
          </cell>
          <cell r="Z25">
            <v>5615</v>
          </cell>
          <cell r="AA25">
            <v>6356</v>
          </cell>
          <cell r="AB25">
            <v>7404</v>
          </cell>
          <cell r="AC25">
            <v>8040</v>
          </cell>
          <cell r="AD25">
            <v>8799</v>
          </cell>
          <cell r="AE25">
            <v>1589</v>
          </cell>
          <cell r="AF25">
            <v>2423</v>
          </cell>
          <cell r="AG25">
            <v>2344</v>
          </cell>
          <cell r="AH25">
            <v>2443</v>
          </cell>
          <cell r="AI25" t="str">
            <v xml:space="preserve"> - </v>
          </cell>
          <cell r="AJ25" t="str">
            <v xml:space="preserve"> - </v>
          </cell>
          <cell r="AK25" t="str">
            <v>Royalties</v>
          </cell>
          <cell r="AL25">
            <v>721</v>
          </cell>
          <cell r="AM25">
            <v>797</v>
          </cell>
          <cell r="AN25">
            <v>467</v>
          </cell>
          <cell r="AO25">
            <v>778</v>
          </cell>
          <cell r="AP25">
            <v>504</v>
          </cell>
          <cell r="AQ25">
            <v>578</v>
          </cell>
          <cell r="AR25">
            <v>666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721</v>
          </cell>
          <cell r="AY25">
            <v>1518</v>
          </cell>
          <cell r="AZ25">
            <v>1985</v>
          </cell>
          <cell r="BA25">
            <v>2763</v>
          </cell>
          <cell r="BB25">
            <v>3267</v>
          </cell>
          <cell r="BC25">
            <v>3845</v>
          </cell>
          <cell r="BD25">
            <v>4511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1985</v>
          </cell>
          <cell r="BK25">
            <v>1860</v>
          </cell>
          <cell r="BL25">
            <v>0</v>
          </cell>
          <cell r="BM25">
            <v>0</v>
          </cell>
          <cell r="BP25" t="str">
            <v>Royalties</v>
          </cell>
          <cell r="BQ25">
            <v>665</v>
          </cell>
          <cell r="BR25">
            <v>775</v>
          </cell>
          <cell r="BS25">
            <v>399</v>
          </cell>
          <cell r="BT25">
            <v>856</v>
          </cell>
          <cell r="BU25">
            <v>674</v>
          </cell>
          <cell r="BV25">
            <v>505</v>
          </cell>
          <cell r="BW25">
            <v>736</v>
          </cell>
          <cell r="BX25">
            <v>650</v>
          </cell>
          <cell r="BY25">
            <v>781</v>
          </cell>
          <cell r="BZ25">
            <v>1036</v>
          </cell>
          <cell r="CA25">
            <v>796</v>
          </cell>
          <cell r="CB25">
            <v>696</v>
          </cell>
          <cell r="CC25">
            <v>665</v>
          </cell>
          <cell r="CD25">
            <v>1440</v>
          </cell>
          <cell r="CE25">
            <v>1839</v>
          </cell>
          <cell r="CF25">
            <v>2695</v>
          </cell>
          <cell r="CG25">
            <v>3369</v>
          </cell>
          <cell r="CH25">
            <v>3874</v>
          </cell>
          <cell r="CI25">
            <v>4610</v>
          </cell>
          <cell r="CJ25">
            <v>5260</v>
          </cell>
          <cell r="CK25">
            <v>6041</v>
          </cell>
          <cell r="CL25">
            <v>7077</v>
          </cell>
          <cell r="CM25">
            <v>7873</v>
          </cell>
          <cell r="CN25">
            <v>8569</v>
          </cell>
          <cell r="CO25">
            <v>1839</v>
          </cell>
          <cell r="CP25">
            <v>2035</v>
          </cell>
          <cell r="CQ25">
            <v>2167</v>
          </cell>
          <cell r="CR25">
            <v>2528</v>
          </cell>
          <cell r="CS25" t="str">
            <v xml:space="preserve"> - </v>
          </cell>
          <cell r="CT25" t="str">
            <v xml:space="preserve"> - </v>
          </cell>
          <cell r="CU25" t="str">
            <v>Royalties</v>
          </cell>
          <cell r="CV25">
            <v>721</v>
          </cell>
          <cell r="CW25">
            <v>797</v>
          </cell>
          <cell r="CX25">
            <v>467</v>
          </cell>
          <cell r="CY25">
            <v>778</v>
          </cell>
          <cell r="CZ25">
            <v>504</v>
          </cell>
          <cell r="DA25">
            <v>578</v>
          </cell>
          <cell r="DB25">
            <v>670</v>
          </cell>
          <cell r="DC25">
            <v>650</v>
          </cell>
          <cell r="DD25">
            <v>944</v>
          </cell>
          <cell r="DE25">
            <v>1023</v>
          </cell>
          <cell r="DF25">
            <v>796</v>
          </cell>
          <cell r="DG25">
            <v>696</v>
          </cell>
          <cell r="DH25">
            <v>721</v>
          </cell>
          <cell r="DI25">
            <v>1518</v>
          </cell>
          <cell r="DJ25">
            <v>1985</v>
          </cell>
          <cell r="DK25">
            <v>2763</v>
          </cell>
          <cell r="DL25">
            <v>3267</v>
          </cell>
          <cell r="DM25">
            <v>3845</v>
          </cell>
          <cell r="DN25">
            <v>4515</v>
          </cell>
          <cell r="DO25">
            <v>5165</v>
          </cell>
          <cell r="DP25">
            <v>6109</v>
          </cell>
          <cell r="DQ25">
            <v>7132</v>
          </cell>
          <cell r="DR25">
            <v>7928</v>
          </cell>
          <cell r="DS25">
            <v>8624</v>
          </cell>
          <cell r="DT25">
            <v>1985</v>
          </cell>
          <cell r="DU25">
            <v>1860</v>
          </cell>
          <cell r="DV25">
            <v>2264</v>
          </cell>
          <cell r="DW25">
            <v>2515</v>
          </cell>
          <cell r="DX25" t="str">
            <v xml:space="preserve"> - </v>
          </cell>
          <cell r="DY25" t="str">
            <v xml:space="preserve"> - </v>
          </cell>
          <cell r="DZ25" t="str">
            <v>Royalties</v>
          </cell>
          <cell r="EA25">
            <v>721</v>
          </cell>
          <cell r="EB25">
            <v>797</v>
          </cell>
          <cell r="EC25">
            <v>467</v>
          </cell>
          <cell r="ED25">
            <v>778</v>
          </cell>
          <cell r="EE25">
            <v>504</v>
          </cell>
          <cell r="EF25">
            <v>578</v>
          </cell>
          <cell r="EG25">
            <v>670</v>
          </cell>
          <cell r="EH25">
            <v>650</v>
          </cell>
          <cell r="EI25">
            <v>944</v>
          </cell>
          <cell r="EJ25">
            <v>1023</v>
          </cell>
          <cell r="EK25">
            <v>796</v>
          </cell>
          <cell r="EL25">
            <v>696</v>
          </cell>
          <cell r="EM25">
            <v>721</v>
          </cell>
          <cell r="EN25">
            <v>1518</v>
          </cell>
          <cell r="EO25">
            <v>1985</v>
          </cell>
          <cell r="EP25">
            <v>2763</v>
          </cell>
          <cell r="EQ25">
            <v>3267</v>
          </cell>
          <cell r="ER25">
            <v>3845</v>
          </cell>
          <cell r="ES25">
            <v>4515</v>
          </cell>
          <cell r="ET25">
            <v>5165</v>
          </cell>
          <cell r="EU25">
            <v>6109</v>
          </cell>
          <cell r="EV25">
            <v>7132</v>
          </cell>
          <cell r="EW25">
            <v>7928</v>
          </cell>
          <cell r="EX25">
            <v>8590</v>
          </cell>
          <cell r="EY25">
            <v>1985</v>
          </cell>
          <cell r="EZ25">
            <v>1860</v>
          </cell>
          <cell r="FA25">
            <v>2230</v>
          </cell>
          <cell r="FB25">
            <v>2515</v>
          </cell>
          <cell r="FC25" t="str">
            <v xml:space="preserve"> - </v>
          </cell>
          <cell r="FD25" t="str">
            <v xml:space="preserve"> - </v>
          </cell>
        </row>
        <row r="26">
          <cell r="E26" t="str">
            <v>VANS80007569</v>
          </cell>
          <cell r="F26" t="str">
            <v>Total Revenue</v>
          </cell>
          <cell r="G26">
            <v>21178</v>
          </cell>
          <cell r="H26">
            <v>26195</v>
          </cell>
          <cell r="I26">
            <v>32765</v>
          </cell>
          <cell r="J26">
            <v>21774</v>
          </cell>
          <cell r="K26">
            <v>25061</v>
          </cell>
          <cell r="L26">
            <v>59399</v>
          </cell>
          <cell r="M26">
            <v>45859</v>
          </cell>
          <cell r="N26">
            <v>45142</v>
          </cell>
          <cell r="O26">
            <v>34230</v>
          </cell>
          <cell r="P26">
            <v>25468</v>
          </cell>
          <cell r="Q26">
            <v>25832</v>
          </cell>
          <cell r="R26">
            <v>42023</v>
          </cell>
          <cell r="S26">
            <v>21178</v>
          </cell>
          <cell r="T26">
            <v>47373</v>
          </cell>
          <cell r="U26">
            <v>80138</v>
          </cell>
          <cell r="V26">
            <v>101912</v>
          </cell>
          <cell r="W26">
            <v>126973</v>
          </cell>
          <cell r="X26">
            <v>186372</v>
          </cell>
          <cell r="Y26">
            <v>232231</v>
          </cell>
          <cell r="Z26">
            <v>277373</v>
          </cell>
          <cell r="AA26">
            <v>311603</v>
          </cell>
          <cell r="AB26">
            <v>337071</v>
          </cell>
          <cell r="AC26">
            <v>362903</v>
          </cell>
          <cell r="AD26">
            <v>404926</v>
          </cell>
          <cell r="AE26">
            <v>80138</v>
          </cell>
          <cell r="AF26">
            <v>106234</v>
          </cell>
          <cell r="AG26">
            <v>125231</v>
          </cell>
          <cell r="AH26">
            <v>93323</v>
          </cell>
          <cell r="AI26" t="str">
            <v xml:space="preserve"> - </v>
          </cell>
          <cell r="AJ26" t="str">
            <v xml:space="preserve"> - </v>
          </cell>
          <cell r="AK26" t="str">
            <v>Total Revenue</v>
          </cell>
          <cell r="AL26">
            <v>34219</v>
          </cell>
          <cell r="AM26">
            <v>36572</v>
          </cell>
          <cell r="AN26">
            <v>44045</v>
          </cell>
          <cell r="AO26">
            <v>22288</v>
          </cell>
          <cell r="AP26">
            <v>30425</v>
          </cell>
          <cell r="AQ26">
            <v>61783</v>
          </cell>
          <cell r="AR26">
            <v>51212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34219</v>
          </cell>
          <cell r="AY26">
            <v>70791</v>
          </cell>
          <cell r="AZ26">
            <v>114836</v>
          </cell>
          <cell r="BA26">
            <v>137124</v>
          </cell>
          <cell r="BB26">
            <v>167549</v>
          </cell>
          <cell r="BC26">
            <v>229332</v>
          </cell>
          <cell r="BD26">
            <v>280544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114836</v>
          </cell>
          <cell r="BK26">
            <v>114496</v>
          </cell>
          <cell r="BL26">
            <v>0</v>
          </cell>
          <cell r="BM26">
            <v>0</v>
          </cell>
          <cell r="BP26" t="str">
            <v>Total Revenue</v>
          </cell>
          <cell r="BQ26">
            <v>35490</v>
          </cell>
          <cell r="BR26">
            <v>36200</v>
          </cell>
          <cell r="BS26">
            <v>38028</v>
          </cell>
          <cell r="BT26">
            <v>22109</v>
          </cell>
          <cell r="BU26">
            <v>27434</v>
          </cell>
          <cell r="BV26">
            <v>55836</v>
          </cell>
          <cell r="BW26">
            <v>49676</v>
          </cell>
          <cell r="BX26">
            <v>56408</v>
          </cell>
          <cell r="BY26">
            <v>42082</v>
          </cell>
          <cell r="BZ26">
            <v>29840</v>
          </cell>
          <cell r="CA26">
            <v>31299</v>
          </cell>
          <cell r="CB26">
            <v>49276</v>
          </cell>
          <cell r="CC26">
            <v>35490</v>
          </cell>
          <cell r="CD26">
            <v>71690</v>
          </cell>
          <cell r="CE26">
            <v>109718</v>
          </cell>
          <cell r="CF26">
            <v>131827</v>
          </cell>
          <cell r="CG26">
            <v>159261</v>
          </cell>
          <cell r="CH26">
            <v>215097</v>
          </cell>
          <cell r="CI26">
            <v>264773</v>
          </cell>
          <cell r="CJ26">
            <v>321181</v>
          </cell>
          <cell r="CK26">
            <v>363263</v>
          </cell>
          <cell r="CL26">
            <v>393103</v>
          </cell>
          <cell r="CM26">
            <v>424402</v>
          </cell>
          <cell r="CN26">
            <v>473678</v>
          </cell>
          <cell r="CO26">
            <v>109718</v>
          </cell>
          <cell r="CP26">
            <v>105379</v>
          </cell>
          <cell r="CQ26">
            <v>148166</v>
          </cell>
          <cell r="CR26">
            <v>110415</v>
          </cell>
          <cell r="CS26" t="str">
            <v xml:space="preserve"> - </v>
          </cell>
          <cell r="CT26" t="str">
            <v xml:space="preserve"> - </v>
          </cell>
          <cell r="CU26" t="str">
            <v>Total Revenue</v>
          </cell>
          <cell r="CV26">
            <v>34219</v>
          </cell>
          <cell r="CW26">
            <v>36572</v>
          </cell>
          <cell r="CX26">
            <v>44045</v>
          </cell>
          <cell r="CY26">
            <v>22288</v>
          </cell>
          <cell r="CZ26">
            <v>30425</v>
          </cell>
          <cell r="DA26">
            <v>61783</v>
          </cell>
          <cell r="DB26">
            <v>53510</v>
          </cell>
          <cell r="DC26">
            <v>59752</v>
          </cell>
          <cell r="DD26">
            <v>46656</v>
          </cell>
          <cell r="DE26">
            <v>33065</v>
          </cell>
          <cell r="DF26">
            <v>33452</v>
          </cell>
          <cell r="DG26">
            <v>49109</v>
          </cell>
          <cell r="DH26">
            <v>34219</v>
          </cell>
          <cell r="DI26">
            <v>70791</v>
          </cell>
          <cell r="DJ26">
            <v>114836</v>
          </cell>
          <cell r="DK26">
            <v>137124</v>
          </cell>
          <cell r="DL26">
            <v>167549</v>
          </cell>
          <cell r="DM26">
            <v>229332</v>
          </cell>
          <cell r="DN26">
            <v>282842</v>
          </cell>
          <cell r="DO26">
            <v>342594</v>
          </cell>
          <cell r="DP26">
            <v>389250</v>
          </cell>
          <cell r="DQ26">
            <v>422315</v>
          </cell>
          <cell r="DR26">
            <v>455767</v>
          </cell>
          <cell r="DS26">
            <v>504876</v>
          </cell>
          <cell r="DT26">
            <v>114836</v>
          </cell>
          <cell r="DU26">
            <v>114496</v>
          </cell>
          <cell r="DV26">
            <v>159918</v>
          </cell>
          <cell r="DW26">
            <v>115626</v>
          </cell>
          <cell r="DX26" t="str">
            <v xml:space="preserve"> - </v>
          </cell>
          <cell r="DY26" t="str">
            <v xml:space="preserve"> - </v>
          </cell>
          <cell r="DZ26" t="str">
            <v>Total Revenue</v>
          </cell>
          <cell r="EA26">
            <v>34219</v>
          </cell>
          <cell r="EB26">
            <v>36572</v>
          </cell>
          <cell r="EC26">
            <v>44045</v>
          </cell>
          <cell r="ED26">
            <v>22288</v>
          </cell>
          <cell r="EE26">
            <v>30425</v>
          </cell>
          <cell r="EF26">
            <v>61783</v>
          </cell>
          <cell r="EG26">
            <v>53510</v>
          </cell>
          <cell r="EH26">
            <v>59752</v>
          </cell>
          <cell r="EI26">
            <v>46656</v>
          </cell>
          <cell r="EJ26">
            <v>33065</v>
          </cell>
          <cell r="EK26">
            <v>33452</v>
          </cell>
          <cell r="EL26">
            <v>49109</v>
          </cell>
          <cell r="EM26">
            <v>34219</v>
          </cell>
          <cell r="EN26">
            <v>70791</v>
          </cell>
          <cell r="EO26">
            <v>114836</v>
          </cell>
          <cell r="EP26">
            <v>137124</v>
          </cell>
          <cell r="EQ26">
            <v>167549</v>
          </cell>
          <cell r="ER26">
            <v>229332</v>
          </cell>
          <cell r="ES26">
            <v>282842</v>
          </cell>
          <cell r="ET26">
            <v>342594</v>
          </cell>
          <cell r="EU26">
            <v>389250</v>
          </cell>
          <cell r="EV26">
            <v>422315</v>
          </cell>
          <cell r="EW26">
            <v>455767</v>
          </cell>
          <cell r="EX26">
            <v>505275</v>
          </cell>
          <cell r="EY26">
            <v>114836</v>
          </cell>
          <cell r="EZ26">
            <v>114496</v>
          </cell>
          <cell r="FA26">
            <v>158550</v>
          </cell>
          <cell r="FB26">
            <v>117393</v>
          </cell>
          <cell r="FC26" t="str">
            <v xml:space="preserve"> - </v>
          </cell>
          <cell r="FD26" t="str">
            <v xml:space="preserve"> - </v>
          </cell>
        </row>
        <row r="27">
          <cell r="E27" t="str">
            <v>VANS80001538</v>
          </cell>
          <cell r="F27" t="str">
            <v>AGM Incl. Royalties</v>
          </cell>
          <cell r="G27">
            <v>10457</v>
          </cell>
          <cell r="H27">
            <v>13043</v>
          </cell>
          <cell r="I27">
            <v>16062</v>
          </cell>
          <cell r="J27">
            <v>12192</v>
          </cell>
          <cell r="K27">
            <v>12805</v>
          </cell>
          <cell r="L27">
            <v>27026</v>
          </cell>
          <cell r="M27">
            <v>21545</v>
          </cell>
          <cell r="N27">
            <v>23290</v>
          </cell>
          <cell r="O27">
            <v>19155</v>
          </cell>
          <cell r="P27">
            <v>14010</v>
          </cell>
          <cell r="Q27">
            <v>13679</v>
          </cell>
          <cell r="R27">
            <v>23147</v>
          </cell>
          <cell r="S27">
            <v>10457</v>
          </cell>
          <cell r="T27">
            <v>23500</v>
          </cell>
          <cell r="U27">
            <v>39562</v>
          </cell>
          <cell r="V27">
            <v>51754</v>
          </cell>
          <cell r="W27">
            <v>64559</v>
          </cell>
          <cell r="X27">
            <v>91585</v>
          </cell>
          <cell r="Y27">
            <v>113130</v>
          </cell>
          <cell r="Z27">
            <v>136420</v>
          </cell>
          <cell r="AA27">
            <v>155575</v>
          </cell>
          <cell r="AB27">
            <v>169585</v>
          </cell>
          <cell r="AC27">
            <v>183264</v>
          </cell>
          <cell r="AD27">
            <v>206411</v>
          </cell>
          <cell r="AE27">
            <v>39562</v>
          </cell>
          <cell r="AF27">
            <v>52023</v>
          </cell>
          <cell r="AG27">
            <v>63990</v>
          </cell>
          <cell r="AH27">
            <v>50836</v>
          </cell>
          <cell r="AI27" t="str">
            <v xml:space="preserve"> - </v>
          </cell>
          <cell r="AJ27" t="str">
            <v xml:space="preserve"> - </v>
          </cell>
          <cell r="AK27" t="str">
            <v>AGM Incl. Royalties</v>
          </cell>
          <cell r="AL27">
            <v>16286</v>
          </cell>
          <cell r="AM27">
            <v>17747</v>
          </cell>
          <cell r="AN27">
            <v>22580</v>
          </cell>
          <cell r="AO27">
            <v>13462</v>
          </cell>
          <cell r="AP27">
            <v>15622</v>
          </cell>
          <cell r="AQ27">
            <v>27092</v>
          </cell>
          <cell r="AR27">
            <v>23136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16286</v>
          </cell>
          <cell r="AY27">
            <v>34033</v>
          </cell>
          <cell r="AZ27">
            <v>56613</v>
          </cell>
          <cell r="BA27">
            <v>70075</v>
          </cell>
          <cell r="BB27">
            <v>85697</v>
          </cell>
          <cell r="BC27">
            <v>112789</v>
          </cell>
          <cell r="BD27">
            <v>135925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56613</v>
          </cell>
          <cell r="BK27">
            <v>56176</v>
          </cell>
          <cell r="BL27">
            <v>0</v>
          </cell>
          <cell r="BM27">
            <v>0</v>
          </cell>
          <cell r="BP27" t="str">
            <v>AGM Incl. Royalties</v>
          </cell>
          <cell r="BQ27">
            <v>16146</v>
          </cell>
          <cell r="BR27">
            <v>17777</v>
          </cell>
          <cell r="BS27">
            <v>20107</v>
          </cell>
          <cell r="BT27">
            <v>12778</v>
          </cell>
          <cell r="BU27">
            <v>13981</v>
          </cell>
          <cell r="BV27">
            <v>25882</v>
          </cell>
          <cell r="BW27">
            <v>23068</v>
          </cell>
          <cell r="BX27">
            <v>28332</v>
          </cell>
          <cell r="BY27">
            <v>22578</v>
          </cell>
          <cell r="BZ27">
            <v>15561</v>
          </cell>
          <cell r="CA27">
            <v>16551</v>
          </cell>
          <cell r="CB27">
            <v>27028</v>
          </cell>
          <cell r="CC27">
            <v>16146</v>
          </cell>
          <cell r="CD27">
            <v>33923</v>
          </cell>
          <cell r="CE27">
            <v>54030</v>
          </cell>
          <cell r="CF27">
            <v>66808</v>
          </cell>
          <cell r="CG27">
            <v>80789</v>
          </cell>
          <cell r="CH27">
            <v>106671</v>
          </cell>
          <cell r="CI27">
            <v>129739</v>
          </cell>
          <cell r="CJ27">
            <v>158071</v>
          </cell>
          <cell r="CK27">
            <v>180649</v>
          </cell>
          <cell r="CL27">
            <v>196210</v>
          </cell>
          <cell r="CM27">
            <v>212761</v>
          </cell>
          <cell r="CN27">
            <v>239789</v>
          </cell>
          <cell r="CO27">
            <v>54030</v>
          </cell>
          <cell r="CP27">
            <v>52641</v>
          </cell>
          <cell r="CQ27">
            <v>73978</v>
          </cell>
          <cell r="CR27">
            <v>59140</v>
          </cell>
          <cell r="CS27" t="str">
            <v xml:space="preserve"> - </v>
          </cell>
          <cell r="CT27" t="str">
            <v xml:space="preserve"> - </v>
          </cell>
          <cell r="CU27" t="str">
            <v>AGM Incl. Royalties</v>
          </cell>
          <cell r="CV27">
            <v>16286</v>
          </cell>
          <cell r="CW27">
            <v>17747</v>
          </cell>
          <cell r="CX27">
            <v>22580</v>
          </cell>
          <cell r="CY27">
            <v>13462</v>
          </cell>
          <cell r="CZ27">
            <v>15622</v>
          </cell>
          <cell r="DA27">
            <v>27092</v>
          </cell>
          <cell r="DB27">
            <v>23890</v>
          </cell>
          <cell r="DC27">
            <v>29937</v>
          </cell>
          <cell r="DD27">
            <v>24653</v>
          </cell>
          <cell r="DE27">
            <v>17246</v>
          </cell>
          <cell r="DF27">
            <v>17656</v>
          </cell>
          <cell r="DG27">
            <v>26759</v>
          </cell>
          <cell r="DH27">
            <v>16286</v>
          </cell>
          <cell r="DI27">
            <v>34033</v>
          </cell>
          <cell r="DJ27">
            <v>56613</v>
          </cell>
          <cell r="DK27">
            <v>70075</v>
          </cell>
          <cell r="DL27">
            <v>85697</v>
          </cell>
          <cell r="DM27">
            <v>112789</v>
          </cell>
          <cell r="DN27">
            <v>136679</v>
          </cell>
          <cell r="DO27">
            <v>166616</v>
          </cell>
          <cell r="DP27">
            <v>191269</v>
          </cell>
          <cell r="DQ27">
            <v>208515</v>
          </cell>
          <cell r="DR27">
            <v>226171</v>
          </cell>
          <cell r="DS27">
            <v>252930</v>
          </cell>
          <cell r="DT27">
            <v>56613</v>
          </cell>
          <cell r="DU27">
            <v>56176</v>
          </cell>
          <cell r="DV27">
            <v>78480</v>
          </cell>
          <cell r="DW27">
            <v>61661</v>
          </cell>
          <cell r="DX27" t="str">
            <v xml:space="preserve"> - </v>
          </cell>
          <cell r="DY27" t="str">
            <v xml:space="preserve"> - </v>
          </cell>
          <cell r="DZ27" t="str">
            <v>AGM Incl. Royalties</v>
          </cell>
          <cell r="EA27">
            <v>16286</v>
          </cell>
          <cell r="EB27">
            <v>17747</v>
          </cell>
          <cell r="EC27">
            <v>22580</v>
          </cell>
          <cell r="ED27">
            <v>13462</v>
          </cell>
          <cell r="EE27">
            <v>15622</v>
          </cell>
          <cell r="EF27">
            <v>27092</v>
          </cell>
          <cell r="EG27">
            <v>23890</v>
          </cell>
          <cell r="EH27">
            <v>29937</v>
          </cell>
          <cell r="EI27">
            <v>24653</v>
          </cell>
          <cell r="EJ27">
            <v>17246</v>
          </cell>
          <cell r="EK27">
            <v>17656</v>
          </cell>
          <cell r="EL27">
            <v>26759</v>
          </cell>
          <cell r="EM27">
            <v>16286</v>
          </cell>
          <cell r="EN27">
            <v>34033</v>
          </cell>
          <cell r="EO27">
            <v>56613</v>
          </cell>
          <cell r="EP27">
            <v>70075</v>
          </cell>
          <cell r="EQ27">
            <v>85697</v>
          </cell>
          <cell r="ER27">
            <v>112789</v>
          </cell>
          <cell r="ES27">
            <v>136679</v>
          </cell>
          <cell r="ET27">
            <v>166616</v>
          </cell>
          <cell r="EU27">
            <v>191269</v>
          </cell>
          <cell r="EV27">
            <v>208515</v>
          </cell>
          <cell r="EW27">
            <v>226171</v>
          </cell>
          <cell r="EX27">
            <v>252660</v>
          </cell>
          <cell r="EY27">
            <v>56613</v>
          </cell>
          <cell r="EZ27">
            <v>56176</v>
          </cell>
          <cell r="FA27">
            <v>77464</v>
          </cell>
          <cell r="FB27">
            <v>62407</v>
          </cell>
          <cell r="FC27" t="str">
            <v xml:space="preserve"> - </v>
          </cell>
          <cell r="FD27" t="str">
            <v xml:space="preserve"> - </v>
          </cell>
        </row>
        <row r="28">
          <cell r="E28" t="str">
            <v>VANS80001578</v>
          </cell>
          <cell r="F28" t="str">
            <v>Operating Expense</v>
          </cell>
          <cell r="G28">
            <v>8967</v>
          </cell>
          <cell r="H28">
            <v>9680</v>
          </cell>
          <cell r="I28">
            <v>11129</v>
          </cell>
          <cell r="J28">
            <v>9587</v>
          </cell>
          <cell r="K28">
            <v>8990</v>
          </cell>
          <cell r="L28">
            <v>14945</v>
          </cell>
          <cell r="M28">
            <v>13486</v>
          </cell>
          <cell r="N28">
            <v>13482</v>
          </cell>
          <cell r="O28">
            <v>12431</v>
          </cell>
          <cell r="P28">
            <v>10698</v>
          </cell>
          <cell r="Q28">
            <v>11653</v>
          </cell>
          <cell r="R28">
            <v>14401</v>
          </cell>
          <cell r="S28">
            <v>8967</v>
          </cell>
          <cell r="T28">
            <v>18647</v>
          </cell>
          <cell r="U28">
            <v>29776</v>
          </cell>
          <cell r="V28">
            <v>39363</v>
          </cell>
          <cell r="W28">
            <v>48353</v>
          </cell>
          <cell r="X28">
            <v>63298</v>
          </cell>
          <cell r="Y28">
            <v>76784</v>
          </cell>
          <cell r="Z28">
            <v>90266</v>
          </cell>
          <cell r="AA28">
            <v>102697</v>
          </cell>
          <cell r="AB28">
            <v>113395</v>
          </cell>
          <cell r="AC28">
            <v>125048</v>
          </cell>
          <cell r="AD28">
            <v>139449</v>
          </cell>
          <cell r="AE28">
            <v>29776</v>
          </cell>
          <cell r="AF28">
            <v>33522</v>
          </cell>
          <cell r="AG28">
            <v>39399</v>
          </cell>
          <cell r="AH28">
            <v>36752</v>
          </cell>
          <cell r="AI28" t="str">
            <v xml:space="preserve"> - </v>
          </cell>
          <cell r="AJ28" t="str">
            <v xml:space="preserve"> - </v>
          </cell>
          <cell r="AK28" t="str">
            <v>Operating Expense</v>
          </cell>
          <cell r="AL28">
            <v>11232</v>
          </cell>
          <cell r="AM28">
            <v>12613</v>
          </cell>
          <cell r="AN28">
            <v>15166</v>
          </cell>
          <cell r="AO28">
            <v>11541</v>
          </cell>
          <cell r="AP28">
            <v>12524</v>
          </cell>
          <cell r="AQ28">
            <v>16011</v>
          </cell>
          <cell r="AR28">
            <v>15443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11232</v>
          </cell>
          <cell r="AY28">
            <v>23845</v>
          </cell>
          <cell r="AZ28">
            <v>39011</v>
          </cell>
          <cell r="BA28">
            <v>50552</v>
          </cell>
          <cell r="BB28">
            <v>63076</v>
          </cell>
          <cell r="BC28">
            <v>79087</v>
          </cell>
          <cell r="BD28">
            <v>94530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39011</v>
          </cell>
          <cell r="BK28">
            <v>40076</v>
          </cell>
          <cell r="BL28">
            <v>0</v>
          </cell>
          <cell r="BM28">
            <v>0</v>
          </cell>
          <cell r="BP28" t="str">
            <v>Operating Expense</v>
          </cell>
          <cell r="BQ28">
            <v>11859</v>
          </cell>
          <cell r="BR28">
            <v>12637</v>
          </cell>
          <cell r="BS28">
            <v>14168</v>
          </cell>
          <cell r="BT28">
            <v>11072</v>
          </cell>
          <cell r="BU28">
            <v>11725</v>
          </cell>
          <cell r="BV28">
            <v>15076</v>
          </cell>
          <cell r="BW28">
            <v>14815</v>
          </cell>
          <cell r="BX28">
            <v>15466</v>
          </cell>
          <cell r="BY28">
            <v>14323</v>
          </cell>
          <cell r="BZ28">
            <v>11387</v>
          </cell>
          <cell r="CA28">
            <v>13384</v>
          </cell>
          <cell r="CB28">
            <v>14747</v>
          </cell>
          <cell r="CC28">
            <v>11859</v>
          </cell>
          <cell r="CD28">
            <v>24496</v>
          </cell>
          <cell r="CE28">
            <v>38664</v>
          </cell>
          <cell r="CF28">
            <v>49736</v>
          </cell>
          <cell r="CG28">
            <v>61461</v>
          </cell>
          <cell r="CH28">
            <v>76537</v>
          </cell>
          <cell r="CI28">
            <v>91352</v>
          </cell>
          <cell r="CJ28">
            <v>106818</v>
          </cell>
          <cell r="CK28">
            <v>121141</v>
          </cell>
          <cell r="CL28">
            <v>132528</v>
          </cell>
          <cell r="CM28">
            <v>145912</v>
          </cell>
          <cell r="CN28">
            <v>160659</v>
          </cell>
          <cell r="CO28">
            <v>38664</v>
          </cell>
          <cell r="CP28">
            <v>37873</v>
          </cell>
          <cell r="CQ28">
            <v>44604</v>
          </cell>
          <cell r="CR28">
            <v>39518</v>
          </cell>
          <cell r="CS28" t="str">
            <v xml:space="preserve"> - </v>
          </cell>
          <cell r="CT28" t="str">
            <v xml:space="preserve"> - </v>
          </cell>
          <cell r="CU28" t="str">
            <v>Operating Expense</v>
          </cell>
          <cell r="CV28">
            <v>11232</v>
          </cell>
          <cell r="CW28">
            <v>12613</v>
          </cell>
          <cell r="CX28">
            <v>15166</v>
          </cell>
          <cell r="CY28">
            <v>11541</v>
          </cell>
          <cell r="CZ28">
            <v>12524</v>
          </cell>
          <cell r="DA28">
            <v>16011</v>
          </cell>
          <cell r="DB28">
            <v>16249</v>
          </cell>
          <cell r="DC28">
            <v>17204</v>
          </cell>
          <cell r="DD28">
            <v>15800</v>
          </cell>
          <cell r="DE28">
            <v>12468</v>
          </cell>
          <cell r="DF28">
            <v>14083</v>
          </cell>
          <cell r="DG28">
            <v>15567</v>
          </cell>
          <cell r="DH28">
            <v>11232</v>
          </cell>
          <cell r="DI28">
            <v>23845</v>
          </cell>
          <cell r="DJ28">
            <v>39011</v>
          </cell>
          <cell r="DK28">
            <v>50552</v>
          </cell>
          <cell r="DL28">
            <v>63076</v>
          </cell>
          <cell r="DM28">
            <v>79087</v>
          </cell>
          <cell r="DN28">
            <v>95336</v>
          </cell>
          <cell r="DO28">
            <v>112540</v>
          </cell>
          <cell r="DP28">
            <v>128340</v>
          </cell>
          <cell r="DQ28">
            <v>140808</v>
          </cell>
          <cell r="DR28">
            <v>154891</v>
          </cell>
          <cell r="DS28">
            <v>170458</v>
          </cell>
          <cell r="DT28">
            <v>39011</v>
          </cell>
          <cell r="DU28">
            <v>40076</v>
          </cell>
          <cell r="DV28">
            <v>49253</v>
          </cell>
          <cell r="DW28">
            <v>42118</v>
          </cell>
          <cell r="DX28" t="str">
            <v xml:space="preserve"> - </v>
          </cell>
          <cell r="DY28" t="str">
            <v xml:space="preserve"> - </v>
          </cell>
          <cell r="DZ28" t="str">
            <v>Operating Expense</v>
          </cell>
          <cell r="EA28">
            <v>11232</v>
          </cell>
          <cell r="EB28">
            <v>12613</v>
          </cell>
          <cell r="EC28">
            <v>15166</v>
          </cell>
          <cell r="ED28">
            <v>11541</v>
          </cell>
          <cell r="EE28">
            <v>12524</v>
          </cell>
          <cell r="EF28">
            <v>16011</v>
          </cell>
          <cell r="EG28">
            <v>16249</v>
          </cell>
          <cell r="EH28">
            <v>17204</v>
          </cell>
          <cell r="EI28">
            <v>15800</v>
          </cell>
          <cell r="EJ28">
            <v>12468</v>
          </cell>
          <cell r="EK28">
            <v>14083</v>
          </cell>
          <cell r="EL28">
            <v>15567</v>
          </cell>
          <cell r="EM28">
            <v>11232</v>
          </cell>
          <cell r="EN28">
            <v>23845</v>
          </cell>
          <cell r="EO28">
            <v>39011</v>
          </cell>
          <cell r="EP28">
            <v>50552</v>
          </cell>
          <cell r="EQ28">
            <v>63076</v>
          </cell>
          <cell r="ER28">
            <v>79087</v>
          </cell>
          <cell r="ES28">
            <v>95336</v>
          </cell>
          <cell r="ET28">
            <v>112540</v>
          </cell>
          <cell r="EU28">
            <v>128340</v>
          </cell>
          <cell r="EV28">
            <v>140808</v>
          </cell>
          <cell r="EW28">
            <v>154891</v>
          </cell>
          <cell r="EX28">
            <v>170730</v>
          </cell>
          <cell r="EY28">
            <v>39011</v>
          </cell>
          <cell r="EZ28">
            <v>40076</v>
          </cell>
          <cell r="FA28">
            <v>49051</v>
          </cell>
          <cell r="FB28">
            <v>42592</v>
          </cell>
          <cell r="FC28" t="str">
            <v xml:space="preserve"> - </v>
          </cell>
          <cell r="FD28" t="str">
            <v xml:space="preserve"> - </v>
          </cell>
        </row>
        <row r="29">
          <cell r="E29" t="str">
            <v>VANS80007626</v>
          </cell>
          <cell r="F29" t="str">
            <v>Total SG&amp;A</v>
          </cell>
          <cell r="G29">
            <v>9422</v>
          </cell>
          <cell r="H29">
            <v>10217</v>
          </cell>
          <cell r="I29">
            <v>11523</v>
          </cell>
          <cell r="J29">
            <v>9968</v>
          </cell>
          <cell r="K29">
            <v>9308</v>
          </cell>
          <cell r="L29">
            <v>15192</v>
          </cell>
          <cell r="M29">
            <v>13830</v>
          </cell>
          <cell r="N29">
            <v>13807</v>
          </cell>
          <cell r="O29">
            <v>12559</v>
          </cell>
          <cell r="P29">
            <v>10948</v>
          </cell>
          <cell r="Q29">
            <v>11719</v>
          </cell>
          <cell r="R29">
            <v>14553</v>
          </cell>
          <cell r="S29">
            <v>9422</v>
          </cell>
          <cell r="T29">
            <v>19639</v>
          </cell>
          <cell r="U29">
            <v>31162</v>
          </cell>
          <cell r="V29">
            <v>41130</v>
          </cell>
          <cell r="W29">
            <v>50438</v>
          </cell>
          <cell r="X29">
            <v>65630</v>
          </cell>
          <cell r="Y29">
            <v>79460</v>
          </cell>
          <cell r="Z29">
            <v>93267</v>
          </cell>
          <cell r="AA29">
            <v>105826</v>
          </cell>
          <cell r="AB29">
            <v>116774</v>
          </cell>
          <cell r="AC29">
            <v>128493</v>
          </cell>
          <cell r="AD29">
            <v>143046</v>
          </cell>
          <cell r="AE29">
            <v>31162</v>
          </cell>
          <cell r="AF29">
            <v>34468</v>
          </cell>
          <cell r="AG29">
            <v>40196</v>
          </cell>
          <cell r="AH29">
            <v>37220</v>
          </cell>
          <cell r="AI29" t="str">
            <v xml:space="preserve"> - </v>
          </cell>
          <cell r="AJ29" t="str">
            <v xml:space="preserve"> - </v>
          </cell>
          <cell r="AK29" t="str">
            <v>Total SG&amp;A</v>
          </cell>
          <cell r="AL29">
            <v>11537</v>
          </cell>
          <cell r="AM29">
            <v>13014</v>
          </cell>
          <cell r="AN29">
            <v>15465</v>
          </cell>
          <cell r="AO29">
            <v>11680</v>
          </cell>
          <cell r="AP29">
            <v>12616</v>
          </cell>
          <cell r="AQ29">
            <v>16259</v>
          </cell>
          <cell r="AR29">
            <v>15516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11537</v>
          </cell>
          <cell r="AY29">
            <v>24551</v>
          </cell>
          <cell r="AZ29">
            <v>40016</v>
          </cell>
          <cell r="BA29">
            <v>51696</v>
          </cell>
          <cell r="BB29">
            <v>64312</v>
          </cell>
          <cell r="BC29">
            <v>80571</v>
          </cell>
          <cell r="BD29">
            <v>96087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40016</v>
          </cell>
          <cell r="BK29">
            <v>40555</v>
          </cell>
          <cell r="BL29">
            <v>0</v>
          </cell>
          <cell r="BM29">
            <v>0</v>
          </cell>
          <cell r="BP29" t="str">
            <v>Total SG&amp;A</v>
          </cell>
          <cell r="BQ29">
            <v>12164</v>
          </cell>
          <cell r="BR29">
            <v>12942</v>
          </cell>
          <cell r="BS29">
            <v>14448</v>
          </cell>
          <cell r="BT29">
            <v>11327</v>
          </cell>
          <cell r="BU29">
            <v>11930</v>
          </cell>
          <cell r="BV29">
            <v>15231</v>
          </cell>
          <cell r="BW29">
            <v>15045</v>
          </cell>
          <cell r="BX29">
            <v>15671</v>
          </cell>
          <cell r="BY29">
            <v>14503</v>
          </cell>
          <cell r="BZ29">
            <v>11622</v>
          </cell>
          <cell r="CA29">
            <v>13479</v>
          </cell>
          <cell r="CB29">
            <v>14902</v>
          </cell>
          <cell r="CC29">
            <v>12164</v>
          </cell>
          <cell r="CD29">
            <v>25106</v>
          </cell>
          <cell r="CE29">
            <v>39554</v>
          </cell>
          <cell r="CF29">
            <v>50881</v>
          </cell>
          <cell r="CG29">
            <v>62811</v>
          </cell>
          <cell r="CH29">
            <v>78042</v>
          </cell>
          <cell r="CI29">
            <v>93087</v>
          </cell>
          <cell r="CJ29">
            <v>108758</v>
          </cell>
          <cell r="CK29">
            <v>123261</v>
          </cell>
          <cell r="CL29">
            <v>134883</v>
          </cell>
          <cell r="CM29">
            <v>148362</v>
          </cell>
          <cell r="CN29">
            <v>163264</v>
          </cell>
          <cell r="CO29">
            <v>39554</v>
          </cell>
          <cell r="CP29">
            <v>38488</v>
          </cell>
          <cell r="CQ29">
            <v>45219</v>
          </cell>
          <cell r="CR29">
            <v>40003</v>
          </cell>
          <cell r="CS29" t="str">
            <v xml:space="preserve"> - </v>
          </cell>
          <cell r="CT29" t="str">
            <v xml:space="preserve"> - </v>
          </cell>
          <cell r="CU29" t="str">
            <v>Total SG&amp;A</v>
          </cell>
          <cell r="CV29">
            <v>11537</v>
          </cell>
          <cell r="CW29">
            <v>13014</v>
          </cell>
          <cell r="CX29">
            <v>15465</v>
          </cell>
          <cell r="CY29">
            <v>11680</v>
          </cell>
          <cell r="CZ29">
            <v>12616</v>
          </cell>
          <cell r="DA29">
            <v>16259</v>
          </cell>
          <cell r="DB29">
            <v>16479</v>
          </cell>
          <cell r="DC29">
            <v>17409</v>
          </cell>
          <cell r="DD29">
            <v>15730</v>
          </cell>
          <cell r="DE29">
            <v>12453</v>
          </cell>
          <cell r="DF29">
            <v>14178</v>
          </cell>
          <cell r="DG29">
            <v>15722</v>
          </cell>
          <cell r="DH29">
            <v>11537</v>
          </cell>
          <cell r="DI29">
            <v>24551</v>
          </cell>
          <cell r="DJ29">
            <v>40016</v>
          </cell>
          <cell r="DK29">
            <v>51696</v>
          </cell>
          <cell r="DL29">
            <v>64312</v>
          </cell>
          <cell r="DM29">
            <v>80571</v>
          </cell>
          <cell r="DN29">
            <v>97050</v>
          </cell>
          <cell r="DO29">
            <v>114459</v>
          </cell>
          <cell r="DP29">
            <v>130189</v>
          </cell>
          <cell r="DQ29">
            <v>142642</v>
          </cell>
          <cell r="DR29">
            <v>156820</v>
          </cell>
          <cell r="DS29">
            <v>172542</v>
          </cell>
          <cell r="DT29">
            <v>40016</v>
          </cell>
          <cell r="DU29">
            <v>40555</v>
          </cell>
          <cell r="DV29">
            <v>49618</v>
          </cell>
          <cell r="DW29">
            <v>42353</v>
          </cell>
          <cell r="DX29" t="str">
            <v xml:space="preserve"> - </v>
          </cell>
          <cell r="DY29" t="str">
            <v xml:space="preserve"> - </v>
          </cell>
          <cell r="DZ29" t="str">
            <v>Total SG&amp;A</v>
          </cell>
          <cell r="EA29">
            <v>11537</v>
          </cell>
          <cell r="EB29">
            <v>13014</v>
          </cell>
          <cell r="EC29">
            <v>15465</v>
          </cell>
          <cell r="ED29">
            <v>11680</v>
          </cell>
          <cell r="EE29">
            <v>12616</v>
          </cell>
          <cell r="EF29">
            <v>16259</v>
          </cell>
          <cell r="EG29">
            <v>16479</v>
          </cell>
          <cell r="EH29">
            <v>17409</v>
          </cell>
          <cell r="EI29">
            <v>15730</v>
          </cell>
          <cell r="EJ29">
            <v>12453</v>
          </cell>
          <cell r="EK29">
            <v>14178</v>
          </cell>
          <cell r="EL29">
            <v>15722</v>
          </cell>
          <cell r="EM29">
            <v>11537</v>
          </cell>
          <cell r="EN29">
            <v>24551</v>
          </cell>
          <cell r="EO29">
            <v>40016</v>
          </cell>
          <cell r="EP29">
            <v>51696</v>
          </cell>
          <cell r="EQ29">
            <v>64312</v>
          </cell>
          <cell r="ER29">
            <v>80571</v>
          </cell>
          <cell r="ES29">
            <v>97050</v>
          </cell>
          <cell r="ET29">
            <v>114459</v>
          </cell>
          <cell r="EU29">
            <v>130189</v>
          </cell>
          <cell r="EV29">
            <v>142642</v>
          </cell>
          <cell r="EW29">
            <v>156820</v>
          </cell>
          <cell r="EX29">
            <v>172814</v>
          </cell>
          <cell r="EY29">
            <v>40016</v>
          </cell>
          <cell r="EZ29">
            <v>40555</v>
          </cell>
          <cell r="FA29">
            <v>49416</v>
          </cell>
          <cell r="FB29">
            <v>42827</v>
          </cell>
          <cell r="FC29" t="str">
            <v xml:space="preserve"> - </v>
          </cell>
          <cell r="FD29" t="str">
            <v xml:space="preserve"> - </v>
          </cell>
        </row>
        <row r="30">
          <cell r="E30" t="str">
            <v>VANS80001579</v>
          </cell>
          <cell r="F30" t="str">
            <v>Oper Profit Incl Roy, before Amtz</v>
          </cell>
          <cell r="G30">
            <v>1490</v>
          </cell>
          <cell r="H30">
            <v>3363</v>
          </cell>
          <cell r="I30">
            <v>4933</v>
          </cell>
          <cell r="J30">
            <v>2605</v>
          </cell>
          <cell r="K30">
            <v>3815</v>
          </cell>
          <cell r="L30">
            <v>12081</v>
          </cell>
          <cell r="M30">
            <v>8059</v>
          </cell>
          <cell r="N30">
            <v>9808</v>
          </cell>
          <cell r="O30">
            <v>6724</v>
          </cell>
          <cell r="P30">
            <v>3312</v>
          </cell>
          <cell r="Q30">
            <v>2026</v>
          </cell>
          <cell r="R30">
            <v>8746</v>
          </cell>
          <cell r="S30">
            <v>1490</v>
          </cell>
          <cell r="T30">
            <v>4853</v>
          </cell>
          <cell r="U30">
            <v>9786</v>
          </cell>
          <cell r="V30">
            <v>12391</v>
          </cell>
          <cell r="W30">
            <v>16206</v>
          </cell>
          <cell r="X30">
            <v>28287</v>
          </cell>
          <cell r="Y30">
            <v>36346</v>
          </cell>
          <cell r="Z30">
            <v>46154</v>
          </cell>
          <cell r="AA30">
            <v>52878</v>
          </cell>
          <cell r="AB30">
            <v>56190</v>
          </cell>
          <cell r="AC30">
            <v>58216</v>
          </cell>
          <cell r="AD30">
            <v>66962</v>
          </cell>
          <cell r="AE30">
            <v>9786</v>
          </cell>
          <cell r="AF30">
            <v>18501</v>
          </cell>
          <cell r="AG30">
            <v>24591</v>
          </cell>
          <cell r="AH30">
            <v>14084</v>
          </cell>
          <cell r="AI30" t="str">
            <v xml:space="preserve"> - </v>
          </cell>
          <cell r="AJ30" t="str">
            <v xml:space="preserve"> - </v>
          </cell>
          <cell r="AK30" t="str">
            <v>Oper Profit Incl Roy, before Amtz</v>
          </cell>
          <cell r="AL30">
            <v>5054</v>
          </cell>
          <cell r="AM30">
            <v>5134</v>
          </cell>
          <cell r="AN30">
            <v>7414</v>
          </cell>
          <cell r="AO30">
            <v>1921</v>
          </cell>
          <cell r="AP30">
            <v>3098</v>
          </cell>
          <cell r="AQ30">
            <v>11081</v>
          </cell>
          <cell r="AR30">
            <v>7693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5054</v>
          </cell>
          <cell r="AY30">
            <v>10188</v>
          </cell>
          <cell r="AZ30">
            <v>17602</v>
          </cell>
          <cell r="BA30">
            <v>19523</v>
          </cell>
          <cell r="BB30">
            <v>22621</v>
          </cell>
          <cell r="BC30">
            <v>33702</v>
          </cell>
          <cell r="BD30">
            <v>41395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17602</v>
          </cell>
          <cell r="BK30">
            <v>16100</v>
          </cell>
          <cell r="BL30">
            <v>0</v>
          </cell>
          <cell r="BM30">
            <v>0</v>
          </cell>
          <cell r="BP30" t="str">
            <v>Oper Profit Incl Roy, before Amtz</v>
          </cell>
          <cell r="BQ30">
            <v>4287</v>
          </cell>
          <cell r="BR30">
            <v>5140</v>
          </cell>
          <cell r="BS30">
            <v>5939</v>
          </cell>
          <cell r="BT30">
            <v>1706</v>
          </cell>
          <cell r="BU30">
            <v>2256</v>
          </cell>
          <cell r="BV30">
            <v>10806</v>
          </cell>
          <cell r="BW30">
            <v>8253</v>
          </cell>
          <cell r="BX30">
            <v>12866</v>
          </cell>
          <cell r="BY30">
            <v>8255</v>
          </cell>
          <cell r="BZ30">
            <v>4174</v>
          </cell>
          <cell r="CA30">
            <v>3167</v>
          </cell>
          <cell r="CB30">
            <v>12281</v>
          </cell>
          <cell r="CC30">
            <v>4287</v>
          </cell>
          <cell r="CD30">
            <v>9427</v>
          </cell>
          <cell r="CE30">
            <v>15366</v>
          </cell>
          <cell r="CF30">
            <v>17072</v>
          </cell>
          <cell r="CG30">
            <v>19328</v>
          </cell>
          <cell r="CH30">
            <v>30134</v>
          </cell>
          <cell r="CI30">
            <v>38387</v>
          </cell>
          <cell r="CJ30">
            <v>51253</v>
          </cell>
          <cell r="CK30">
            <v>59508</v>
          </cell>
          <cell r="CL30">
            <v>63682</v>
          </cell>
          <cell r="CM30">
            <v>66849</v>
          </cell>
          <cell r="CN30">
            <v>79130</v>
          </cell>
          <cell r="CO30">
            <v>15366</v>
          </cell>
          <cell r="CP30">
            <v>14768</v>
          </cell>
          <cell r="CQ30">
            <v>29374</v>
          </cell>
          <cell r="CR30">
            <v>19622</v>
          </cell>
          <cell r="CS30" t="str">
            <v xml:space="preserve"> - </v>
          </cell>
          <cell r="CT30" t="str">
            <v xml:space="preserve"> - </v>
          </cell>
          <cell r="CU30" t="str">
            <v>Oper Profit Incl Roy, before Amtz</v>
          </cell>
          <cell r="CV30">
            <v>5054</v>
          </cell>
          <cell r="CW30">
            <v>5134</v>
          </cell>
          <cell r="CX30">
            <v>7414</v>
          </cell>
          <cell r="CY30">
            <v>1921</v>
          </cell>
          <cell r="CZ30">
            <v>3098</v>
          </cell>
          <cell r="DA30">
            <v>11081</v>
          </cell>
          <cell r="DB30">
            <v>7641</v>
          </cell>
          <cell r="DC30">
            <v>12733</v>
          </cell>
          <cell r="DD30">
            <v>8853</v>
          </cell>
          <cell r="DE30">
            <v>4778</v>
          </cell>
          <cell r="DF30">
            <v>3573</v>
          </cell>
          <cell r="DG30">
            <v>11192</v>
          </cell>
          <cell r="DH30">
            <v>5054</v>
          </cell>
          <cell r="DI30">
            <v>10188</v>
          </cell>
          <cell r="DJ30">
            <v>17602</v>
          </cell>
          <cell r="DK30">
            <v>19523</v>
          </cell>
          <cell r="DL30">
            <v>22621</v>
          </cell>
          <cell r="DM30">
            <v>33702</v>
          </cell>
          <cell r="DN30">
            <v>41343</v>
          </cell>
          <cell r="DO30">
            <v>54076</v>
          </cell>
          <cell r="DP30">
            <v>62929</v>
          </cell>
          <cell r="DQ30">
            <v>67707</v>
          </cell>
          <cell r="DR30">
            <v>71280</v>
          </cell>
          <cell r="DS30">
            <v>82472</v>
          </cell>
          <cell r="DT30">
            <v>17602</v>
          </cell>
          <cell r="DU30">
            <v>16100</v>
          </cell>
          <cell r="DV30">
            <v>29227</v>
          </cell>
          <cell r="DW30">
            <v>19543</v>
          </cell>
          <cell r="DX30" t="str">
            <v xml:space="preserve"> - </v>
          </cell>
          <cell r="DY30" t="str">
            <v xml:space="preserve"> - </v>
          </cell>
          <cell r="DZ30" t="str">
            <v>Oper Profit Incl Roy, before Amtz</v>
          </cell>
          <cell r="EA30">
            <v>5054</v>
          </cell>
          <cell r="EB30">
            <v>5134</v>
          </cell>
          <cell r="EC30">
            <v>7414</v>
          </cell>
          <cell r="ED30">
            <v>1921</v>
          </cell>
          <cell r="EE30">
            <v>3098</v>
          </cell>
          <cell r="EF30">
            <v>11081</v>
          </cell>
          <cell r="EG30">
            <v>7641</v>
          </cell>
          <cell r="EH30">
            <v>12733</v>
          </cell>
          <cell r="EI30">
            <v>8853</v>
          </cell>
          <cell r="EJ30">
            <v>4778</v>
          </cell>
          <cell r="EK30">
            <v>3573</v>
          </cell>
          <cell r="EL30">
            <v>11192</v>
          </cell>
          <cell r="EM30">
            <v>5054</v>
          </cell>
          <cell r="EN30">
            <v>10188</v>
          </cell>
          <cell r="EO30">
            <v>17602</v>
          </cell>
          <cell r="EP30">
            <v>19523</v>
          </cell>
          <cell r="EQ30">
            <v>22621</v>
          </cell>
          <cell r="ER30">
            <v>33702</v>
          </cell>
          <cell r="ES30">
            <v>41343</v>
          </cell>
          <cell r="ET30">
            <v>54076</v>
          </cell>
          <cell r="EU30">
            <v>62929</v>
          </cell>
          <cell r="EV30">
            <v>67707</v>
          </cell>
          <cell r="EW30">
            <v>71280</v>
          </cell>
          <cell r="EX30">
            <v>81930</v>
          </cell>
          <cell r="EY30">
            <v>17602</v>
          </cell>
          <cell r="EZ30">
            <v>16100</v>
          </cell>
          <cell r="FA30">
            <v>28413</v>
          </cell>
          <cell r="FB30">
            <v>19815</v>
          </cell>
          <cell r="FC30" t="str">
            <v xml:space="preserve"> - </v>
          </cell>
          <cell r="FD30" t="str">
            <v xml:space="preserve"> - </v>
          </cell>
        </row>
        <row r="31">
          <cell r="E31" t="str">
            <v>VANS80001586</v>
          </cell>
          <cell r="F31" t="str">
            <v>Oper Profit Incl Royalties &amp; Amtz</v>
          </cell>
          <cell r="G31">
            <v>1035</v>
          </cell>
          <cell r="H31">
            <v>2826</v>
          </cell>
          <cell r="I31">
            <v>4539</v>
          </cell>
          <cell r="J31">
            <v>2224</v>
          </cell>
          <cell r="K31">
            <v>3497</v>
          </cell>
          <cell r="L31">
            <v>11834</v>
          </cell>
          <cell r="M31">
            <v>7715</v>
          </cell>
          <cell r="N31">
            <v>9483</v>
          </cell>
          <cell r="O31">
            <v>6596</v>
          </cell>
          <cell r="P31">
            <v>3062</v>
          </cell>
          <cell r="Q31">
            <v>1960</v>
          </cell>
          <cell r="R31">
            <v>8594</v>
          </cell>
          <cell r="S31">
            <v>1035</v>
          </cell>
          <cell r="T31">
            <v>3861</v>
          </cell>
          <cell r="U31">
            <v>8400</v>
          </cell>
          <cell r="V31">
            <v>10624</v>
          </cell>
          <cell r="W31">
            <v>14121</v>
          </cell>
          <cell r="X31">
            <v>25955</v>
          </cell>
          <cell r="Y31">
            <v>33670</v>
          </cell>
          <cell r="Z31">
            <v>43153</v>
          </cell>
          <cell r="AA31">
            <v>49749</v>
          </cell>
          <cell r="AB31">
            <v>52811</v>
          </cell>
          <cell r="AC31">
            <v>54771</v>
          </cell>
          <cell r="AD31">
            <v>63365</v>
          </cell>
          <cell r="AE31">
            <v>8400</v>
          </cell>
          <cell r="AF31">
            <v>17555</v>
          </cell>
          <cell r="AG31">
            <v>23794</v>
          </cell>
          <cell r="AH31">
            <v>13616</v>
          </cell>
          <cell r="AI31" t="str">
            <v xml:space="preserve"> - </v>
          </cell>
          <cell r="AJ31" t="str">
            <v xml:space="preserve"> - </v>
          </cell>
          <cell r="AK31" t="str">
            <v>Oper Profit Incl Royalties &amp; Amtz</v>
          </cell>
          <cell r="AL31">
            <v>4749</v>
          </cell>
          <cell r="AM31">
            <v>4733</v>
          </cell>
          <cell r="AN31">
            <v>7115</v>
          </cell>
          <cell r="AO31">
            <v>1782</v>
          </cell>
          <cell r="AP31">
            <v>3006</v>
          </cell>
          <cell r="AQ31">
            <v>10833</v>
          </cell>
          <cell r="AR31">
            <v>7620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4749</v>
          </cell>
          <cell r="AY31">
            <v>9482</v>
          </cell>
          <cell r="AZ31">
            <v>16597</v>
          </cell>
          <cell r="BA31">
            <v>18379</v>
          </cell>
          <cell r="BB31">
            <v>21385</v>
          </cell>
          <cell r="BC31">
            <v>32218</v>
          </cell>
          <cell r="BD31">
            <v>39838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16597</v>
          </cell>
          <cell r="BK31">
            <v>15621</v>
          </cell>
          <cell r="BL31">
            <v>0</v>
          </cell>
          <cell r="BM31">
            <v>0</v>
          </cell>
          <cell r="BP31" t="str">
            <v>Oper Profit Incl Royalties &amp; Amtz</v>
          </cell>
          <cell r="BQ31">
            <v>3982</v>
          </cell>
          <cell r="BR31">
            <v>4835</v>
          </cell>
          <cell r="BS31">
            <v>5659</v>
          </cell>
          <cell r="BT31">
            <v>1451</v>
          </cell>
          <cell r="BU31">
            <v>2051</v>
          </cell>
          <cell r="BV31">
            <v>10651</v>
          </cell>
          <cell r="BW31">
            <v>8023</v>
          </cell>
          <cell r="BX31">
            <v>12661</v>
          </cell>
          <cell r="BY31">
            <v>8075</v>
          </cell>
          <cell r="BZ31">
            <v>3939</v>
          </cell>
          <cell r="CA31">
            <v>3072</v>
          </cell>
          <cell r="CB31">
            <v>12126</v>
          </cell>
          <cell r="CC31">
            <v>3982</v>
          </cell>
          <cell r="CD31">
            <v>8817</v>
          </cell>
          <cell r="CE31">
            <v>14476</v>
          </cell>
          <cell r="CF31">
            <v>15927</v>
          </cell>
          <cell r="CG31">
            <v>17978</v>
          </cell>
          <cell r="CH31">
            <v>28629</v>
          </cell>
          <cell r="CI31">
            <v>36652</v>
          </cell>
          <cell r="CJ31">
            <v>49313</v>
          </cell>
          <cell r="CK31">
            <v>57388</v>
          </cell>
          <cell r="CL31">
            <v>61327</v>
          </cell>
          <cell r="CM31">
            <v>64399</v>
          </cell>
          <cell r="CN31">
            <v>76525</v>
          </cell>
          <cell r="CO31">
            <v>14476</v>
          </cell>
          <cell r="CP31">
            <v>14153</v>
          </cell>
          <cell r="CQ31">
            <v>28759</v>
          </cell>
          <cell r="CR31">
            <v>19137</v>
          </cell>
          <cell r="CS31" t="str">
            <v xml:space="preserve"> - </v>
          </cell>
          <cell r="CT31" t="str">
            <v xml:space="preserve"> - </v>
          </cell>
          <cell r="CU31" t="str">
            <v>Oper Profit Incl Royalties &amp; Amtz</v>
          </cell>
          <cell r="CV31">
            <v>4749</v>
          </cell>
          <cell r="CW31">
            <v>4733</v>
          </cell>
          <cell r="CX31">
            <v>7115</v>
          </cell>
          <cell r="CY31">
            <v>1782</v>
          </cell>
          <cell r="CZ31">
            <v>3006</v>
          </cell>
          <cell r="DA31">
            <v>10833</v>
          </cell>
          <cell r="DB31">
            <v>7411</v>
          </cell>
          <cell r="DC31">
            <v>12528</v>
          </cell>
          <cell r="DD31">
            <v>8923</v>
          </cell>
          <cell r="DE31">
            <v>4793</v>
          </cell>
          <cell r="DF31">
            <v>3478</v>
          </cell>
          <cell r="DG31">
            <v>11037</v>
          </cell>
          <cell r="DH31">
            <v>4749</v>
          </cell>
          <cell r="DI31">
            <v>9482</v>
          </cell>
          <cell r="DJ31">
            <v>16597</v>
          </cell>
          <cell r="DK31">
            <v>18379</v>
          </cell>
          <cell r="DL31">
            <v>21385</v>
          </cell>
          <cell r="DM31">
            <v>32218</v>
          </cell>
          <cell r="DN31">
            <v>39629</v>
          </cell>
          <cell r="DO31">
            <v>52157</v>
          </cell>
          <cell r="DP31">
            <v>61080</v>
          </cell>
          <cell r="DQ31">
            <v>65873</v>
          </cell>
          <cell r="DR31">
            <v>69351</v>
          </cell>
          <cell r="DS31">
            <v>80388</v>
          </cell>
          <cell r="DT31">
            <v>16597</v>
          </cell>
          <cell r="DU31">
            <v>15621</v>
          </cell>
          <cell r="DV31">
            <v>28862</v>
          </cell>
          <cell r="DW31">
            <v>19308</v>
          </cell>
          <cell r="DX31" t="str">
            <v xml:space="preserve"> - </v>
          </cell>
          <cell r="DY31" t="str">
            <v xml:space="preserve"> - </v>
          </cell>
          <cell r="DZ31" t="str">
            <v>Oper Profit Incl Royalties &amp; Amtz</v>
          </cell>
          <cell r="EA31">
            <v>4749</v>
          </cell>
          <cell r="EB31">
            <v>4733</v>
          </cell>
          <cell r="EC31">
            <v>7115</v>
          </cell>
          <cell r="ED31">
            <v>1782</v>
          </cell>
          <cell r="EE31">
            <v>3006</v>
          </cell>
          <cell r="EF31">
            <v>10833</v>
          </cell>
          <cell r="EG31">
            <v>7411</v>
          </cell>
          <cell r="EH31">
            <v>12528</v>
          </cell>
          <cell r="EI31">
            <v>8923</v>
          </cell>
          <cell r="EJ31">
            <v>4793</v>
          </cell>
          <cell r="EK31">
            <v>3478</v>
          </cell>
          <cell r="EL31">
            <v>11037</v>
          </cell>
          <cell r="EM31">
            <v>4749</v>
          </cell>
          <cell r="EN31">
            <v>9482</v>
          </cell>
          <cell r="EO31">
            <v>16597</v>
          </cell>
          <cell r="EP31">
            <v>18379</v>
          </cell>
          <cell r="EQ31">
            <v>21385</v>
          </cell>
          <cell r="ER31">
            <v>32218</v>
          </cell>
          <cell r="ES31">
            <v>39629</v>
          </cell>
          <cell r="ET31">
            <v>52157</v>
          </cell>
          <cell r="EU31">
            <v>61080</v>
          </cell>
          <cell r="EV31">
            <v>65873</v>
          </cell>
          <cell r="EW31">
            <v>69351</v>
          </cell>
          <cell r="EX31">
            <v>79846</v>
          </cell>
          <cell r="EY31">
            <v>16597</v>
          </cell>
          <cell r="EZ31">
            <v>15621</v>
          </cell>
          <cell r="FA31">
            <v>28048</v>
          </cell>
          <cell r="FB31">
            <v>19580</v>
          </cell>
          <cell r="FC31" t="str">
            <v xml:space="preserve"> - </v>
          </cell>
          <cell r="FD31" t="str">
            <v xml:space="preserve"> - </v>
          </cell>
        </row>
        <row r="32">
          <cell r="E32" t="str">
            <v>VANS80001595</v>
          </cell>
          <cell r="F32" t="str">
            <v>PBT</v>
          </cell>
          <cell r="G32">
            <v>493</v>
          </cell>
          <cell r="H32">
            <v>2413</v>
          </cell>
          <cell r="I32">
            <v>3882</v>
          </cell>
          <cell r="J32">
            <v>1496</v>
          </cell>
          <cell r="K32">
            <v>2837</v>
          </cell>
          <cell r="L32">
            <v>10873</v>
          </cell>
          <cell r="M32">
            <v>6328</v>
          </cell>
          <cell r="N32">
            <v>8122</v>
          </cell>
          <cell r="O32">
            <v>5407</v>
          </cell>
          <cell r="P32">
            <v>2115</v>
          </cell>
          <cell r="Q32">
            <v>1002</v>
          </cell>
          <cell r="R32">
            <v>7612</v>
          </cell>
          <cell r="S32">
            <v>493</v>
          </cell>
          <cell r="T32">
            <v>2906</v>
          </cell>
          <cell r="U32">
            <v>6788</v>
          </cell>
          <cell r="V32">
            <v>8284</v>
          </cell>
          <cell r="W32">
            <v>11121</v>
          </cell>
          <cell r="X32">
            <v>21994</v>
          </cell>
          <cell r="Y32">
            <v>28322</v>
          </cell>
          <cell r="Z32">
            <v>36444</v>
          </cell>
          <cell r="AA32">
            <v>41851</v>
          </cell>
          <cell r="AB32">
            <v>43966</v>
          </cell>
          <cell r="AC32">
            <v>44968</v>
          </cell>
          <cell r="AD32">
            <v>52580</v>
          </cell>
          <cell r="AE32">
            <v>6788</v>
          </cell>
          <cell r="AF32">
            <v>15206</v>
          </cell>
          <cell r="AG32">
            <v>19857</v>
          </cell>
          <cell r="AH32">
            <v>10729</v>
          </cell>
          <cell r="AI32" t="str">
            <v xml:space="preserve"> - </v>
          </cell>
          <cell r="AJ32" t="str">
            <v xml:space="preserve"> - </v>
          </cell>
          <cell r="AK32" t="str">
            <v>PBT</v>
          </cell>
          <cell r="AL32">
            <v>3955</v>
          </cell>
          <cell r="AM32">
            <v>3831</v>
          </cell>
          <cell r="AN32">
            <v>5860</v>
          </cell>
          <cell r="AO32">
            <v>682</v>
          </cell>
          <cell r="AP32">
            <v>1946</v>
          </cell>
          <cell r="AQ32">
            <v>9305</v>
          </cell>
          <cell r="AR32">
            <v>5592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3955</v>
          </cell>
          <cell r="AY32">
            <v>7786</v>
          </cell>
          <cell r="AZ32">
            <v>13646</v>
          </cell>
          <cell r="BA32">
            <v>14328</v>
          </cell>
          <cell r="BB32">
            <v>16274</v>
          </cell>
          <cell r="BC32">
            <v>25579</v>
          </cell>
          <cell r="BD32">
            <v>31171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13646</v>
          </cell>
          <cell r="BK32">
            <v>11933</v>
          </cell>
          <cell r="BL32">
            <v>0</v>
          </cell>
          <cell r="BM32">
            <v>0</v>
          </cell>
          <cell r="BP32" t="str">
            <v>PBT</v>
          </cell>
          <cell r="BQ32">
            <v>3188</v>
          </cell>
          <cell r="BR32">
            <v>3980</v>
          </cell>
          <cell r="BS32">
            <v>4586</v>
          </cell>
          <cell r="BT32">
            <v>517</v>
          </cell>
          <cell r="BU32">
            <v>1175</v>
          </cell>
          <cell r="BV32">
            <v>9631</v>
          </cell>
          <cell r="BW32">
            <v>6353</v>
          </cell>
          <cell r="BX32">
            <v>10765</v>
          </cell>
          <cell r="BY32">
            <v>6517</v>
          </cell>
          <cell r="BZ32">
            <v>2572</v>
          </cell>
          <cell r="CA32">
            <v>1819</v>
          </cell>
          <cell r="CB32">
            <v>10878</v>
          </cell>
          <cell r="CC32">
            <v>3188</v>
          </cell>
          <cell r="CD32">
            <v>7168</v>
          </cell>
          <cell r="CE32">
            <v>11754</v>
          </cell>
          <cell r="CF32">
            <v>12271</v>
          </cell>
          <cell r="CG32">
            <v>13446</v>
          </cell>
          <cell r="CH32">
            <v>23077</v>
          </cell>
          <cell r="CI32">
            <v>29430</v>
          </cell>
          <cell r="CJ32">
            <v>40195</v>
          </cell>
          <cell r="CK32">
            <v>46712</v>
          </cell>
          <cell r="CL32">
            <v>49284</v>
          </cell>
          <cell r="CM32">
            <v>51103</v>
          </cell>
          <cell r="CN32">
            <v>61981</v>
          </cell>
          <cell r="CO32">
            <v>11754</v>
          </cell>
          <cell r="CP32">
            <v>11323</v>
          </cell>
          <cell r="CQ32">
            <v>23635</v>
          </cell>
          <cell r="CR32">
            <v>15269</v>
          </cell>
          <cell r="CS32" t="str">
            <v xml:space="preserve"> - </v>
          </cell>
          <cell r="CT32" t="str">
            <v xml:space="preserve"> - </v>
          </cell>
          <cell r="CU32" t="str">
            <v>PBT</v>
          </cell>
          <cell r="CV32">
            <v>3955</v>
          </cell>
          <cell r="CW32">
            <v>3831</v>
          </cell>
          <cell r="CX32">
            <v>5860</v>
          </cell>
          <cell r="CY32">
            <v>682</v>
          </cell>
          <cell r="CZ32">
            <v>1946</v>
          </cell>
          <cell r="DA32">
            <v>9305</v>
          </cell>
          <cell r="DB32">
            <v>5229</v>
          </cell>
          <cell r="DC32">
            <v>10564</v>
          </cell>
          <cell r="DD32">
            <v>7473</v>
          </cell>
          <cell r="DE32">
            <v>3440</v>
          </cell>
          <cell r="DF32">
            <v>2113</v>
          </cell>
          <cell r="DG32">
            <v>9762</v>
          </cell>
          <cell r="DH32">
            <v>3955</v>
          </cell>
          <cell r="DI32">
            <v>7786</v>
          </cell>
          <cell r="DJ32">
            <v>13646</v>
          </cell>
          <cell r="DK32">
            <v>14328</v>
          </cell>
          <cell r="DL32">
            <v>16274</v>
          </cell>
          <cell r="DM32">
            <v>25579</v>
          </cell>
          <cell r="DN32">
            <v>30808</v>
          </cell>
          <cell r="DO32">
            <v>41372</v>
          </cell>
          <cell r="DP32">
            <v>48845</v>
          </cell>
          <cell r="DQ32">
            <v>52285</v>
          </cell>
          <cell r="DR32">
            <v>54398</v>
          </cell>
          <cell r="DS32">
            <v>64160</v>
          </cell>
          <cell r="DT32">
            <v>13646</v>
          </cell>
          <cell r="DU32">
            <v>11933</v>
          </cell>
          <cell r="DV32">
            <v>23266</v>
          </cell>
          <cell r="DW32">
            <v>15315</v>
          </cell>
          <cell r="DX32" t="str">
            <v xml:space="preserve"> - </v>
          </cell>
          <cell r="DY32" t="str">
            <v xml:space="preserve"> - </v>
          </cell>
          <cell r="DZ32" t="str">
            <v>PBT</v>
          </cell>
          <cell r="EA32">
            <v>3955</v>
          </cell>
          <cell r="EB32">
            <v>3831</v>
          </cell>
          <cell r="EC32">
            <v>5860</v>
          </cell>
          <cell r="ED32">
            <v>682</v>
          </cell>
          <cell r="EE32">
            <v>1946</v>
          </cell>
          <cell r="EF32">
            <v>9305</v>
          </cell>
          <cell r="EG32">
            <v>5229</v>
          </cell>
          <cell r="EH32">
            <v>10564</v>
          </cell>
          <cell r="EI32">
            <v>7473</v>
          </cell>
          <cell r="EJ32">
            <v>3440</v>
          </cell>
          <cell r="EK32">
            <v>2113</v>
          </cell>
          <cell r="EL32">
            <v>9762</v>
          </cell>
          <cell r="EM32">
            <v>3955</v>
          </cell>
          <cell r="EN32">
            <v>7786</v>
          </cell>
          <cell r="EO32">
            <v>13646</v>
          </cell>
          <cell r="EP32">
            <v>14328</v>
          </cell>
          <cell r="EQ32">
            <v>16274</v>
          </cell>
          <cell r="ER32">
            <v>25579</v>
          </cell>
          <cell r="ES32">
            <v>30808</v>
          </cell>
          <cell r="ET32">
            <v>41372</v>
          </cell>
          <cell r="EU32">
            <v>48845</v>
          </cell>
          <cell r="EV32">
            <v>52285</v>
          </cell>
          <cell r="EW32">
            <v>54398</v>
          </cell>
          <cell r="EX32">
            <v>63726</v>
          </cell>
          <cell r="EY32">
            <v>13646</v>
          </cell>
          <cell r="EZ32">
            <v>11933</v>
          </cell>
          <cell r="FA32">
            <v>22560</v>
          </cell>
          <cell r="FB32">
            <v>15587</v>
          </cell>
          <cell r="FC32" t="str">
            <v xml:space="preserve"> - </v>
          </cell>
          <cell r="FD32" t="str">
            <v xml:space="preserve"> - </v>
          </cell>
        </row>
        <row r="34">
          <cell r="F34" t="str">
            <v>JANSPORT</v>
          </cell>
          <cell r="AK34" t="str">
            <v>JANSPORT</v>
          </cell>
          <cell r="BP34" t="str">
            <v>JANSPORT</v>
          </cell>
          <cell r="CU34" t="str">
            <v>JANSPORT</v>
          </cell>
          <cell r="DZ34" t="str">
            <v>JANSPORT</v>
          </cell>
        </row>
        <row r="35">
          <cell r="E35" t="str">
            <v>JANSPORT80001486</v>
          </cell>
          <cell r="F35" t="str">
            <v>Net Sales</v>
          </cell>
          <cell r="G35">
            <v>7097</v>
          </cell>
          <cell r="H35">
            <v>4301</v>
          </cell>
          <cell r="I35">
            <v>8524</v>
          </cell>
          <cell r="J35">
            <v>5303</v>
          </cell>
          <cell r="K35">
            <v>17956</v>
          </cell>
          <cell r="L35">
            <v>50207</v>
          </cell>
          <cell r="M35">
            <v>24815</v>
          </cell>
          <cell r="N35">
            <v>12909</v>
          </cell>
          <cell r="O35">
            <v>15732</v>
          </cell>
          <cell r="P35">
            <v>8405</v>
          </cell>
          <cell r="Q35">
            <v>8698</v>
          </cell>
          <cell r="R35">
            <v>14418</v>
          </cell>
          <cell r="S35">
            <v>7097</v>
          </cell>
          <cell r="T35">
            <v>11398</v>
          </cell>
          <cell r="U35">
            <v>19922</v>
          </cell>
          <cell r="V35">
            <v>25225</v>
          </cell>
          <cell r="W35">
            <v>43181</v>
          </cell>
          <cell r="X35">
            <v>93388</v>
          </cell>
          <cell r="Y35">
            <v>118203</v>
          </cell>
          <cell r="Z35">
            <v>131112</v>
          </cell>
          <cell r="AA35">
            <v>146844</v>
          </cell>
          <cell r="AB35">
            <v>155249</v>
          </cell>
          <cell r="AC35">
            <v>163947</v>
          </cell>
          <cell r="AD35">
            <v>178365</v>
          </cell>
          <cell r="AE35">
            <v>19922</v>
          </cell>
          <cell r="AF35">
            <v>73466</v>
          </cell>
          <cell r="AG35">
            <v>53456</v>
          </cell>
          <cell r="AH35">
            <v>31521</v>
          </cell>
          <cell r="AI35" t="str">
            <v xml:space="preserve"> - </v>
          </cell>
          <cell r="AJ35" t="str">
            <v xml:space="preserve"> - </v>
          </cell>
          <cell r="AK35" t="str">
            <v>Net Sales</v>
          </cell>
          <cell r="AL35">
            <v>6450</v>
          </cell>
          <cell r="AM35">
            <v>5561</v>
          </cell>
          <cell r="AN35">
            <v>7883</v>
          </cell>
          <cell r="AO35">
            <v>9185</v>
          </cell>
          <cell r="AP35">
            <v>16687</v>
          </cell>
          <cell r="AQ35">
            <v>35442</v>
          </cell>
          <cell r="AR35">
            <v>29866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6450</v>
          </cell>
          <cell r="AY35">
            <v>12011</v>
          </cell>
          <cell r="AZ35">
            <v>19894</v>
          </cell>
          <cell r="BA35">
            <v>29079</v>
          </cell>
          <cell r="BB35">
            <v>45766</v>
          </cell>
          <cell r="BC35">
            <v>81208</v>
          </cell>
          <cell r="BD35">
            <v>111074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19894</v>
          </cell>
          <cell r="BK35">
            <v>61314</v>
          </cell>
          <cell r="BL35">
            <v>0</v>
          </cell>
          <cell r="BM35">
            <v>0</v>
          </cell>
          <cell r="BP35" t="str">
            <v>Net Sales</v>
          </cell>
          <cell r="BQ35">
            <v>7337</v>
          </cell>
          <cell r="BR35">
            <v>5913</v>
          </cell>
          <cell r="BS35">
            <v>10187</v>
          </cell>
          <cell r="BT35">
            <v>6382</v>
          </cell>
          <cell r="BU35">
            <v>18270</v>
          </cell>
          <cell r="BV35">
            <v>51219</v>
          </cell>
          <cell r="BW35">
            <v>30063</v>
          </cell>
          <cell r="BX35">
            <v>14720</v>
          </cell>
          <cell r="BY35">
            <v>13871</v>
          </cell>
          <cell r="BZ35">
            <v>8959</v>
          </cell>
          <cell r="CA35">
            <v>9457</v>
          </cell>
          <cell r="CB35">
            <v>9994</v>
          </cell>
          <cell r="CC35">
            <v>7337</v>
          </cell>
          <cell r="CD35">
            <v>13250</v>
          </cell>
          <cell r="CE35">
            <v>23437</v>
          </cell>
          <cell r="CF35">
            <v>29819</v>
          </cell>
          <cell r="CG35">
            <v>48089</v>
          </cell>
          <cell r="CH35">
            <v>99308</v>
          </cell>
          <cell r="CI35">
            <v>129371</v>
          </cell>
          <cell r="CJ35">
            <v>144091</v>
          </cell>
          <cell r="CK35">
            <v>157962</v>
          </cell>
          <cell r="CL35">
            <v>166921</v>
          </cell>
          <cell r="CM35">
            <v>176378</v>
          </cell>
          <cell r="CN35">
            <v>186372</v>
          </cell>
          <cell r="CO35">
            <v>23437</v>
          </cell>
          <cell r="CP35">
            <v>75871</v>
          </cell>
          <cell r="CQ35">
            <v>58654</v>
          </cell>
          <cell r="CR35">
            <v>28410</v>
          </cell>
          <cell r="CS35" t="str">
            <v xml:space="preserve"> - </v>
          </cell>
          <cell r="CT35" t="str">
            <v xml:space="preserve"> - </v>
          </cell>
          <cell r="CU35" t="str">
            <v>Net Sales</v>
          </cell>
          <cell r="CV35">
            <v>6450</v>
          </cell>
          <cell r="CW35">
            <v>5561</v>
          </cell>
          <cell r="CX35">
            <v>7883</v>
          </cell>
          <cell r="CY35">
            <v>9185</v>
          </cell>
          <cell r="CZ35">
            <v>16687</v>
          </cell>
          <cell r="DA35">
            <v>35442</v>
          </cell>
          <cell r="DB35">
            <v>33081</v>
          </cell>
          <cell r="DC35">
            <v>22516</v>
          </cell>
          <cell r="DD35">
            <v>14393</v>
          </cell>
          <cell r="DE35">
            <v>9921</v>
          </cell>
          <cell r="DF35">
            <v>11815</v>
          </cell>
          <cell r="DG35">
            <v>13283</v>
          </cell>
          <cell r="DH35">
            <v>6450</v>
          </cell>
          <cell r="DI35">
            <v>12011</v>
          </cell>
          <cell r="DJ35">
            <v>19894</v>
          </cell>
          <cell r="DK35">
            <v>29079</v>
          </cell>
          <cell r="DL35">
            <v>45766</v>
          </cell>
          <cell r="DM35">
            <v>81208</v>
          </cell>
          <cell r="DN35">
            <v>114289</v>
          </cell>
          <cell r="DO35">
            <v>136805</v>
          </cell>
          <cell r="DP35">
            <v>151198</v>
          </cell>
          <cell r="DQ35">
            <v>161119</v>
          </cell>
          <cell r="DR35">
            <v>172934</v>
          </cell>
          <cell r="DS35">
            <v>186217</v>
          </cell>
          <cell r="DT35">
            <v>19894</v>
          </cell>
          <cell r="DU35">
            <v>61314</v>
          </cell>
          <cell r="DV35">
            <v>69990</v>
          </cell>
          <cell r="DW35">
            <v>35019</v>
          </cell>
          <cell r="DX35" t="str">
            <v xml:space="preserve"> - </v>
          </cell>
          <cell r="DY35" t="str">
            <v xml:space="preserve"> - </v>
          </cell>
          <cell r="DZ35" t="str">
            <v>Net Sales</v>
          </cell>
          <cell r="EA35">
            <v>6450</v>
          </cell>
          <cell r="EB35">
            <v>5561</v>
          </cell>
          <cell r="EC35">
            <v>7883</v>
          </cell>
          <cell r="ED35">
            <v>9185</v>
          </cell>
          <cell r="EE35">
            <v>16687</v>
          </cell>
          <cell r="EF35">
            <v>35442</v>
          </cell>
          <cell r="EG35">
            <v>33081</v>
          </cell>
          <cell r="EH35">
            <v>22516</v>
          </cell>
          <cell r="EI35">
            <v>14393</v>
          </cell>
          <cell r="EJ35">
            <v>9921</v>
          </cell>
          <cell r="EK35">
            <v>11815</v>
          </cell>
          <cell r="EL35">
            <v>13283</v>
          </cell>
          <cell r="EM35">
            <v>6450</v>
          </cell>
          <cell r="EN35">
            <v>12011</v>
          </cell>
          <cell r="EO35">
            <v>19894</v>
          </cell>
          <cell r="EP35">
            <v>29079</v>
          </cell>
          <cell r="EQ35">
            <v>45766</v>
          </cell>
          <cell r="ER35">
            <v>81208</v>
          </cell>
          <cell r="ES35">
            <v>114289</v>
          </cell>
          <cell r="ET35">
            <v>136805</v>
          </cell>
          <cell r="EU35">
            <v>151198</v>
          </cell>
          <cell r="EV35">
            <v>161119</v>
          </cell>
          <cell r="EW35">
            <v>172934</v>
          </cell>
          <cell r="EX35">
            <v>182141</v>
          </cell>
          <cell r="EY35">
            <v>19894</v>
          </cell>
          <cell r="EZ35">
            <v>61314</v>
          </cell>
          <cell r="FA35">
            <v>64003</v>
          </cell>
          <cell r="FB35">
            <v>36930</v>
          </cell>
          <cell r="FC35" t="str">
            <v xml:space="preserve"> - </v>
          </cell>
          <cell r="FD35" t="str">
            <v xml:space="preserve"> - </v>
          </cell>
        </row>
        <row r="36">
          <cell r="E36" t="str">
            <v>JANSPORT80007568</v>
          </cell>
          <cell r="F36" t="str">
            <v>Royalties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 t="str">
            <v xml:space="preserve"> - </v>
          </cell>
          <cell r="AJ36" t="str">
            <v xml:space="preserve"> - </v>
          </cell>
          <cell r="AK36" t="str">
            <v>Royalties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1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14</v>
          </cell>
          <cell r="BC36">
            <v>14</v>
          </cell>
          <cell r="BD36">
            <v>15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14</v>
          </cell>
          <cell r="BL36">
            <v>0</v>
          </cell>
          <cell r="BM36">
            <v>0</v>
          </cell>
          <cell r="BP36" t="str">
            <v>Royalties</v>
          </cell>
          <cell r="BQ36">
            <v>5</v>
          </cell>
          <cell r="BR36">
            <v>4</v>
          </cell>
          <cell r="BS36">
            <v>7</v>
          </cell>
          <cell r="BT36">
            <v>3</v>
          </cell>
          <cell r="BU36">
            <v>13</v>
          </cell>
          <cell r="BV36">
            <v>42</v>
          </cell>
          <cell r="BW36">
            <v>25</v>
          </cell>
          <cell r="BX36">
            <v>9</v>
          </cell>
          <cell r="BY36">
            <v>6</v>
          </cell>
          <cell r="BZ36">
            <v>5</v>
          </cell>
          <cell r="CA36">
            <v>6</v>
          </cell>
          <cell r="CB36">
            <v>7</v>
          </cell>
          <cell r="CC36">
            <v>5</v>
          </cell>
          <cell r="CD36">
            <v>9</v>
          </cell>
          <cell r="CE36">
            <v>16</v>
          </cell>
          <cell r="CF36">
            <v>19</v>
          </cell>
          <cell r="CG36">
            <v>32</v>
          </cell>
          <cell r="CH36">
            <v>74</v>
          </cell>
          <cell r="CI36">
            <v>99</v>
          </cell>
          <cell r="CJ36">
            <v>108</v>
          </cell>
          <cell r="CK36">
            <v>114</v>
          </cell>
          <cell r="CL36">
            <v>119</v>
          </cell>
          <cell r="CM36">
            <v>125</v>
          </cell>
          <cell r="CN36">
            <v>132</v>
          </cell>
          <cell r="CO36">
            <v>16</v>
          </cell>
          <cell r="CP36">
            <v>58</v>
          </cell>
          <cell r="CQ36">
            <v>40</v>
          </cell>
          <cell r="CR36">
            <v>18</v>
          </cell>
          <cell r="CS36" t="str">
            <v xml:space="preserve"> - </v>
          </cell>
          <cell r="CT36" t="str">
            <v xml:space="preserve"> - </v>
          </cell>
          <cell r="CU36" t="str">
            <v>Royalties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14</v>
          </cell>
          <cell r="DA36">
            <v>0</v>
          </cell>
          <cell r="DB36">
            <v>21</v>
          </cell>
          <cell r="DC36">
            <v>13</v>
          </cell>
          <cell r="DD36">
            <v>5</v>
          </cell>
          <cell r="DE36">
            <v>5</v>
          </cell>
          <cell r="DF36">
            <v>6</v>
          </cell>
          <cell r="DG36">
            <v>7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14</v>
          </cell>
          <cell r="DM36">
            <v>14</v>
          </cell>
          <cell r="DN36">
            <v>35</v>
          </cell>
          <cell r="DO36">
            <v>48</v>
          </cell>
          <cell r="DP36">
            <v>53</v>
          </cell>
          <cell r="DQ36">
            <v>58</v>
          </cell>
          <cell r="DR36">
            <v>64</v>
          </cell>
          <cell r="DS36">
            <v>71</v>
          </cell>
          <cell r="DT36">
            <v>0</v>
          </cell>
          <cell r="DU36">
            <v>14</v>
          </cell>
          <cell r="DV36">
            <v>39</v>
          </cell>
          <cell r="DW36">
            <v>18</v>
          </cell>
          <cell r="DX36" t="str">
            <v xml:space="preserve"> - </v>
          </cell>
          <cell r="DY36" t="str">
            <v xml:space="preserve"> - </v>
          </cell>
          <cell r="DZ36" t="str">
            <v>Royalties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14</v>
          </cell>
          <cell r="EF36">
            <v>0</v>
          </cell>
          <cell r="EG36">
            <v>21</v>
          </cell>
          <cell r="EH36">
            <v>13</v>
          </cell>
          <cell r="EI36">
            <v>5</v>
          </cell>
          <cell r="EJ36">
            <v>5</v>
          </cell>
          <cell r="EK36">
            <v>6</v>
          </cell>
          <cell r="EL36">
            <v>7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14</v>
          </cell>
          <cell r="ER36">
            <v>14</v>
          </cell>
          <cell r="ES36">
            <v>35</v>
          </cell>
          <cell r="ET36">
            <v>48</v>
          </cell>
          <cell r="EU36">
            <v>53</v>
          </cell>
          <cell r="EV36">
            <v>58</v>
          </cell>
          <cell r="EW36">
            <v>64</v>
          </cell>
          <cell r="EX36">
            <v>71</v>
          </cell>
          <cell r="EY36">
            <v>0</v>
          </cell>
          <cell r="EZ36">
            <v>14</v>
          </cell>
          <cell r="FA36">
            <v>39</v>
          </cell>
          <cell r="FB36">
            <v>18</v>
          </cell>
          <cell r="FC36" t="str">
            <v xml:space="preserve"> - </v>
          </cell>
          <cell r="FD36" t="str">
            <v xml:space="preserve"> - </v>
          </cell>
        </row>
        <row r="37">
          <cell r="E37" t="str">
            <v>JANSPORT80007569</v>
          </cell>
          <cell r="F37" t="str">
            <v>Total Revenue</v>
          </cell>
          <cell r="G37">
            <v>7097</v>
          </cell>
          <cell r="H37">
            <v>4301</v>
          </cell>
          <cell r="I37">
            <v>8524</v>
          </cell>
          <cell r="J37">
            <v>5303</v>
          </cell>
          <cell r="K37">
            <v>17956</v>
          </cell>
          <cell r="L37">
            <v>50207</v>
          </cell>
          <cell r="M37">
            <v>24815</v>
          </cell>
          <cell r="N37">
            <v>12909</v>
          </cell>
          <cell r="O37">
            <v>15732</v>
          </cell>
          <cell r="P37">
            <v>8405</v>
          </cell>
          <cell r="Q37">
            <v>8698</v>
          </cell>
          <cell r="R37">
            <v>14418</v>
          </cell>
          <cell r="S37">
            <v>7097</v>
          </cell>
          <cell r="T37">
            <v>11398</v>
          </cell>
          <cell r="U37">
            <v>19922</v>
          </cell>
          <cell r="V37">
            <v>25225</v>
          </cell>
          <cell r="W37">
            <v>43181</v>
          </cell>
          <cell r="X37">
            <v>93388</v>
          </cell>
          <cell r="Y37">
            <v>118203</v>
          </cell>
          <cell r="Z37">
            <v>131112</v>
          </cell>
          <cell r="AA37">
            <v>146844</v>
          </cell>
          <cell r="AB37">
            <v>155249</v>
          </cell>
          <cell r="AC37">
            <v>163947</v>
          </cell>
          <cell r="AD37">
            <v>178365</v>
          </cell>
          <cell r="AE37">
            <v>19922</v>
          </cell>
          <cell r="AF37">
            <v>73466</v>
          </cell>
          <cell r="AG37">
            <v>53456</v>
          </cell>
          <cell r="AH37">
            <v>31521</v>
          </cell>
          <cell r="AI37" t="str">
            <v xml:space="preserve"> - </v>
          </cell>
          <cell r="AJ37" t="str">
            <v xml:space="preserve"> - </v>
          </cell>
          <cell r="AK37" t="str">
            <v>Total Revenue</v>
          </cell>
          <cell r="AL37">
            <v>6450</v>
          </cell>
          <cell r="AM37">
            <v>5561</v>
          </cell>
          <cell r="AN37">
            <v>7883</v>
          </cell>
          <cell r="AO37">
            <v>9185</v>
          </cell>
          <cell r="AP37">
            <v>16701</v>
          </cell>
          <cell r="AQ37">
            <v>35442</v>
          </cell>
          <cell r="AR37">
            <v>29867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6450</v>
          </cell>
          <cell r="AY37">
            <v>12011</v>
          </cell>
          <cell r="AZ37">
            <v>19894</v>
          </cell>
          <cell r="BA37">
            <v>29079</v>
          </cell>
          <cell r="BB37">
            <v>45780</v>
          </cell>
          <cell r="BC37">
            <v>81222</v>
          </cell>
          <cell r="BD37">
            <v>111089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19894</v>
          </cell>
          <cell r="BK37">
            <v>61328</v>
          </cell>
          <cell r="BL37">
            <v>0</v>
          </cell>
          <cell r="BM37">
            <v>0</v>
          </cell>
          <cell r="BP37" t="str">
            <v>Total Revenue</v>
          </cell>
          <cell r="BQ37">
            <v>7342</v>
          </cell>
          <cell r="BR37">
            <v>5917</v>
          </cell>
          <cell r="BS37">
            <v>10194</v>
          </cell>
          <cell r="BT37">
            <v>6385</v>
          </cell>
          <cell r="BU37">
            <v>18283</v>
          </cell>
          <cell r="BV37">
            <v>51261</v>
          </cell>
          <cell r="BW37">
            <v>30088</v>
          </cell>
          <cell r="BX37">
            <v>14729</v>
          </cell>
          <cell r="BY37">
            <v>13877</v>
          </cell>
          <cell r="BZ37">
            <v>8964</v>
          </cell>
          <cell r="CA37">
            <v>9463</v>
          </cell>
          <cell r="CB37">
            <v>10001</v>
          </cell>
          <cell r="CC37">
            <v>7342</v>
          </cell>
          <cell r="CD37">
            <v>13259</v>
          </cell>
          <cell r="CE37">
            <v>23453</v>
          </cell>
          <cell r="CF37">
            <v>29838</v>
          </cell>
          <cell r="CG37">
            <v>48121</v>
          </cell>
          <cell r="CH37">
            <v>99382</v>
          </cell>
          <cell r="CI37">
            <v>129470</v>
          </cell>
          <cell r="CJ37">
            <v>144199</v>
          </cell>
          <cell r="CK37">
            <v>158076</v>
          </cell>
          <cell r="CL37">
            <v>167040</v>
          </cell>
          <cell r="CM37">
            <v>176503</v>
          </cell>
          <cell r="CN37">
            <v>186504</v>
          </cell>
          <cell r="CO37">
            <v>23453</v>
          </cell>
          <cell r="CP37">
            <v>75929</v>
          </cell>
          <cell r="CQ37">
            <v>58694</v>
          </cell>
          <cell r="CR37">
            <v>28428</v>
          </cell>
          <cell r="CS37" t="str">
            <v xml:space="preserve"> - </v>
          </cell>
          <cell r="CT37" t="str">
            <v xml:space="preserve"> - </v>
          </cell>
          <cell r="CU37" t="str">
            <v>Total Revenue</v>
          </cell>
          <cell r="CV37">
            <v>6450</v>
          </cell>
          <cell r="CW37">
            <v>5561</v>
          </cell>
          <cell r="CX37">
            <v>7883</v>
          </cell>
          <cell r="CY37">
            <v>9185</v>
          </cell>
          <cell r="CZ37">
            <v>16701</v>
          </cell>
          <cell r="DA37">
            <v>35442</v>
          </cell>
          <cell r="DB37">
            <v>33102</v>
          </cell>
          <cell r="DC37">
            <v>22529</v>
          </cell>
          <cell r="DD37">
            <v>14398</v>
          </cell>
          <cell r="DE37">
            <v>9926</v>
          </cell>
          <cell r="DF37">
            <v>11821</v>
          </cell>
          <cell r="DG37">
            <v>13290</v>
          </cell>
          <cell r="DH37">
            <v>6450</v>
          </cell>
          <cell r="DI37">
            <v>12011</v>
          </cell>
          <cell r="DJ37">
            <v>19894</v>
          </cell>
          <cell r="DK37">
            <v>29079</v>
          </cell>
          <cell r="DL37">
            <v>45780</v>
          </cell>
          <cell r="DM37">
            <v>81222</v>
          </cell>
          <cell r="DN37">
            <v>114324</v>
          </cell>
          <cell r="DO37">
            <v>136853</v>
          </cell>
          <cell r="DP37">
            <v>151251</v>
          </cell>
          <cell r="DQ37">
            <v>161177</v>
          </cell>
          <cell r="DR37">
            <v>172998</v>
          </cell>
          <cell r="DS37">
            <v>186288</v>
          </cell>
          <cell r="DT37">
            <v>19894</v>
          </cell>
          <cell r="DU37">
            <v>61328</v>
          </cell>
          <cell r="DV37">
            <v>70029</v>
          </cell>
          <cell r="DW37">
            <v>35037</v>
          </cell>
          <cell r="DX37" t="str">
            <v xml:space="preserve"> - </v>
          </cell>
          <cell r="DY37" t="str">
            <v xml:space="preserve"> - </v>
          </cell>
          <cell r="DZ37" t="str">
            <v>Total Revenue</v>
          </cell>
          <cell r="EA37">
            <v>6450</v>
          </cell>
          <cell r="EB37">
            <v>5561</v>
          </cell>
          <cell r="EC37">
            <v>7883</v>
          </cell>
          <cell r="ED37">
            <v>9185</v>
          </cell>
          <cell r="EE37">
            <v>16701</v>
          </cell>
          <cell r="EF37">
            <v>35442</v>
          </cell>
          <cell r="EG37">
            <v>33102</v>
          </cell>
          <cell r="EH37">
            <v>22529</v>
          </cell>
          <cell r="EI37">
            <v>14398</v>
          </cell>
          <cell r="EJ37">
            <v>9926</v>
          </cell>
          <cell r="EK37">
            <v>11821</v>
          </cell>
          <cell r="EL37">
            <v>13290</v>
          </cell>
          <cell r="EM37">
            <v>6450</v>
          </cell>
          <cell r="EN37">
            <v>12011</v>
          </cell>
          <cell r="EO37">
            <v>19894</v>
          </cell>
          <cell r="EP37">
            <v>29079</v>
          </cell>
          <cell r="EQ37">
            <v>45780</v>
          </cell>
          <cell r="ER37">
            <v>81222</v>
          </cell>
          <cell r="ES37">
            <v>114324</v>
          </cell>
          <cell r="ET37">
            <v>136853</v>
          </cell>
          <cell r="EU37">
            <v>151251</v>
          </cell>
          <cell r="EV37">
            <v>161177</v>
          </cell>
          <cell r="EW37">
            <v>172998</v>
          </cell>
          <cell r="EX37">
            <v>182212</v>
          </cell>
          <cell r="EY37">
            <v>19894</v>
          </cell>
          <cell r="EZ37">
            <v>61328</v>
          </cell>
          <cell r="FA37">
            <v>64042</v>
          </cell>
          <cell r="FB37">
            <v>36948</v>
          </cell>
          <cell r="FC37" t="str">
            <v xml:space="preserve"> - </v>
          </cell>
          <cell r="FD37" t="str">
            <v xml:space="preserve"> - </v>
          </cell>
        </row>
        <row r="38">
          <cell r="E38" t="str">
            <v>JANSPORT80001538</v>
          </cell>
          <cell r="F38" t="str">
            <v>AGM Incl. Royalties</v>
          </cell>
          <cell r="G38">
            <v>2639</v>
          </cell>
          <cell r="H38">
            <v>1296</v>
          </cell>
          <cell r="I38">
            <v>3875</v>
          </cell>
          <cell r="J38">
            <v>1943</v>
          </cell>
          <cell r="K38">
            <v>9204</v>
          </cell>
          <cell r="L38">
            <v>23111</v>
          </cell>
          <cell r="M38">
            <v>11750</v>
          </cell>
          <cell r="N38">
            <v>5733</v>
          </cell>
          <cell r="O38">
            <v>6583</v>
          </cell>
          <cell r="P38">
            <v>3073</v>
          </cell>
          <cell r="Q38">
            <v>3142</v>
          </cell>
          <cell r="R38">
            <v>5725</v>
          </cell>
          <cell r="S38">
            <v>2639</v>
          </cell>
          <cell r="T38">
            <v>3935</v>
          </cell>
          <cell r="U38">
            <v>7810</v>
          </cell>
          <cell r="V38">
            <v>9753</v>
          </cell>
          <cell r="W38">
            <v>18957</v>
          </cell>
          <cell r="X38">
            <v>42068</v>
          </cell>
          <cell r="Y38">
            <v>53818</v>
          </cell>
          <cell r="Z38">
            <v>59551</v>
          </cell>
          <cell r="AA38">
            <v>66134</v>
          </cell>
          <cell r="AB38">
            <v>69207</v>
          </cell>
          <cell r="AC38">
            <v>72349</v>
          </cell>
          <cell r="AD38">
            <v>78074</v>
          </cell>
          <cell r="AE38">
            <v>7810</v>
          </cell>
          <cell r="AF38">
            <v>34258</v>
          </cell>
          <cell r="AG38">
            <v>24066</v>
          </cell>
          <cell r="AH38">
            <v>11940</v>
          </cell>
          <cell r="AI38" t="str">
            <v xml:space="preserve"> - </v>
          </cell>
          <cell r="AJ38" t="str">
            <v xml:space="preserve"> - </v>
          </cell>
          <cell r="AK38" t="str">
            <v>AGM Incl. Royalties</v>
          </cell>
          <cell r="AL38">
            <v>2520</v>
          </cell>
          <cell r="AM38">
            <v>2198</v>
          </cell>
          <cell r="AN38">
            <v>3350</v>
          </cell>
          <cell r="AO38">
            <v>3955</v>
          </cell>
          <cell r="AP38">
            <v>7632</v>
          </cell>
          <cell r="AQ38">
            <v>15292</v>
          </cell>
          <cell r="AR38">
            <v>12773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2520</v>
          </cell>
          <cell r="AY38">
            <v>4718</v>
          </cell>
          <cell r="AZ38">
            <v>8068</v>
          </cell>
          <cell r="BA38">
            <v>12023</v>
          </cell>
          <cell r="BB38">
            <v>19655</v>
          </cell>
          <cell r="BC38">
            <v>34947</v>
          </cell>
          <cell r="BD38">
            <v>47720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8068</v>
          </cell>
          <cell r="BK38">
            <v>26879</v>
          </cell>
          <cell r="BL38">
            <v>0</v>
          </cell>
          <cell r="BM38">
            <v>0</v>
          </cell>
          <cell r="BP38" t="str">
            <v>AGM Incl. Royalties</v>
          </cell>
          <cell r="BQ38">
            <v>3177</v>
          </cell>
          <cell r="BR38">
            <v>2562</v>
          </cell>
          <cell r="BS38">
            <v>4459</v>
          </cell>
          <cell r="BT38">
            <v>2786</v>
          </cell>
          <cell r="BU38">
            <v>8688</v>
          </cell>
          <cell r="BV38">
            <v>24317</v>
          </cell>
          <cell r="BW38">
            <v>13912</v>
          </cell>
          <cell r="BX38">
            <v>6573</v>
          </cell>
          <cell r="BY38">
            <v>5762</v>
          </cell>
          <cell r="BZ38">
            <v>3527</v>
          </cell>
          <cell r="CA38">
            <v>3881</v>
          </cell>
          <cell r="CB38">
            <v>4135</v>
          </cell>
          <cell r="CC38">
            <v>3177</v>
          </cell>
          <cell r="CD38">
            <v>5739</v>
          </cell>
          <cell r="CE38">
            <v>10198</v>
          </cell>
          <cell r="CF38">
            <v>12984</v>
          </cell>
          <cell r="CG38">
            <v>21672</v>
          </cell>
          <cell r="CH38">
            <v>45989</v>
          </cell>
          <cell r="CI38">
            <v>59901</v>
          </cell>
          <cell r="CJ38">
            <v>66474</v>
          </cell>
          <cell r="CK38">
            <v>72236</v>
          </cell>
          <cell r="CL38">
            <v>75763</v>
          </cell>
          <cell r="CM38">
            <v>79644</v>
          </cell>
          <cell r="CN38">
            <v>83779</v>
          </cell>
          <cell r="CO38">
            <v>10198</v>
          </cell>
          <cell r="CP38">
            <v>35791</v>
          </cell>
          <cell r="CQ38">
            <v>26247</v>
          </cell>
          <cell r="CR38">
            <v>11543</v>
          </cell>
          <cell r="CS38" t="str">
            <v xml:space="preserve"> - </v>
          </cell>
          <cell r="CT38" t="str">
            <v xml:space="preserve"> - </v>
          </cell>
          <cell r="CU38" t="str">
            <v>AGM Incl. Royalties</v>
          </cell>
          <cell r="CV38">
            <v>2520</v>
          </cell>
          <cell r="CW38">
            <v>2198</v>
          </cell>
          <cell r="CX38">
            <v>3350</v>
          </cell>
          <cell r="CY38">
            <v>3955</v>
          </cell>
          <cell r="CZ38">
            <v>7632</v>
          </cell>
          <cell r="DA38">
            <v>15292</v>
          </cell>
          <cell r="DB38">
            <v>15022</v>
          </cell>
          <cell r="DC38">
            <v>10338</v>
          </cell>
          <cell r="DD38">
            <v>5705</v>
          </cell>
          <cell r="DE38">
            <v>3932</v>
          </cell>
          <cell r="DF38">
            <v>5071</v>
          </cell>
          <cell r="DG38">
            <v>5746</v>
          </cell>
          <cell r="DH38">
            <v>2520</v>
          </cell>
          <cell r="DI38">
            <v>4718</v>
          </cell>
          <cell r="DJ38">
            <v>8068</v>
          </cell>
          <cell r="DK38">
            <v>12023</v>
          </cell>
          <cell r="DL38">
            <v>19655</v>
          </cell>
          <cell r="DM38">
            <v>34947</v>
          </cell>
          <cell r="DN38">
            <v>49969</v>
          </cell>
          <cell r="DO38">
            <v>60307</v>
          </cell>
          <cell r="DP38">
            <v>66012</v>
          </cell>
          <cell r="DQ38">
            <v>69944</v>
          </cell>
          <cell r="DR38">
            <v>75015</v>
          </cell>
          <cell r="DS38">
            <v>80761</v>
          </cell>
          <cell r="DT38">
            <v>8068</v>
          </cell>
          <cell r="DU38">
            <v>26879</v>
          </cell>
          <cell r="DV38">
            <v>31065</v>
          </cell>
          <cell r="DW38">
            <v>14749</v>
          </cell>
          <cell r="DX38" t="str">
            <v xml:space="preserve"> - </v>
          </cell>
          <cell r="DY38" t="str">
            <v xml:space="preserve"> - </v>
          </cell>
          <cell r="DZ38" t="str">
            <v>AGM Incl. Royalties</v>
          </cell>
          <cell r="EA38">
            <v>2520</v>
          </cell>
          <cell r="EB38">
            <v>2198</v>
          </cell>
          <cell r="EC38">
            <v>3350</v>
          </cell>
          <cell r="ED38">
            <v>3955</v>
          </cell>
          <cell r="EE38">
            <v>7632</v>
          </cell>
          <cell r="EF38">
            <v>15292</v>
          </cell>
          <cell r="EG38">
            <v>15022</v>
          </cell>
          <cell r="EH38">
            <v>10338</v>
          </cell>
          <cell r="EI38">
            <v>5705</v>
          </cell>
          <cell r="EJ38">
            <v>3932</v>
          </cell>
          <cell r="EK38">
            <v>5071</v>
          </cell>
          <cell r="EL38">
            <v>5746</v>
          </cell>
          <cell r="EM38">
            <v>2520</v>
          </cell>
          <cell r="EN38">
            <v>4718</v>
          </cell>
          <cell r="EO38">
            <v>8068</v>
          </cell>
          <cell r="EP38">
            <v>12023</v>
          </cell>
          <cell r="EQ38">
            <v>19655</v>
          </cell>
          <cell r="ER38">
            <v>34947</v>
          </cell>
          <cell r="ES38">
            <v>49969</v>
          </cell>
          <cell r="ET38">
            <v>60307</v>
          </cell>
          <cell r="EU38">
            <v>66012</v>
          </cell>
          <cell r="EV38">
            <v>69944</v>
          </cell>
          <cell r="EW38">
            <v>75015</v>
          </cell>
          <cell r="EX38">
            <v>76914</v>
          </cell>
          <cell r="EY38">
            <v>8068</v>
          </cell>
          <cell r="EZ38">
            <v>26879</v>
          </cell>
          <cell r="FA38">
            <v>27044</v>
          </cell>
          <cell r="FB38">
            <v>14923</v>
          </cell>
          <cell r="FC38" t="str">
            <v xml:space="preserve"> - </v>
          </cell>
          <cell r="FD38" t="str">
            <v xml:space="preserve"> - </v>
          </cell>
        </row>
        <row r="39">
          <cell r="E39" t="str">
            <v>JANSPORT80001578</v>
          </cell>
          <cell r="F39" t="str">
            <v>Operating Expense</v>
          </cell>
          <cell r="G39">
            <v>3107</v>
          </cell>
          <cell r="H39">
            <v>2914</v>
          </cell>
          <cell r="I39">
            <v>3715</v>
          </cell>
          <cell r="J39">
            <v>3200</v>
          </cell>
          <cell r="K39">
            <v>5121</v>
          </cell>
          <cell r="L39">
            <v>9566</v>
          </cell>
          <cell r="M39">
            <v>5949</v>
          </cell>
          <cell r="N39">
            <v>4273</v>
          </cell>
          <cell r="O39">
            <v>4913</v>
          </cell>
          <cell r="P39">
            <v>3839</v>
          </cell>
          <cell r="Q39">
            <v>3719</v>
          </cell>
          <cell r="R39">
            <v>3685</v>
          </cell>
          <cell r="S39">
            <v>3107</v>
          </cell>
          <cell r="T39">
            <v>6021</v>
          </cell>
          <cell r="U39">
            <v>9736</v>
          </cell>
          <cell r="V39">
            <v>12936</v>
          </cell>
          <cell r="W39">
            <v>18057</v>
          </cell>
          <cell r="X39">
            <v>27623</v>
          </cell>
          <cell r="Y39">
            <v>33572</v>
          </cell>
          <cell r="Z39">
            <v>37845</v>
          </cell>
          <cell r="AA39">
            <v>42758</v>
          </cell>
          <cell r="AB39">
            <v>46597</v>
          </cell>
          <cell r="AC39">
            <v>50316</v>
          </cell>
          <cell r="AD39">
            <v>54001</v>
          </cell>
          <cell r="AE39">
            <v>9736</v>
          </cell>
          <cell r="AF39">
            <v>17887</v>
          </cell>
          <cell r="AG39">
            <v>15135</v>
          </cell>
          <cell r="AH39">
            <v>11243</v>
          </cell>
          <cell r="AI39" t="str">
            <v xml:space="preserve"> - </v>
          </cell>
          <cell r="AJ39" t="str">
            <v xml:space="preserve"> - </v>
          </cell>
          <cell r="AK39" t="str">
            <v>Operating Expense</v>
          </cell>
          <cell r="AL39">
            <v>2855</v>
          </cell>
          <cell r="AM39">
            <v>3328</v>
          </cell>
          <cell r="AN39">
            <v>3971</v>
          </cell>
          <cell r="AO39">
            <v>3037</v>
          </cell>
          <cell r="AP39">
            <v>3997</v>
          </cell>
          <cell r="AQ39">
            <v>7071</v>
          </cell>
          <cell r="AR39">
            <v>5953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2855</v>
          </cell>
          <cell r="AY39">
            <v>6183</v>
          </cell>
          <cell r="AZ39">
            <v>10154</v>
          </cell>
          <cell r="BA39">
            <v>13191</v>
          </cell>
          <cell r="BB39">
            <v>17188</v>
          </cell>
          <cell r="BC39">
            <v>24259</v>
          </cell>
          <cell r="BD39">
            <v>30212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10154</v>
          </cell>
          <cell r="BK39">
            <v>14105</v>
          </cell>
          <cell r="BL39">
            <v>0</v>
          </cell>
          <cell r="BM39">
            <v>0</v>
          </cell>
          <cell r="BP39" t="str">
            <v>Operating Expense</v>
          </cell>
          <cell r="BQ39">
            <v>3671</v>
          </cell>
          <cell r="BR39">
            <v>3242</v>
          </cell>
          <cell r="BS39">
            <v>3945</v>
          </cell>
          <cell r="BT39">
            <v>3375</v>
          </cell>
          <cell r="BU39">
            <v>5326</v>
          </cell>
          <cell r="BV39">
            <v>9787</v>
          </cell>
          <cell r="BW39">
            <v>6383</v>
          </cell>
          <cell r="BX39">
            <v>4662</v>
          </cell>
          <cell r="BY39">
            <v>4987</v>
          </cell>
          <cell r="BZ39">
            <v>3828</v>
          </cell>
          <cell r="CA39">
            <v>3484</v>
          </cell>
          <cell r="CB39">
            <v>3778</v>
          </cell>
          <cell r="CC39">
            <v>3671</v>
          </cell>
          <cell r="CD39">
            <v>6913</v>
          </cell>
          <cell r="CE39">
            <v>10858</v>
          </cell>
          <cell r="CF39">
            <v>14233</v>
          </cell>
          <cell r="CG39">
            <v>19559</v>
          </cell>
          <cell r="CH39">
            <v>29346</v>
          </cell>
          <cell r="CI39">
            <v>35729</v>
          </cell>
          <cell r="CJ39">
            <v>40391</v>
          </cell>
          <cell r="CK39">
            <v>45378</v>
          </cell>
          <cell r="CL39">
            <v>49206</v>
          </cell>
          <cell r="CM39">
            <v>52690</v>
          </cell>
          <cell r="CN39">
            <v>56468</v>
          </cell>
          <cell r="CO39">
            <v>10858</v>
          </cell>
          <cell r="CP39">
            <v>18488</v>
          </cell>
          <cell r="CQ39">
            <v>16032</v>
          </cell>
          <cell r="CR39">
            <v>11090</v>
          </cell>
          <cell r="CS39" t="str">
            <v xml:space="preserve"> - </v>
          </cell>
          <cell r="CT39" t="str">
            <v xml:space="preserve"> - </v>
          </cell>
          <cell r="CU39" t="str">
            <v>Operating Expense</v>
          </cell>
          <cell r="CV39">
            <v>2855</v>
          </cell>
          <cell r="CW39">
            <v>3328</v>
          </cell>
          <cell r="CX39">
            <v>3971</v>
          </cell>
          <cell r="CY39">
            <v>3037</v>
          </cell>
          <cell r="CZ39">
            <v>3997</v>
          </cell>
          <cell r="DA39">
            <v>7071</v>
          </cell>
          <cell r="DB39">
            <v>6729</v>
          </cell>
          <cell r="DC39">
            <v>5514</v>
          </cell>
          <cell r="DD39">
            <v>4900</v>
          </cell>
          <cell r="DE39">
            <v>4400</v>
          </cell>
          <cell r="DF39">
            <v>3786</v>
          </cell>
          <cell r="DG39">
            <v>4353</v>
          </cell>
          <cell r="DH39">
            <v>2855</v>
          </cell>
          <cell r="DI39">
            <v>6183</v>
          </cell>
          <cell r="DJ39">
            <v>10154</v>
          </cell>
          <cell r="DK39">
            <v>13191</v>
          </cell>
          <cell r="DL39">
            <v>17188</v>
          </cell>
          <cell r="DM39">
            <v>24259</v>
          </cell>
          <cell r="DN39">
            <v>30988</v>
          </cell>
          <cell r="DO39">
            <v>36502</v>
          </cell>
          <cell r="DP39">
            <v>41402</v>
          </cell>
          <cell r="DQ39">
            <v>45802</v>
          </cell>
          <cell r="DR39">
            <v>49588</v>
          </cell>
          <cell r="DS39">
            <v>53941</v>
          </cell>
          <cell r="DT39">
            <v>10154</v>
          </cell>
          <cell r="DU39">
            <v>14105</v>
          </cell>
          <cell r="DV39">
            <v>17143</v>
          </cell>
          <cell r="DW39">
            <v>12539</v>
          </cell>
          <cell r="DX39" t="str">
            <v xml:space="preserve"> - </v>
          </cell>
          <cell r="DY39" t="str">
            <v xml:space="preserve"> - </v>
          </cell>
          <cell r="DZ39" t="str">
            <v>Operating Expense</v>
          </cell>
          <cell r="EA39">
            <v>2855</v>
          </cell>
          <cell r="EB39">
            <v>3328</v>
          </cell>
          <cell r="EC39">
            <v>3971</v>
          </cell>
          <cell r="ED39">
            <v>3037</v>
          </cell>
          <cell r="EE39">
            <v>3997</v>
          </cell>
          <cell r="EF39">
            <v>7071</v>
          </cell>
          <cell r="EG39">
            <v>6729</v>
          </cell>
          <cell r="EH39">
            <v>5514</v>
          </cell>
          <cell r="EI39">
            <v>4900</v>
          </cell>
          <cell r="EJ39">
            <v>4400</v>
          </cell>
          <cell r="EK39">
            <v>3786</v>
          </cell>
          <cell r="EL39">
            <v>4353</v>
          </cell>
          <cell r="EM39">
            <v>2855</v>
          </cell>
          <cell r="EN39">
            <v>6183</v>
          </cell>
          <cell r="EO39">
            <v>10154</v>
          </cell>
          <cell r="EP39">
            <v>13191</v>
          </cell>
          <cell r="EQ39">
            <v>17188</v>
          </cell>
          <cell r="ER39">
            <v>24259</v>
          </cell>
          <cell r="ES39">
            <v>30988</v>
          </cell>
          <cell r="ET39">
            <v>36502</v>
          </cell>
          <cell r="EU39">
            <v>41402</v>
          </cell>
          <cell r="EV39">
            <v>45802</v>
          </cell>
          <cell r="EW39">
            <v>49588</v>
          </cell>
          <cell r="EX39">
            <v>52296</v>
          </cell>
          <cell r="EY39">
            <v>10154</v>
          </cell>
          <cell r="EZ39">
            <v>14105</v>
          </cell>
          <cell r="FA39">
            <v>15958</v>
          </cell>
          <cell r="FB39">
            <v>12079</v>
          </cell>
          <cell r="FC39" t="str">
            <v xml:space="preserve"> - </v>
          </cell>
          <cell r="FD39" t="str">
            <v xml:space="preserve"> - </v>
          </cell>
        </row>
        <row r="40">
          <cell r="E40" t="str">
            <v>JANSPORT80007626</v>
          </cell>
          <cell r="F40" t="str">
            <v>Total SG&amp;A</v>
          </cell>
          <cell r="G40">
            <v>3107</v>
          </cell>
          <cell r="H40">
            <v>2914</v>
          </cell>
          <cell r="I40">
            <v>3715</v>
          </cell>
          <cell r="J40">
            <v>3200</v>
          </cell>
          <cell r="K40">
            <v>5121</v>
          </cell>
          <cell r="L40">
            <v>9566</v>
          </cell>
          <cell r="M40">
            <v>5949</v>
          </cell>
          <cell r="N40">
            <v>4273</v>
          </cell>
          <cell r="O40">
            <v>4913</v>
          </cell>
          <cell r="P40">
            <v>3839</v>
          </cell>
          <cell r="Q40">
            <v>3719</v>
          </cell>
          <cell r="R40">
            <v>3685</v>
          </cell>
          <cell r="S40">
            <v>3107</v>
          </cell>
          <cell r="T40">
            <v>6021</v>
          </cell>
          <cell r="U40">
            <v>9736</v>
          </cell>
          <cell r="V40">
            <v>12936</v>
          </cell>
          <cell r="W40">
            <v>18057</v>
          </cell>
          <cell r="X40">
            <v>27623</v>
          </cell>
          <cell r="Y40">
            <v>33572</v>
          </cell>
          <cell r="Z40">
            <v>37845</v>
          </cell>
          <cell r="AA40">
            <v>42758</v>
          </cell>
          <cell r="AB40">
            <v>46597</v>
          </cell>
          <cell r="AC40">
            <v>50316</v>
          </cell>
          <cell r="AD40">
            <v>54001</v>
          </cell>
          <cell r="AE40">
            <v>9736</v>
          </cell>
          <cell r="AF40">
            <v>17887</v>
          </cell>
          <cell r="AG40">
            <v>15135</v>
          </cell>
          <cell r="AH40">
            <v>11243</v>
          </cell>
          <cell r="AI40" t="str">
            <v xml:space="preserve"> - </v>
          </cell>
          <cell r="AJ40" t="str">
            <v xml:space="preserve"> - </v>
          </cell>
          <cell r="AK40" t="str">
            <v>Total SG&amp;A</v>
          </cell>
          <cell r="AL40">
            <v>2855</v>
          </cell>
          <cell r="AM40">
            <v>3328</v>
          </cell>
          <cell r="AN40">
            <v>3971</v>
          </cell>
          <cell r="AO40">
            <v>3037</v>
          </cell>
          <cell r="AP40">
            <v>3997</v>
          </cell>
          <cell r="AQ40">
            <v>7071</v>
          </cell>
          <cell r="AR40">
            <v>5953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2855</v>
          </cell>
          <cell r="AY40">
            <v>6183</v>
          </cell>
          <cell r="AZ40">
            <v>10154</v>
          </cell>
          <cell r="BA40">
            <v>13191</v>
          </cell>
          <cell r="BB40">
            <v>17188</v>
          </cell>
          <cell r="BC40">
            <v>24259</v>
          </cell>
          <cell r="BD40">
            <v>30212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10154</v>
          </cell>
          <cell r="BK40">
            <v>14105</v>
          </cell>
          <cell r="BL40">
            <v>0</v>
          </cell>
          <cell r="BM40">
            <v>0</v>
          </cell>
          <cell r="BP40" t="str">
            <v>Total SG&amp;A</v>
          </cell>
          <cell r="BQ40">
            <v>3671</v>
          </cell>
          <cell r="BR40">
            <v>3242</v>
          </cell>
          <cell r="BS40">
            <v>3945</v>
          </cell>
          <cell r="BT40">
            <v>3375</v>
          </cell>
          <cell r="BU40">
            <v>5326</v>
          </cell>
          <cell r="BV40">
            <v>9787</v>
          </cell>
          <cell r="BW40">
            <v>6383</v>
          </cell>
          <cell r="BX40">
            <v>4662</v>
          </cell>
          <cell r="BY40">
            <v>4987</v>
          </cell>
          <cell r="BZ40">
            <v>3828</v>
          </cell>
          <cell r="CA40">
            <v>3484</v>
          </cell>
          <cell r="CB40">
            <v>3778</v>
          </cell>
          <cell r="CC40">
            <v>3671</v>
          </cell>
          <cell r="CD40">
            <v>6913</v>
          </cell>
          <cell r="CE40">
            <v>10858</v>
          </cell>
          <cell r="CF40">
            <v>14233</v>
          </cell>
          <cell r="CG40">
            <v>19559</v>
          </cell>
          <cell r="CH40">
            <v>29346</v>
          </cell>
          <cell r="CI40">
            <v>35729</v>
          </cell>
          <cell r="CJ40">
            <v>40391</v>
          </cell>
          <cell r="CK40">
            <v>45378</v>
          </cell>
          <cell r="CL40">
            <v>49206</v>
          </cell>
          <cell r="CM40">
            <v>52690</v>
          </cell>
          <cell r="CN40">
            <v>56468</v>
          </cell>
          <cell r="CO40">
            <v>10858</v>
          </cell>
          <cell r="CP40">
            <v>18488</v>
          </cell>
          <cell r="CQ40">
            <v>16032</v>
          </cell>
          <cell r="CR40">
            <v>11090</v>
          </cell>
          <cell r="CS40" t="str">
            <v xml:space="preserve"> - </v>
          </cell>
          <cell r="CT40" t="str">
            <v xml:space="preserve"> - </v>
          </cell>
          <cell r="CU40" t="str">
            <v>Total SG&amp;A</v>
          </cell>
          <cell r="CV40">
            <v>2855</v>
          </cell>
          <cell r="CW40">
            <v>3328</v>
          </cell>
          <cell r="CX40">
            <v>3971</v>
          </cell>
          <cell r="CY40">
            <v>3037</v>
          </cell>
          <cell r="CZ40">
            <v>3997</v>
          </cell>
          <cell r="DA40">
            <v>7071</v>
          </cell>
          <cell r="DB40">
            <v>6729</v>
          </cell>
          <cell r="DC40">
            <v>5514</v>
          </cell>
          <cell r="DD40">
            <v>4900</v>
          </cell>
          <cell r="DE40">
            <v>4400</v>
          </cell>
          <cell r="DF40">
            <v>3786</v>
          </cell>
          <cell r="DG40">
            <v>4353</v>
          </cell>
          <cell r="DH40">
            <v>2855</v>
          </cell>
          <cell r="DI40">
            <v>6183</v>
          </cell>
          <cell r="DJ40">
            <v>10154</v>
          </cell>
          <cell r="DK40">
            <v>13191</v>
          </cell>
          <cell r="DL40">
            <v>17188</v>
          </cell>
          <cell r="DM40">
            <v>24259</v>
          </cell>
          <cell r="DN40">
            <v>30988</v>
          </cell>
          <cell r="DO40">
            <v>36502</v>
          </cell>
          <cell r="DP40">
            <v>41402</v>
          </cell>
          <cell r="DQ40">
            <v>45802</v>
          </cell>
          <cell r="DR40">
            <v>49588</v>
          </cell>
          <cell r="DS40">
            <v>53941</v>
          </cell>
          <cell r="DT40">
            <v>10154</v>
          </cell>
          <cell r="DU40">
            <v>14105</v>
          </cell>
          <cell r="DV40">
            <v>17143</v>
          </cell>
          <cell r="DW40">
            <v>12539</v>
          </cell>
          <cell r="DX40" t="str">
            <v xml:space="preserve"> - </v>
          </cell>
          <cell r="DY40" t="str">
            <v xml:space="preserve"> - </v>
          </cell>
          <cell r="DZ40" t="str">
            <v>Total SG&amp;A</v>
          </cell>
          <cell r="EA40">
            <v>2855</v>
          </cell>
          <cell r="EB40">
            <v>3328</v>
          </cell>
          <cell r="EC40">
            <v>3971</v>
          </cell>
          <cell r="ED40">
            <v>3037</v>
          </cell>
          <cell r="EE40">
            <v>3997</v>
          </cell>
          <cell r="EF40">
            <v>7071</v>
          </cell>
          <cell r="EG40">
            <v>6729</v>
          </cell>
          <cell r="EH40">
            <v>5514</v>
          </cell>
          <cell r="EI40">
            <v>4900</v>
          </cell>
          <cell r="EJ40">
            <v>4400</v>
          </cell>
          <cell r="EK40">
            <v>3786</v>
          </cell>
          <cell r="EL40">
            <v>4353</v>
          </cell>
          <cell r="EM40">
            <v>2855</v>
          </cell>
          <cell r="EN40">
            <v>6183</v>
          </cell>
          <cell r="EO40">
            <v>10154</v>
          </cell>
          <cell r="EP40">
            <v>13191</v>
          </cell>
          <cell r="EQ40">
            <v>17188</v>
          </cell>
          <cell r="ER40">
            <v>24259</v>
          </cell>
          <cell r="ES40">
            <v>30988</v>
          </cell>
          <cell r="ET40">
            <v>36502</v>
          </cell>
          <cell r="EU40">
            <v>41402</v>
          </cell>
          <cell r="EV40">
            <v>45802</v>
          </cell>
          <cell r="EW40">
            <v>49588</v>
          </cell>
          <cell r="EX40">
            <v>52296</v>
          </cell>
          <cell r="EY40">
            <v>10154</v>
          </cell>
          <cell r="EZ40">
            <v>14105</v>
          </cell>
          <cell r="FA40">
            <v>15958</v>
          </cell>
          <cell r="FB40">
            <v>12079</v>
          </cell>
          <cell r="FC40" t="str">
            <v xml:space="preserve"> - </v>
          </cell>
          <cell r="FD40" t="str">
            <v xml:space="preserve"> - </v>
          </cell>
        </row>
        <row r="41">
          <cell r="E41" t="str">
            <v>JANSPORT80001579</v>
          </cell>
          <cell r="F41" t="str">
            <v>Oper Profit Incl Roy, before Amtz</v>
          </cell>
          <cell r="G41">
            <v>-468</v>
          </cell>
          <cell r="H41">
            <v>-1618</v>
          </cell>
          <cell r="I41">
            <v>160</v>
          </cell>
          <cell r="J41">
            <v>-1257</v>
          </cell>
          <cell r="K41">
            <v>4083</v>
          </cell>
          <cell r="L41">
            <v>13545</v>
          </cell>
          <cell r="M41">
            <v>5801</v>
          </cell>
          <cell r="N41">
            <v>1460</v>
          </cell>
          <cell r="O41">
            <v>1670</v>
          </cell>
          <cell r="P41">
            <v>-766</v>
          </cell>
          <cell r="Q41">
            <v>-577</v>
          </cell>
          <cell r="R41">
            <v>2040</v>
          </cell>
          <cell r="S41">
            <v>-468</v>
          </cell>
          <cell r="T41">
            <v>-2086</v>
          </cell>
          <cell r="U41">
            <v>-1926</v>
          </cell>
          <cell r="V41">
            <v>-3183</v>
          </cell>
          <cell r="W41">
            <v>900</v>
          </cell>
          <cell r="X41">
            <v>14445</v>
          </cell>
          <cell r="Y41">
            <v>20246</v>
          </cell>
          <cell r="Z41">
            <v>21706</v>
          </cell>
          <cell r="AA41">
            <v>23376</v>
          </cell>
          <cell r="AB41">
            <v>22610</v>
          </cell>
          <cell r="AC41">
            <v>22033</v>
          </cell>
          <cell r="AD41">
            <v>24073</v>
          </cell>
          <cell r="AE41">
            <v>-1926</v>
          </cell>
          <cell r="AF41">
            <v>16371</v>
          </cell>
          <cell r="AG41">
            <v>8931</v>
          </cell>
          <cell r="AH41">
            <v>697</v>
          </cell>
          <cell r="AI41" t="str">
            <v xml:space="preserve"> - </v>
          </cell>
          <cell r="AJ41" t="str">
            <v xml:space="preserve"> - </v>
          </cell>
          <cell r="AK41" t="str">
            <v>Oper Profit Incl Roy, before Amtz</v>
          </cell>
          <cell r="AL41">
            <v>-335</v>
          </cell>
          <cell r="AM41">
            <v>-1130</v>
          </cell>
          <cell r="AN41">
            <v>-621</v>
          </cell>
          <cell r="AO41">
            <v>918</v>
          </cell>
          <cell r="AP41">
            <v>3635</v>
          </cell>
          <cell r="AQ41">
            <v>8221</v>
          </cell>
          <cell r="AR41">
            <v>6820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-335</v>
          </cell>
          <cell r="AY41">
            <v>-1465</v>
          </cell>
          <cell r="AZ41">
            <v>-2086</v>
          </cell>
          <cell r="BA41">
            <v>-1168</v>
          </cell>
          <cell r="BB41">
            <v>2467</v>
          </cell>
          <cell r="BC41">
            <v>10688</v>
          </cell>
          <cell r="BD41">
            <v>17508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-2086</v>
          </cell>
          <cell r="BK41">
            <v>12774</v>
          </cell>
          <cell r="BL41">
            <v>0</v>
          </cell>
          <cell r="BM41">
            <v>0</v>
          </cell>
          <cell r="BP41" t="str">
            <v>Oper Profit Incl Roy, before Amtz</v>
          </cell>
          <cell r="BQ41">
            <v>-494</v>
          </cell>
          <cell r="BR41">
            <v>-680</v>
          </cell>
          <cell r="BS41">
            <v>514</v>
          </cell>
          <cell r="BT41">
            <v>-589</v>
          </cell>
          <cell r="BU41">
            <v>3362</v>
          </cell>
          <cell r="BV41">
            <v>14530</v>
          </cell>
          <cell r="BW41">
            <v>7529</v>
          </cell>
          <cell r="BX41">
            <v>1911</v>
          </cell>
          <cell r="BY41">
            <v>775</v>
          </cell>
          <cell r="BZ41">
            <v>-301</v>
          </cell>
          <cell r="CA41">
            <v>397</v>
          </cell>
          <cell r="CB41">
            <v>357</v>
          </cell>
          <cell r="CC41">
            <v>-494</v>
          </cell>
          <cell r="CD41">
            <v>-1174</v>
          </cell>
          <cell r="CE41">
            <v>-660</v>
          </cell>
          <cell r="CF41">
            <v>-1249</v>
          </cell>
          <cell r="CG41">
            <v>2113</v>
          </cell>
          <cell r="CH41">
            <v>16643</v>
          </cell>
          <cell r="CI41">
            <v>24172</v>
          </cell>
          <cell r="CJ41">
            <v>26083</v>
          </cell>
          <cell r="CK41">
            <v>26858</v>
          </cell>
          <cell r="CL41">
            <v>26557</v>
          </cell>
          <cell r="CM41">
            <v>26954</v>
          </cell>
          <cell r="CN41">
            <v>27311</v>
          </cell>
          <cell r="CO41">
            <v>-660</v>
          </cell>
          <cell r="CP41">
            <v>17303</v>
          </cell>
          <cell r="CQ41">
            <v>10215</v>
          </cell>
          <cell r="CR41">
            <v>453</v>
          </cell>
          <cell r="CS41" t="str">
            <v xml:space="preserve"> - </v>
          </cell>
          <cell r="CT41" t="str">
            <v xml:space="preserve"> - </v>
          </cell>
          <cell r="CU41" t="str">
            <v>Oper Profit Incl Roy, before Amtz</v>
          </cell>
          <cell r="CV41">
            <v>-335</v>
          </cell>
          <cell r="CW41">
            <v>-1130</v>
          </cell>
          <cell r="CX41">
            <v>-621</v>
          </cell>
          <cell r="CY41">
            <v>918</v>
          </cell>
          <cell r="CZ41">
            <v>3635</v>
          </cell>
          <cell r="DA41">
            <v>8221</v>
          </cell>
          <cell r="DB41">
            <v>8293</v>
          </cell>
          <cell r="DC41">
            <v>4824</v>
          </cell>
          <cell r="DD41">
            <v>805</v>
          </cell>
          <cell r="DE41">
            <v>-468</v>
          </cell>
          <cell r="DF41">
            <v>1285</v>
          </cell>
          <cell r="DG41">
            <v>1393</v>
          </cell>
          <cell r="DH41">
            <v>-335</v>
          </cell>
          <cell r="DI41">
            <v>-1465</v>
          </cell>
          <cell r="DJ41">
            <v>-2086</v>
          </cell>
          <cell r="DK41">
            <v>-1168</v>
          </cell>
          <cell r="DL41">
            <v>2467</v>
          </cell>
          <cell r="DM41">
            <v>10688</v>
          </cell>
          <cell r="DN41">
            <v>18981</v>
          </cell>
          <cell r="DO41">
            <v>23805</v>
          </cell>
          <cell r="DP41">
            <v>24610</v>
          </cell>
          <cell r="DQ41">
            <v>24142</v>
          </cell>
          <cell r="DR41">
            <v>25427</v>
          </cell>
          <cell r="DS41">
            <v>26820</v>
          </cell>
          <cell r="DT41">
            <v>-2086</v>
          </cell>
          <cell r="DU41">
            <v>12774</v>
          </cell>
          <cell r="DV41">
            <v>13922</v>
          </cell>
          <cell r="DW41">
            <v>2210</v>
          </cell>
          <cell r="DX41" t="str">
            <v xml:space="preserve"> - </v>
          </cell>
          <cell r="DY41" t="str">
            <v xml:space="preserve"> - </v>
          </cell>
          <cell r="DZ41" t="str">
            <v>Oper Profit Incl Roy, before Amtz</v>
          </cell>
          <cell r="EA41">
            <v>-335</v>
          </cell>
          <cell r="EB41">
            <v>-1130</v>
          </cell>
          <cell r="EC41">
            <v>-621</v>
          </cell>
          <cell r="ED41">
            <v>918</v>
          </cell>
          <cell r="EE41">
            <v>3635</v>
          </cell>
          <cell r="EF41">
            <v>8221</v>
          </cell>
          <cell r="EG41">
            <v>8293</v>
          </cell>
          <cell r="EH41">
            <v>4824</v>
          </cell>
          <cell r="EI41">
            <v>805</v>
          </cell>
          <cell r="EJ41">
            <v>-468</v>
          </cell>
          <cell r="EK41">
            <v>1285</v>
          </cell>
          <cell r="EL41">
            <v>1393</v>
          </cell>
          <cell r="EM41">
            <v>-335</v>
          </cell>
          <cell r="EN41">
            <v>-1465</v>
          </cell>
          <cell r="EO41">
            <v>-2086</v>
          </cell>
          <cell r="EP41">
            <v>-1168</v>
          </cell>
          <cell r="EQ41">
            <v>2467</v>
          </cell>
          <cell r="ER41">
            <v>10688</v>
          </cell>
          <cell r="ES41">
            <v>18981</v>
          </cell>
          <cell r="ET41">
            <v>23805</v>
          </cell>
          <cell r="EU41">
            <v>24610</v>
          </cell>
          <cell r="EV41">
            <v>24142</v>
          </cell>
          <cell r="EW41">
            <v>25427</v>
          </cell>
          <cell r="EX41">
            <v>24618</v>
          </cell>
          <cell r="EY41">
            <v>-2086</v>
          </cell>
          <cell r="EZ41">
            <v>12774</v>
          </cell>
          <cell r="FA41">
            <v>11086</v>
          </cell>
          <cell r="FB41">
            <v>2844</v>
          </cell>
          <cell r="FC41" t="str">
            <v xml:space="preserve"> - </v>
          </cell>
          <cell r="FD41" t="str">
            <v xml:space="preserve"> - </v>
          </cell>
        </row>
        <row r="42">
          <cell r="E42" t="str">
            <v>JANSPORT80001586</v>
          </cell>
          <cell r="F42" t="str">
            <v>Oper Profit Incl Royalties &amp; Amtz</v>
          </cell>
          <cell r="G42">
            <v>-468</v>
          </cell>
          <cell r="H42">
            <v>-1618</v>
          </cell>
          <cell r="I42">
            <v>160</v>
          </cell>
          <cell r="J42">
            <v>-1257</v>
          </cell>
          <cell r="K42">
            <v>4083</v>
          </cell>
          <cell r="L42">
            <v>13545</v>
          </cell>
          <cell r="M42">
            <v>5801</v>
          </cell>
          <cell r="N42">
            <v>1460</v>
          </cell>
          <cell r="O42">
            <v>1670</v>
          </cell>
          <cell r="P42">
            <v>-766</v>
          </cell>
          <cell r="Q42">
            <v>-577</v>
          </cell>
          <cell r="R42">
            <v>2040</v>
          </cell>
          <cell r="S42">
            <v>-468</v>
          </cell>
          <cell r="T42">
            <v>-2086</v>
          </cell>
          <cell r="U42">
            <v>-1926</v>
          </cell>
          <cell r="V42">
            <v>-3183</v>
          </cell>
          <cell r="W42">
            <v>900</v>
          </cell>
          <cell r="X42">
            <v>14445</v>
          </cell>
          <cell r="Y42">
            <v>20246</v>
          </cell>
          <cell r="Z42">
            <v>21706</v>
          </cell>
          <cell r="AA42">
            <v>23376</v>
          </cell>
          <cell r="AB42">
            <v>22610</v>
          </cell>
          <cell r="AC42">
            <v>22033</v>
          </cell>
          <cell r="AD42">
            <v>24073</v>
          </cell>
          <cell r="AE42">
            <v>-1926</v>
          </cell>
          <cell r="AF42">
            <v>16371</v>
          </cell>
          <cell r="AG42">
            <v>8931</v>
          </cell>
          <cell r="AH42">
            <v>697</v>
          </cell>
          <cell r="AI42" t="str">
            <v xml:space="preserve"> - </v>
          </cell>
          <cell r="AJ42" t="str">
            <v xml:space="preserve"> - </v>
          </cell>
          <cell r="AK42" t="str">
            <v>Oper Profit Incl Royalties &amp; Amtz</v>
          </cell>
          <cell r="AL42">
            <v>-335</v>
          </cell>
          <cell r="AM42">
            <v>-1130</v>
          </cell>
          <cell r="AN42">
            <v>-621</v>
          </cell>
          <cell r="AO42">
            <v>918</v>
          </cell>
          <cell r="AP42">
            <v>3635</v>
          </cell>
          <cell r="AQ42">
            <v>8221</v>
          </cell>
          <cell r="AR42">
            <v>6820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-335</v>
          </cell>
          <cell r="AY42">
            <v>-1465</v>
          </cell>
          <cell r="AZ42">
            <v>-2086</v>
          </cell>
          <cell r="BA42">
            <v>-1168</v>
          </cell>
          <cell r="BB42">
            <v>2467</v>
          </cell>
          <cell r="BC42">
            <v>10688</v>
          </cell>
          <cell r="BD42">
            <v>17508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-2086</v>
          </cell>
          <cell r="BK42">
            <v>12774</v>
          </cell>
          <cell r="BL42">
            <v>0</v>
          </cell>
          <cell r="BM42">
            <v>0</v>
          </cell>
          <cell r="BP42" t="str">
            <v>Oper Profit Incl Royalties &amp; Amtz</v>
          </cell>
          <cell r="BQ42">
            <v>-494</v>
          </cell>
          <cell r="BR42">
            <v>-680</v>
          </cell>
          <cell r="BS42">
            <v>514</v>
          </cell>
          <cell r="BT42">
            <v>-589</v>
          </cell>
          <cell r="BU42">
            <v>3362</v>
          </cell>
          <cell r="BV42">
            <v>14530</v>
          </cell>
          <cell r="BW42">
            <v>7529</v>
          </cell>
          <cell r="BX42">
            <v>1911</v>
          </cell>
          <cell r="BY42">
            <v>775</v>
          </cell>
          <cell r="BZ42">
            <v>-301</v>
          </cell>
          <cell r="CA42">
            <v>397</v>
          </cell>
          <cell r="CB42">
            <v>357</v>
          </cell>
          <cell r="CC42">
            <v>-494</v>
          </cell>
          <cell r="CD42">
            <v>-1174</v>
          </cell>
          <cell r="CE42">
            <v>-660</v>
          </cell>
          <cell r="CF42">
            <v>-1249</v>
          </cell>
          <cell r="CG42">
            <v>2113</v>
          </cell>
          <cell r="CH42">
            <v>16643</v>
          </cell>
          <cell r="CI42">
            <v>24172</v>
          </cell>
          <cell r="CJ42">
            <v>26083</v>
          </cell>
          <cell r="CK42">
            <v>26858</v>
          </cell>
          <cell r="CL42">
            <v>26557</v>
          </cell>
          <cell r="CM42">
            <v>26954</v>
          </cell>
          <cell r="CN42">
            <v>27311</v>
          </cell>
          <cell r="CO42">
            <v>-660</v>
          </cell>
          <cell r="CP42">
            <v>17303</v>
          </cell>
          <cell r="CQ42">
            <v>10215</v>
          </cell>
          <cell r="CR42">
            <v>453</v>
          </cell>
          <cell r="CS42" t="str">
            <v xml:space="preserve"> - </v>
          </cell>
          <cell r="CT42" t="str">
            <v xml:space="preserve"> - </v>
          </cell>
          <cell r="CU42" t="str">
            <v>Oper Profit Incl Royalties &amp; Amtz</v>
          </cell>
          <cell r="CV42">
            <v>-335</v>
          </cell>
          <cell r="CW42">
            <v>-1130</v>
          </cell>
          <cell r="CX42">
            <v>-621</v>
          </cell>
          <cell r="CY42">
            <v>918</v>
          </cell>
          <cell r="CZ42">
            <v>3635</v>
          </cell>
          <cell r="DA42">
            <v>8221</v>
          </cell>
          <cell r="DB42">
            <v>8293</v>
          </cell>
          <cell r="DC42">
            <v>4824</v>
          </cell>
          <cell r="DD42">
            <v>805</v>
          </cell>
          <cell r="DE42">
            <v>-468</v>
          </cell>
          <cell r="DF42">
            <v>1285</v>
          </cell>
          <cell r="DG42">
            <v>1393</v>
          </cell>
          <cell r="DH42">
            <v>-335</v>
          </cell>
          <cell r="DI42">
            <v>-1465</v>
          </cell>
          <cell r="DJ42">
            <v>-2086</v>
          </cell>
          <cell r="DK42">
            <v>-1168</v>
          </cell>
          <cell r="DL42">
            <v>2467</v>
          </cell>
          <cell r="DM42">
            <v>10688</v>
          </cell>
          <cell r="DN42">
            <v>18981</v>
          </cell>
          <cell r="DO42">
            <v>23805</v>
          </cell>
          <cell r="DP42">
            <v>24610</v>
          </cell>
          <cell r="DQ42">
            <v>24142</v>
          </cell>
          <cell r="DR42">
            <v>25427</v>
          </cell>
          <cell r="DS42">
            <v>26820</v>
          </cell>
          <cell r="DT42">
            <v>-2086</v>
          </cell>
          <cell r="DU42">
            <v>12774</v>
          </cell>
          <cell r="DV42">
            <v>13922</v>
          </cell>
          <cell r="DW42">
            <v>2210</v>
          </cell>
          <cell r="DX42" t="str">
            <v xml:space="preserve"> - </v>
          </cell>
          <cell r="DY42" t="str">
            <v xml:space="preserve"> - </v>
          </cell>
          <cell r="DZ42" t="str">
            <v>Oper Profit Incl Royalties &amp; Amtz</v>
          </cell>
          <cell r="EA42">
            <v>-335</v>
          </cell>
          <cell r="EB42">
            <v>-1130</v>
          </cell>
          <cell r="EC42">
            <v>-621</v>
          </cell>
          <cell r="ED42">
            <v>918</v>
          </cell>
          <cell r="EE42">
            <v>3635</v>
          </cell>
          <cell r="EF42">
            <v>8221</v>
          </cell>
          <cell r="EG42">
            <v>8293</v>
          </cell>
          <cell r="EH42">
            <v>4824</v>
          </cell>
          <cell r="EI42">
            <v>805</v>
          </cell>
          <cell r="EJ42">
            <v>-468</v>
          </cell>
          <cell r="EK42">
            <v>1285</v>
          </cell>
          <cell r="EL42">
            <v>1393</v>
          </cell>
          <cell r="EM42">
            <v>-335</v>
          </cell>
          <cell r="EN42">
            <v>-1465</v>
          </cell>
          <cell r="EO42">
            <v>-2086</v>
          </cell>
          <cell r="EP42">
            <v>-1168</v>
          </cell>
          <cell r="EQ42">
            <v>2467</v>
          </cell>
          <cell r="ER42">
            <v>10688</v>
          </cell>
          <cell r="ES42">
            <v>18981</v>
          </cell>
          <cell r="ET42">
            <v>23805</v>
          </cell>
          <cell r="EU42">
            <v>24610</v>
          </cell>
          <cell r="EV42">
            <v>24142</v>
          </cell>
          <cell r="EW42">
            <v>25427</v>
          </cell>
          <cell r="EX42">
            <v>24618</v>
          </cell>
          <cell r="EY42">
            <v>-2086</v>
          </cell>
          <cell r="EZ42">
            <v>12774</v>
          </cell>
          <cell r="FA42">
            <v>11086</v>
          </cell>
          <cell r="FB42">
            <v>2844</v>
          </cell>
          <cell r="FC42" t="str">
            <v xml:space="preserve"> - </v>
          </cell>
          <cell r="FD42" t="str">
            <v xml:space="preserve"> - </v>
          </cell>
        </row>
        <row r="43">
          <cell r="E43" t="str">
            <v>JANSPORT80001595</v>
          </cell>
          <cell r="F43" t="str">
            <v>PBT</v>
          </cell>
          <cell r="G43">
            <v>-724</v>
          </cell>
          <cell r="H43">
            <v>-1907</v>
          </cell>
          <cell r="I43">
            <v>-146</v>
          </cell>
          <cell r="J43">
            <v>-1575</v>
          </cell>
          <cell r="K43">
            <v>3674</v>
          </cell>
          <cell r="L43">
            <v>12951</v>
          </cell>
          <cell r="M43">
            <v>4815</v>
          </cell>
          <cell r="N43">
            <v>377</v>
          </cell>
          <cell r="O43">
            <v>897</v>
          </cell>
          <cell r="P43">
            <v>-1241</v>
          </cell>
          <cell r="Q43">
            <v>-999</v>
          </cell>
          <cell r="R43">
            <v>1689</v>
          </cell>
          <cell r="S43">
            <v>-724</v>
          </cell>
          <cell r="T43">
            <v>-2631</v>
          </cell>
          <cell r="U43">
            <v>-2777</v>
          </cell>
          <cell r="V43">
            <v>-4352</v>
          </cell>
          <cell r="W43">
            <v>-678</v>
          </cell>
          <cell r="X43">
            <v>12273</v>
          </cell>
          <cell r="Y43">
            <v>17088</v>
          </cell>
          <cell r="Z43">
            <v>17465</v>
          </cell>
          <cell r="AA43">
            <v>18362</v>
          </cell>
          <cell r="AB43">
            <v>17121</v>
          </cell>
          <cell r="AC43">
            <v>16122</v>
          </cell>
          <cell r="AD43">
            <v>17811</v>
          </cell>
          <cell r="AE43">
            <v>-2777</v>
          </cell>
          <cell r="AF43">
            <v>15050</v>
          </cell>
          <cell r="AG43">
            <v>6089</v>
          </cell>
          <cell r="AH43">
            <v>-551</v>
          </cell>
          <cell r="AI43" t="str">
            <v xml:space="preserve"> - </v>
          </cell>
          <cell r="AJ43" t="str">
            <v xml:space="preserve"> - </v>
          </cell>
          <cell r="AK43" t="str">
            <v>PBT</v>
          </cell>
          <cell r="AL43">
            <v>-729</v>
          </cell>
          <cell r="AM43">
            <v>-1541</v>
          </cell>
          <cell r="AN43">
            <v>-1093</v>
          </cell>
          <cell r="AO43">
            <v>362</v>
          </cell>
          <cell r="AP43">
            <v>2892</v>
          </cell>
          <cell r="AQ43">
            <v>7238</v>
          </cell>
          <cell r="AR43">
            <v>5804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-729</v>
          </cell>
          <cell r="AY43">
            <v>-2270</v>
          </cell>
          <cell r="AZ43">
            <v>-3363</v>
          </cell>
          <cell r="BA43">
            <v>-3001</v>
          </cell>
          <cell r="BB43">
            <v>-109</v>
          </cell>
          <cell r="BC43">
            <v>7129</v>
          </cell>
          <cell r="BD43">
            <v>12933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-3363</v>
          </cell>
          <cell r="BK43">
            <v>10492</v>
          </cell>
          <cell r="BL43">
            <v>0</v>
          </cell>
          <cell r="BM43">
            <v>0</v>
          </cell>
          <cell r="BP43" t="str">
            <v>PBT</v>
          </cell>
          <cell r="BQ43">
            <v>-777</v>
          </cell>
          <cell r="BR43">
            <v>-1000</v>
          </cell>
          <cell r="BS43">
            <v>171</v>
          </cell>
          <cell r="BT43">
            <v>-965</v>
          </cell>
          <cell r="BU43">
            <v>2898</v>
          </cell>
          <cell r="BV43">
            <v>13901</v>
          </cell>
          <cell r="BW43">
            <v>6589</v>
          </cell>
          <cell r="BX43">
            <v>852</v>
          </cell>
          <cell r="BY43">
            <v>-42</v>
          </cell>
          <cell r="BZ43">
            <v>-784</v>
          </cell>
          <cell r="CA43">
            <v>26</v>
          </cell>
          <cell r="CB43">
            <v>157</v>
          </cell>
          <cell r="CC43">
            <v>-777</v>
          </cell>
          <cell r="CD43">
            <v>-1777</v>
          </cell>
          <cell r="CE43">
            <v>-1606</v>
          </cell>
          <cell r="CF43">
            <v>-2571</v>
          </cell>
          <cell r="CG43">
            <v>327</v>
          </cell>
          <cell r="CH43">
            <v>14228</v>
          </cell>
          <cell r="CI43">
            <v>20817</v>
          </cell>
          <cell r="CJ43">
            <v>21669</v>
          </cell>
          <cell r="CK43">
            <v>21627</v>
          </cell>
          <cell r="CL43">
            <v>20843</v>
          </cell>
          <cell r="CM43">
            <v>20869</v>
          </cell>
          <cell r="CN43">
            <v>21026</v>
          </cell>
          <cell r="CO43">
            <v>-1606</v>
          </cell>
          <cell r="CP43">
            <v>15834</v>
          </cell>
          <cell r="CQ43">
            <v>7399</v>
          </cell>
          <cell r="CR43">
            <v>-601</v>
          </cell>
          <cell r="CS43" t="str">
            <v xml:space="preserve"> - </v>
          </cell>
          <cell r="CT43" t="str">
            <v xml:space="preserve"> - </v>
          </cell>
          <cell r="CU43" t="str">
            <v>PBT</v>
          </cell>
          <cell r="CV43">
            <v>-729</v>
          </cell>
          <cell r="CW43">
            <v>-1541</v>
          </cell>
          <cell r="CX43">
            <v>-1093</v>
          </cell>
          <cell r="CY43">
            <v>362</v>
          </cell>
          <cell r="CZ43">
            <v>2892</v>
          </cell>
          <cell r="DA43">
            <v>7238</v>
          </cell>
          <cell r="DB43">
            <v>7245</v>
          </cell>
          <cell r="DC43">
            <v>3947</v>
          </cell>
          <cell r="DD43">
            <v>177</v>
          </cell>
          <cell r="DE43">
            <v>-894</v>
          </cell>
          <cell r="DF43">
            <v>898</v>
          </cell>
          <cell r="DG43">
            <v>1008</v>
          </cell>
          <cell r="DH43">
            <v>-729</v>
          </cell>
          <cell r="DI43">
            <v>-2270</v>
          </cell>
          <cell r="DJ43">
            <v>-3363</v>
          </cell>
          <cell r="DK43">
            <v>-3001</v>
          </cell>
          <cell r="DL43">
            <v>-109</v>
          </cell>
          <cell r="DM43">
            <v>7129</v>
          </cell>
          <cell r="DN43">
            <v>14374</v>
          </cell>
          <cell r="DO43">
            <v>18321</v>
          </cell>
          <cell r="DP43">
            <v>18498</v>
          </cell>
          <cell r="DQ43">
            <v>17604</v>
          </cell>
          <cell r="DR43">
            <v>18502</v>
          </cell>
          <cell r="DS43">
            <v>19510</v>
          </cell>
          <cell r="DT43">
            <v>-3363</v>
          </cell>
          <cell r="DU43">
            <v>10492</v>
          </cell>
          <cell r="DV43">
            <v>11369</v>
          </cell>
          <cell r="DW43">
            <v>1012</v>
          </cell>
          <cell r="DX43" t="str">
            <v xml:space="preserve"> - </v>
          </cell>
          <cell r="DY43" t="str">
            <v xml:space="preserve"> - </v>
          </cell>
          <cell r="DZ43" t="str">
            <v>PBT</v>
          </cell>
          <cell r="EA43">
            <v>-729</v>
          </cell>
          <cell r="EB43">
            <v>-1541</v>
          </cell>
          <cell r="EC43">
            <v>-1093</v>
          </cell>
          <cell r="ED43">
            <v>362</v>
          </cell>
          <cell r="EE43">
            <v>2892</v>
          </cell>
          <cell r="EF43">
            <v>7238</v>
          </cell>
          <cell r="EG43">
            <v>7245</v>
          </cell>
          <cell r="EH43">
            <v>3947</v>
          </cell>
          <cell r="EI43">
            <v>177</v>
          </cell>
          <cell r="EJ43">
            <v>-894</v>
          </cell>
          <cell r="EK43">
            <v>898</v>
          </cell>
          <cell r="EL43">
            <v>1008</v>
          </cell>
          <cell r="EM43">
            <v>-729</v>
          </cell>
          <cell r="EN43">
            <v>-2270</v>
          </cell>
          <cell r="EO43">
            <v>-3363</v>
          </cell>
          <cell r="EP43">
            <v>-3001</v>
          </cell>
          <cell r="EQ43">
            <v>-109</v>
          </cell>
          <cell r="ER43">
            <v>7129</v>
          </cell>
          <cell r="ES43">
            <v>14374</v>
          </cell>
          <cell r="ET43">
            <v>18321</v>
          </cell>
          <cell r="EU43">
            <v>18498</v>
          </cell>
          <cell r="EV43">
            <v>17604</v>
          </cell>
          <cell r="EW43">
            <v>18502</v>
          </cell>
          <cell r="EX43">
            <v>17320</v>
          </cell>
          <cell r="EY43">
            <v>-3363</v>
          </cell>
          <cell r="EZ43">
            <v>10492</v>
          </cell>
          <cell r="FA43">
            <v>8544</v>
          </cell>
          <cell r="FB43">
            <v>1647</v>
          </cell>
          <cell r="FC43" t="str">
            <v xml:space="preserve"> - </v>
          </cell>
          <cell r="FD43" t="str">
            <v xml:space="preserve"> - </v>
          </cell>
        </row>
        <row r="45">
          <cell r="F45" t="str">
            <v>REEF</v>
          </cell>
          <cell r="AK45" t="str">
            <v>REEF</v>
          </cell>
          <cell r="BP45" t="str">
            <v>REEF</v>
          </cell>
          <cell r="CU45" t="str">
            <v>REEF</v>
          </cell>
          <cell r="DZ45" t="str">
            <v>REEF</v>
          </cell>
        </row>
        <row r="46">
          <cell r="E46" t="str">
            <v>REEF80001486</v>
          </cell>
          <cell r="F46" t="str">
            <v>Net Sales</v>
          </cell>
          <cell r="G46">
            <v>8491</v>
          </cell>
          <cell r="H46">
            <v>11395</v>
          </cell>
          <cell r="I46">
            <v>13592</v>
          </cell>
          <cell r="J46">
            <v>13458</v>
          </cell>
          <cell r="K46">
            <v>9697</v>
          </cell>
          <cell r="L46">
            <v>11416</v>
          </cell>
          <cell r="M46">
            <v>9156</v>
          </cell>
          <cell r="N46">
            <v>4266</v>
          </cell>
          <cell r="O46">
            <v>6620</v>
          </cell>
          <cell r="P46">
            <v>4563</v>
          </cell>
          <cell r="Q46">
            <v>4206</v>
          </cell>
          <cell r="R46">
            <v>5309</v>
          </cell>
          <cell r="S46">
            <v>8491</v>
          </cell>
          <cell r="T46">
            <v>19886</v>
          </cell>
          <cell r="U46">
            <v>33478</v>
          </cell>
          <cell r="V46">
            <v>46936</v>
          </cell>
          <cell r="W46">
            <v>56633</v>
          </cell>
          <cell r="X46">
            <v>68049</v>
          </cell>
          <cell r="Y46">
            <v>77205</v>
          </cell>
          <cell r="Z46">
            <v>81471</v>
          </cell>
          <cell r="AA46">
            <v>88091</v>
          </cell>
          <cell r="AB46">
            <v>92654</v>
          </cell>
          <cell r="AC46">
            <v>96860</v>
          </cell>
          <cell r="AD46">
            <v>102169</v>
          </cell>
          <cell r="AE46">
            <v>33478</v>
          </cell>
          <cell r="AF46">
            <v>34571</v>
          </cell>
          <cell r="AG46">
            <v>20042</v>
          </cell>
          <cell r="AH46">
            <v>14078</v>
          </cell>
          <cell r="AI46" t="str">
            <v xml:space="preserve"> - </v>
          </cell>
          <cell r="AJ46" t="str">
            <v xml:space="preserve"> - </v>
          </cell>
          <cell r="AK46" t="str">
            <v>Net Sales</v>
          </cell>
          <cell r="AL46">
            <v>9837</v>
          </cell>
          <cell r="AM46">
            <v>12819</v>
          </cell>
          <cell r="AN46">
            <v>18019</v>
          </cell>
          <cell r="AO46">
            <v>12866</v>
          </cell>
          <cell r="AP46">
            <v>14462</v>
          </cell>
          <cell r="AQ46">
            <v>11937</v>
          </cell>
          <cell r="AR46">
            <v>7047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9837</v>
          </cell>
          <cell r="AY46">
            <v>22656</v>
          </cell>
          <cell r="AZ46">
            <v>40675</v>
          </cell>
          <cell r="BA46">
            <v>53541</v>
          </cell>
          <cell r="BB46">
            <v>68003</v>
          </cell>
          <cell r="BC46">
            <v>79940</v>
          </cell>
          <cell r="BD46">
            <v>86987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40675</v>
          </cell>
          <cell r="BK46">
            <v>39265</v>
          </cell>
          <cell r="BL46">
            <v>0</v>
          </cell>
          <cell r="BM46">
            <v>0</v>
          </cell>
          <cell r="BP46" t="str">
            <v>Net Sales</v>
          </cell>
          <cell r="BQ46">
            <v>10444</v>
          </cell>
          <cell r="BR46">
            <v>11024</v>
          </cell>
          <cell r="BS46">
            <v>16930</v>
          </cell>
          <cell r="BT46">
            <v>13210</v>
          </cell>
          <cell r="BU46">
            <v>13309</v>
          </cell>
          <cell r="BV46">
            <v>15291</v>
          </cell>
          <cell r="BW46">
            <v>11158</v>
          </cell>
          <cell r="BX46">
            <v>5327</v>
          </cell>
          <cell r="BY46">
            <v>7249</v>
          </cell>
          <cell r="BZ46">
            <v>5505</v>
          </cell>
          <cell r="CA46">
            <v>5727</v>
          </cell>
          <cell r="CB46">
            <v>7289</v>
          </cell>
          <cell r="CC46">
            <v>10444</v>
          </cell>
          <cell r="CD46">
            <v>21468</v>
          </cell>
          <cell r="CE46">
            <v>38398</v>
          </cell>
          <cell r="CF46">
            <v>51608</v>
          </cell>
          <cell r="CG46">
            <v>64917</v>
          </cell>
          <cell r="CH46">
            <v>80208</v>
          </cell>
          <cell r="CI46">
            <v>91366</v>
          </cell>
          <cell r="CJ46">
            <v>96693</v>
          </cell>
          <cell r="CK46">
            <v>103942</v>
          </cell>
          <cell r="CL46">
            <v>109447</v>
          </cell>
          <cell r="CM46">
            <v>115174</v>
          </cell>
          <cell r="CN46">
            <v>122463</v>
          </cell>
          <cell r="CO46">
            <v>38398</v>
          </cell>
          <cell r="CP46">
            <v>41810</v>
          </cell>
          <cell r="CQ46">
            <v>23734</v>
          </cell>
          <cell r="CR46">
            <v>18521</v>
          </cell>
          <cell r="CS46" t="str">
            <v xml:space="preserve"> - </v>
          </cell>
          <cell r="CT46" t="str">
            <v xml:space="preserve"> - </v>
          </cell>
          <cell r="CU46" t="str">
            <v>Net Sales</v>
          </cell>
          <cell r="CV46">
            <v>9837</v>
          </cell>
          <cell r="CW46">
            <v>12819</v>
          </cell>
          <cell r="CX46">
            <v>18019</v>
          </cell>
          <cell r="CY46">
            <v>12866</v>
          </cell>
          <cell r="CZ46">
            <v>14462</v>
          </cell>
          <cell r="DA46">
            <v>11937</v>
          </cell>
          <cell r="DB46">
            <v>7357</v>
          </cell>
          <cell r="DC46">
            <v>7777</v>
          </cell>
          <cell r="DD46">
            <v>7588</v>
          </cell>
          <cell r="DE46">
            <v>6044</v>
          </cell>
          <cell r="DF46">
            <v>4983</v>
          </cell>
          <cell r="DG46">
            <v>7194</v>
          </cell>
          <cell r="DH46">
            <v>9837</v>
          </cell>
          <cell r="DI46">
            <v>22656</v>
          </cell>
          <cell r="DJ46">
            <v>40675</v>
          </cell>
          <cell r="DK46">
            <v>53541</v>
          </cell>
          <cell r="DL46">
            <v>68003</v>
          </cell>
          <cell r="DM46">
            <v>79940</v>
          </cell>
          <cell r="DN46">
            <v>87297</v>
          </cell>
          <cell r="DO46">
            <v>95074</v>
          </cell>
          <cell r="DP46">
            <v>102662</v>
          </cell>
          <cell r="DQ46">
            <v>108706</v>
          </cell>
          <cell r="DR46">
            <v>113689</v>
          </cell>
          <cell r="DS46">
            <v>120883</v>
          </cell>
          <cell r="DT46">
            <v>40675</v>
          </cell>
          <cell r="DU46">
            <v>39265</v>
          </cell>
          <cell r="DV46">
            <v>22722</v>
          </cell>
          <cell r="DW46">
            <v>18221</v>
          </cell>
          <cell r="DX46" t="str">
            <v xml:space="preserve"> - </v>
          </cell>
          <cell r="DY46" t="str">
            <v xml:space="preserve"> - </v>
          </cell>
          <cell r="DZ46" t="str">
            <v>Net Sales</v>
          </cell>
          <cell r="EA46">
            <v>9837</v>
          </cell>
          <cell r="EB46">
            <v>12819</v>
          </cell>
          <cell r="EC46">
            <v>18019</v>
          </cell>
          <cell r="ED46">
            <v>12866</v>
          </cell>
          <cell r="EE46">
            <v>14462</v>
          </cell>
          <cell r="EF46">
            <v>11937</v>
          </cell>
          <cell r="EG46">
            <v>7357</v>
          </cell>
          <cell r="EH46">
            <v>7777</v>
          </cell>
          <cell r="EI46">
            <v>7588</v>
          </cell>
          <cell r="EJ46">
            <v>6044</v>
          </cell>
          <cell r="EK46">
            <v>4983</v>
          </cell>
          <cell r="EL46">
            <v>7194</v>
          </cell>
          <cell r="EM46">
            <v>9837</v>
          </cell>
          <cell r="EN46">
            <v>22656</v>
          </cell>
          <cell r="EO46">
            <v>40675</v>
          </cell>
          <cell r="EP46">
            <v>53541</v>
          </cell>
          <cell r="EQ46">
            <v>68003</v>
          </cell>
          <cell r="ER46">
            <v>79940</v>
          </cell>
          <cell r="ES46">
            <v>87297</v>
          </cell>
          <cell r="ET46">
            <v>95074</v>
          </cell>
          <cell r="EU46">
            <v>102662</v>
          </cell>
          <cell r="EV46">
            <v>108706</v>
          </cell>
          <cell r="EW46">
            <v>113689</v>
          </cell>
          <cell r="EX46">
            <v>113302</v>
          </cell>
          <cell r="EY46">
            <v>40675</v>
          </cell>
          <cell r="EZ46">
            <v>39265</v>
          </cell>
          <cell r="FA46">
            <v>18815</v>
          </cell>
          <cell r="FB46">
            <v>14547</v>
          </cell>
          <cell r="FC46" t="str">
            <v xml:space="preserve"> - </v>
          </cell>
          <cell r="FD46" t="str">
            <v xml:space="preserve"> - </v>
          </cell>
        </row>
        <row r="47">
          <cell r="E47" t="str">
            <v>REEF80007568</v>
          </cell>
          <cell r="F47" t="str">
            <v>Royalties</v>
          </cell>
          <cell r="G47">
            <v>157</v>
          </cell>
          <cell r="H47">
            <v>271</v>
          </cell>
          <cell r="I47">
            <v>44</v>
          </cell>
          <cell r="J47">
            <v>131</v>
          </cell>
          <cell r="K47">
            <v>203</v>
          </cell>
          <cell r="L47">
            <v>246</v>
          </cell>
          <cell r="M47">
            <v>301</v>
          </cell>
          <cell r="N47">
            <v>194</v>
          </cell>
          <cell r="O47">
            <v>344</v>
          </cell>
          <cell r="P47">
            <v>598</v>
          </cell>
          <cell r="Q47">
            <v>255</v>
          </cell>
          <cell r="R47">
            <v>354</v>
          </cell>
          <cell r="S47">
            <v>157</v>
          </cell>
          <cell r="T47">
            <v>428</v>
          </cell>
          <cell r="U47">
            <v>472</v>
          </cell>
          <cell r="V47">
            <v>603</v>
          </cell>
          <cell r="W47">
            <v>806</v>
          </cell>
          <cell r="X47">
            <v>1052</v>
          </cell>
          <cell r="Y47">
            <v>1353</v>
          </cell>
          <cell r="Z47">
            <v>1547</v>
          </cell>
          <cell r="AA47">
            <v>1891</v>
          </cell>
          <cell r="AB47">
            <v>2489</v>
          </cell>
          <cell r="AC47">
            <v>2744</v>
          </cell>
          <cell r="AD47">
            <v>3098</v>
          </cell>
          <cell r="AE47">
            <v>472</v>
          </cell>
          <cell r="AF47">
            <v>580</v>
          </cell>
          <cell r="AG47">
            <v>839</v>
          </cell>
          <cell r="AH47">
            <v>1207</v>
          </cell>
          <cell r="AI47" t="str">
            <v xml:space="preserve"> - </v>
          </cell>
          <cell r="AJ47" t="str">
            <v xml:space="preserve"> - </v>
          </cell>
          <cell r="AK47" t="str">
            <v>Royalties</v>
          </cell>
          <cell r="AL47">
            <v>191</v>
          </cell>
          <cell r="AM47">
            <v>270</v>
          </cell>
          <cell r="AN47">
            <v>173</v>
          </cell>
          <cell r="AO47">
            <v>164</v>
          </cell>
          <cell r="AP47">
            <v>179</v>
          </cell>
          <cell r="AQ47">
            <v>284</v>
          </cell>
          <cell r="AR47">
            <v>269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191</v>
          </cell>
          <cell r="AY47">
            <v>461</v>
          </cell>
          <cell r="AZ47">
            <v>634</v>
          </cell>
          <cell r="BA47">
            <v>798</v>
          </cell>
          <cell r="BB47">
            <v>977</v>
          </cell>
          <cell r="BC47">
            <v>1261</v>
          </cell>
          <cell r="BD47">
            <v>1530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634</v>
          </cell>
          <cell r="BK47">
            <v>627</v>
          </cell>
          <cell r="BL47">
            <v>0</v>
          </cell>
          <cell r="BM47">
            <v>0</v>
          </cell>
          <cell r="BP47" t="str">
            <v>Royalties</v>
          </cell>
          <cell r="BQ47">
            <v>166</v>
          </cell>
          <cell r="BR47">
            <v>284</v>
          </cell>
          <cell r="BS47">
            <v>46</v>
          </cell>
          <cell r="BT47">
            <v>137</v>
          </cell>
          <cell r="BU47">
            <v>214</v>
          </cell>
          <cell r="BV47">
            <v>259</v>
          </cell>
          <cell r="BW47">
            <v>316</v>
          </cell>
          <cell r="BX47">
            <v>204</v>
          </cell>
          <cell r="BY47">
            <v>361</v>
          </cell>
          <cell r="BZ47">
            <v>629</v>
          </cell>
          <cell r="CA47">
            <v>268</v>
          </cell>
          <cell r="CB47">
            <v>316</v>
          </cell>
          <cell r="CC47">
            <v>166</v>
          </cell>
          <cell r="CD47">
            <v>450</v>
          </cell>
          <cell r="CE47">
            <v>496</v>
          </cell>
          <cell r="CF47">
            <v>633</v>
          </cell>
          <cell r="CG47">
            <v>847</v>
          </cell>
          <cell r="CH47">
            <v>1106</v>
          </cell>
          <cell r="CI47">
            <v>1422</v>
          </cell>
          <cell r="CJ47">
            <v>1626</v>
          </cell>
          <cell r="CK47">
            <v>1987</v>
          </cell>
          <cell r="CL47">
            <v>2616</v>
          </cell>
          <cell r="CM47">
            <v>2884</v>
          </cell>
          <cell r="CN47">
            <v>3200</v>
          </cell>
          <cell r="CO47">
            <v>496</v>
          </cell>
          <cell r="CP47">
            <v>610</v>
          </cell>
          <cell r="CQ47">
            <v>881</v>
          </cell>
          <cell r="CR47">
            <v>1213</v>
          </cell>
          <cell r="CS47" t="str">
            <v xml:space="preserve"> - </v>
          </cell>
          <cell r="CT47" t="str">
            <v xml:space="preserve"> - </v>
          </cell>
          <cell r="CU47" t="str">
            <v>Royalties</v>
          </cell>
          <cell r="CV47">
            <v>191</v>
          </cell>
          <cell r="CW47">
            <v>270</v>
          </cell>
          <cell r="CX47">
            <v>173</v>
          </cell>
          <cell r="CY47">
            <v>164</v>
          </cell>
          <cell r="CZ47">
            <v>179</v>
          </cell>
          <cell r="DA47">
            <v>284</v>
          </cell>
          <cell r="DB47">
            <v>316</v>
          </cell>
          <cell r="DC47">
            <v>204</v>
          </cell>
          <cell r="DD47">
            <v>361</v>
          </cell>
          <cell r="DE47">
            <v>500</v>
          </cell>
          <cell r="DF47">
            <v>268</v>
          </cell>
          <cell r="DG47">
            <v>271</v>
          </cell>
          <cell r="DH47">
            <v>191</v>
          </cell>
          <cell r="DI47">
            <v>461</v>
          </cell>
          <cell r="DJ47">
            <v>634</v>
          </cell>
          <cell r="DK47">
            <v>798</v>
          </cell>
          <cell r="DL47">
            <v>977</v>
          </cell>
          <cell r="DM47">
            <v>1261</v>
          </cell>
          <cell r="DN47">
            <v>1577</v>
          </cell>
          <cell r="DO47">
            <v>1781</v>
          </cell>
          <cell r="DP47">
            <v>2142</v>
          </cell>
          <cell r="DQ47">
            <v>2642</v>
          </cell>
          <cell r="DR47">
            <v>2910</v>
          </cell>
          <cell r="DS47">
            <v>3181</v>
          </cell>
          <cell r="DT47">
            <v>634</v>
          </cell>
          <cell r="DU47">
            <v>627</v>
          </cell>
          <cell r="DV47">
            <v>881</v>
          </cell>
          <cell r="DW47">
            <v>1039</v>
          </cell>
          <cell r="DX47" t="str">
            <v xml:space="preserve"> - </v>
          </cell>
          <cell r="DY47" t="str">
            <v xml:space="preserve"> - </v>
          </cell>
          <cell r="DZ47" t="str">
            <v>Royalties</v>
          </cell>
          <cell r="EA47">
            <v>191</v>
          </cell>
          <cell r="EB47">
            <v>270</v>
          </cell>
          <cell r="EC47">
            <v>173</v>
          </cell>
          <cell r="ED47">
            <v>164</v>
          </cell>
          <cell r="EE47">
            <v>179</v>
          </cell>
          <cell r="EF47">
            <v>284</v>
          </cell>
          <cell r="EG47">
            <v>316</v>
          </cell>
          <cell r="EH47">
            <v>204</v>
          </cell>
          <cell r="EI47">
            <v>361</v>
          </cell>
          <cell r="EJ47">
            <v>500</v>
          </cell>
          <cell r="EK47">
            <v>268</v>
          </cell>
          <cell r="EL47">
            <v>271</v>
          </cell>
          <cell r="EM47">
            <v>191</v>
          </cell>
          <cell r="EN47">
            <v>461</v>
          </cell>
          <cell r="EO47">
            <v>634</v>
          </cell>
          <cell r="EP47">
            <v>798</v>
          </cell>
          <cell r="EQ47">
            <v>977</v>
          </cell>
          <cell r="ER47">
            <v>1261</v>
          </cell>
          <cell r="ES47">
            <v>1577</v>
          </cell>
          <cell r="ET47">
            <v>1781</v>
          </cell>
          <cell r="EU47">
            <v>2142</v>
          </cell>
          <cell r="EV47">
            <v>2642</v>
          </cell>
          <cell r="EW47">
            <v>2910</v>
          </cell>
          <cell r="EX47">
            <v>3134</v>
          </cell>
          <cell r="EY47">
            <v>634</v>
          </cell>
          <cell r="EZ47">
            <v>627</v>
          </cell>
          <cell r="FA47">
            <v>834</v>
          </cell>
          <cell r="FB47">
            <v>1039</v>
          </cell>
          <cell r="FC47" t="str">
            <v xml:space="preserve"> - </v>
          </cell>
          <cell r="FD47" t="str">
            <v xml:space="preserve"> - </v>
          </cell>
        </row>
        <row r="48">
          <cell r="E48" t="str">
            <v>REEF80007569</v>
          </cell>
          <cell r="F48" t="str">
            <v>Total Revenue</v>
          </cell>
          <cell r="G48">
            <v>8648</v>
          </cell>
          <cell r="H48">
            <v>11666</v>
          </cell>
          <cell r="I48">
            <v>13636</v>
          </cell>
          <cell r="J48">
            <v>13589</v>
          </cell>
          <cell r="K48">
            <v>9900</v>
          </cell>
          <cell r="L48">
            <v>11662</v>
          </cell>
          <cell r="M48">
            <v>9457</v>
          </cell>
          <cell r="N48">
            <v>4460</v>
          </cell>
          <cell r="O48">
            <v>6964</v>
          </cell>
          <cell r="P48">
            <v>5161</v>
          </cell>
          <cell r="Q48">
            <v>4461</v>
          </cell>
          <cell r="R48">
            <v>5663</v>
          </cell>
          <cell r="S48">
            <v>8648</v>
          </cell>
          <cell r="T48">
            <v>20314</v>
          </cell>
          <cell r="U48">
            <v>33950</v>
          </cell>
          <cell r="V48">
            <v>47539</v>
          </cell>
          <cell r="W48">
            <v>57439</v>
          </cell>
          <cell r="X48">
            <v>69101</v>
          </cell>
          <cell r="Y48">
            <v>78558</v>
          </cell>
          <cell r="Z48">
            <v>83018</v>
          </cell>
          <cell r="AA48">
            <v>89982</v>
          </cell>
          <cell r="AB48">
            <v>95143</v>
          </cell>
          <cell r="AC48">
            <v>99604</v>
          </cell>
          <cell r="AD48">
            <v>105267</v>
          </cell>
          <cell r="AE48">
            <v>33950</v>
          </cell>
          <cell r="AF48">
            <v>35151</v>
          </cell>
          <cell r="AG48">
            <v>20881</v>
          </cell>
          <cell r="AH48">
            <v>15285</v>
          </cell>
          <cell r="AI48" t="str">
            <v xml:space="preserve"> - </v>
          </cell>
          <cell r="AJ48" t="str">
            <v xml:space="preserve"> - </v>
          </cell>
          <cell r="AK48" t="str">
            <v>Total Revenue</v>
          </cell>
          <cell r="AL48">
            <v>10028</v>
          </cell>
          <cell r="AM48">
            <v>13089</v>
          </cell>
          <cell r="AN48">
            <v>18192</v>
          </cell>
          <cell r="AO48">
            <v>13030</v>
          </cell>
          <cell r="AP48">
            <v>14641</v>
          </cell>
          <cell r="AQ48">
            <v>12221</v>
          </cell>
          <cell r="AR48">
            <v>7316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10028</v>
          </cell>
          <cell r="AY48">
            <v>23117</v>
          </cell>
          <cell r="AZ48">
            <v>41309</v>
          </cell>
          <cell r="BA48">
            <v>54339</v>
          </cell>
          <cell r="BB48">
            <v>68980</v>
          </cell>
          <cell r="BC48">
            <v>81201</v>
          </cell>
          <cell r="BD48">
            <v>88517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41309</v>
          </cell>
          <cell r="BK48">
            <v>39892</v>
          </cell>
          <cell r="BL48">
            <v>0</v>
          </cell>
          <cell r="BM48">
            <v>0</v>
          </cell>
          <cell r="BP48" t="str">
            <v>Total Revenue</v>
          </cell>
          <cell r="BQ48">
            <v>10610</v>
          </cell>
          <cell r="BR48">
            <v>11308</v>
          </cell>
          <cell r="BS48">
            <v>16976</v>
          </cell>
          <cell r="BT48">
            <v>13347</v>
          </cell>
          <cell r="BU48">
            <v>13523</v>
          </cell>
          <cell r="BV48">
            <v>15550</v>
          </cell>
          <cell r="BW48">
            <v>11474</v>
          </cell>
          <cell r="BX48">
            <v>5531</v>
          </cell>
          <cell r="BY48">
            <v>7610</v>
          </cell>
          <cell r="BZ48">
            <v>6134</v>
          </cell>
          <cell r="CA48">
            <v>5995</v>
          </cell>
          <cell r="CB48">
            <v>7605</v>
          </cell>
          <cell r="CC48">
            <v>10610</v>
          </cell>
          <cell r="CD48">
            <v>21918</v>
          </cell>
          <cell r="CE48">
            <v>38894</v>
          </cell>
          <cell r="CF48">
            <v>52241</v>
          </cell>
          <cell r="CG48">
            <v>65764</v>
          </cell>
          <cell r="CH48">
            <v>81314</v>
          </cell>
          <cell r="CI48">
            <v>92788</v>
          </cell>
          <cell r="CJ48">
            <v>98319</v>
          </cell>
          <cell r="CK48">
            <v>105929</v>
          </cell>
          <cell r="CL48">
            <v>112063</v>
          </cell>
          <cell r="CM48">
            <v>118058</v>
          </cell>
          <cell r="CN48">
            <v>125663</v>
          </cell>
          <cell r="CO48">
            <v>38894</v>
          </cell>
          <cell r="CP48">
            <v>42420</v>
          </cell>
          <cell r="CQ48">
            <v>24615</v>
          </cell>
          <cell r="CR48">
            <v>19734</v>
          </cell>
          <cell r="CS48" t="str">
            <v xml:space="preserve"> - </v>
          </cell>
          <cell r="CT48" t="str">
            <v xml:space="preserve"> - </v>
          </cell>
          <cell r="CU48" t="str">
            <v>Total Revenue</v>
          </cell>
          <cell r="CV48">
            <v>10028</v>
          </cell>
          <cell r="CW48">
            <v>13089</v>
          </cell>
          <cell r="CX48">
            <v>18192</v>
          </cell>
          <cell r="CY48">
            <v>13030</v>
          </cell>
          <cell r="CZ48">
            <v>14641</v>
          </cell>
          <cell r="DA48">
            <v>12221</v>
          </cell>
          <cell r="DB48">
            <v>7673</v>
          </cell>
          <cell r="DC48">
            <v>7981</v>
          </cell>
          <cell r="DD48">
            <v>7949</v>
          </cell>
          <cell r="DE48">
            <v>6544</v>
          </cell>
          <cell r="DF48">
            <v>5251</v>
          </cell>
          <cell r="DG48">
            <v>7465</v>
          </cell>
          <cell r="DH48">
            <v>10028</v>
          </cell>
          <cell r="DI48">
            <v>23117</v>
          </cell>
          <cell r="DJ48">
            <v>41309</v>
          </cell>
          <cell r="DK48">
            <v>54339</v>
          </cell>
          <cell r="DL48">
            <v>68980</v>
          </cell>
          <cell r="DM48">
            <v>81201</v>
          </cell>
          <cell r="DN48">
            <v>88874</v>
          </cell>
          <cell r="DO48">
            <v>96855</v>
          </cell>
          <cell r="DP48">
            <v>104804</v>
          </cell>
          <cell r="DQ48">
            <v>111348</v>
          </cell>
          <cell r="DR48">
            <v>116599</v>
          </cell>
          <cell r="DS48">
            <v>124064</v>
          </cell>
          <cell r="DT48">
            <v>41309</v>
          </cell>
          <cell r="DU48">
            <v>39892</v>
          </cell>
          <cell r="DV48">
            <v>23603</v>
          </cell>
          <cell r="DW48">
            <v>19260</v>
          </cell>
          <cell r="DX48" t="str">
            <v xml:space="preserve"> - </v>
          </cell>
          <cell r="DY48" t="str">
            <v xml:space="preserve"> - </v>
          </cell>
          <cell r="DZ48" t="str">
            <v>Total Revenue</v>
          </cell>
          <cell r="EA48">
            <v>10028</v>
          </cell>
          <cell r="EB48">
            <v>13089</v>
          </cell>
          <cell r="EC48">
            <v>18192</v>
          </cell>
          <cell r="ED48">
            <v>13030</v>
          </cell>
          <cell r="EE48">
            <v>14641</v>
          </cell>
          <cell r="EF48">
            <v>12221</v>
          </cell>
          <cell r="EG48">
            <v>7673</v>
          </cell>
          <cell r="EH48">
            <v>7981</v>
          </cell>
          <cell r="EI48">
            <v>7949</v>
          </cell>
          <cell r="EJ48">
            <v>6544</v>
          </cell>
          <cell r="EK48">
            <v>5251</v>
          </cell>
          <cell r="EL48">
            <v>7465</v>
          </cell>
          <cell r="EM48">
            <v>10028</v>
          </cell>
          <cell r="EN48">
            <v>23117</v>
          </cell>
          <cell r="EO48">
            <v>41309</v>
          </cell>
          <cell r="EP48">
            <v>54339</v>
          </cell>
          <cell r="EQ48">
            <v>68980</v>
          </cell>
          <cell r="ER48">
            <v>81201</v>
          </cell>
          <cell r="ES48">
            <v>88874</v>
          </cell>
          <cell r="ET48">
            <v>96855</v>
          </cell>
          <cell r="EU48">
            <v>104804</v>
          </cell>
          <cell r="EV48">
            <v>111348</v>
          </cell>
          <cell r="EW48">
            <v>116599</v>
          </cell>
          <cell r="EX48">
            <v>116436</v>
          </cell>
          <cell r="EY48">
            <v>41309</v>
          </cell>
          <cell r="EZ48">
            <v>39892</v>
          </cell>
          <cell r="FA48">
            <v>19649</v>
          </cell>
          <cell r="FB48">
            <v>15586</v>
          </cell>
          <cell r="FC48" t="str">
            <v xml:space="preserve"> - </v>
          </cell>
          <cell r="FD48" t="str">
            <v xml:space="preserve"> - </v>
          </cell>
        </row>
        <row r="49">
          <cell r="E49" t="str">
            <v>REEF80001538</v>
          </cell>
          <cell r="F49" t="str">
            <v>AGM Incl. Royalties</v>
          </cell>
          <cell r="G49">
            <v>3855</v>
          </cell>
          <cell r="H49">
            <v>5193</v>
          </cell>
          <cell r="I49">
            <v>6637</v>
          </cell>
          <cell r="J49">
            <v>6761</v>
          </cell>
          <cell r="K49">
            <v>4789</v>
          </cell>
          <cell r="L49">
            <v>5164</v>
          </cell>
          <cell r="M49">
            <v>4403</v>
          </cell>
          <cell r="N49">
            <v>914</v>
          </cell>
          <cell r="O49">
            <v>1717</v>
          </cell>
          <cell r="P49">
            <v>2401</v>
          </cell>
          <cell r="Q49">
            <v>1649</v>
          </cell>
          <cell r="R49">
            <v>2018</v>
          </cell>
          <cell r="S49">
            <v>3855</v>
          </cell>
          <cell r="T49">
            <v>9048</v>
          </cell>
          <cell r="U49">
            <v>15685</v>
          </cell>
          <cell r="V49">
            <v>22446</v>
          </cell>
          <cell r="W49">
            <v>27235</v>
          </cell>
          <cell r="X49">
            <v>32399</v>
          </cell>
          <cell r="Y49">
            <v>36802</v>
          </cell>
          <cell r="Z49">
            <v>37716</v>
          </cell>
          <cell r="AA49">
            <v>39433</v>
          </cell>
          <cell r="AB49">
            <v>41834</v>
          </cell>
          <cell r="AC49">
            <v>43483</v>
          </cell>
          <cell r="AD49">
            <v>45501</v>
          </cell>
          <cell r="AE49">
            <v>15685</v>
          </cell>
          <cell r="AF49">
            <v>16714</v>
          </cell>
          <cell r="AG49">
            <v>7034</v>
          </cell>
          <cell r="AH49">
            <v>6068</v>
          </cell>
          <cell r="AI49" t="str">
            <v xml:space="preserve"> - </v>
          </cell>
          <cell r="AJ49" t="str">
            <v xml:space="preserve"> - </v>
          </cell>
          <cell r="AK49" t="str">
            <v>AGM Incl. Royalties</v>
          </cell>
          <cell r="AL49">
            <v>4329</v>
          </cell>
          <cell r="AM49">
            <v>5696</v>
          </cell>
          <cell r="AN49">
            <v>7273</v>
          </cell>
          <cell r="AO49">
            <v>6116</v>
          </cell>
          <cell r="AP49">
            <v>6593</v>
          </cell>
          <cell r="AQ49">
            <v>5175</v>
          </cell>
          <cell r="AR49">
            <v>2949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4329</v>
          </cell>
          <cell r="AY49">
            <v>10025</v>
          </cell>
          <cell r="AZ49">
            <v>17298</v>
          </cell>
          <cell r="BA49">
            <v>23414</v>
          </cell>
          <cell r="BB49">
            <v>30007</v>
          </cell>
          <cell r="BC49">
            <v>35182</v>
          </cell>
          <cell r="BD49">
            <v>38131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17298</v>
          </cell>
          <cell r="BK49">
            <v>17884</v>
          </cell>
          <cell r="BL49">
            <v>0</v>
          </cell>
          <cell r="BM49">
            <v>0</v>
          </cell>
          <cell r="BP49" t="str">
            <v>AGM Incl. Royalties</v>
          </cell>
          <cell r="BQ49">
            <v>4782</v>
          </cell>
          <cell r="BR49">
            <v>5250</v>
          </cell>
          <cell r="BS49">
            <v>8088</v>
          </cell>
          <cell r="BT49">
            <v>6382</v>
          </cell>
          <cell r="BU49">
            <v>6432</v>
          </cell>
          <cell r="BV49">
            <v>7357</v>
          </cell>
          <cell r="BW49">
            <v>5451</v>
          </cell>
          <cell r="BX49">
            <v>2399</v>
          </cell>
          <cell r="BY49">
            <v>3334</v>
          </cell>
          <cell r="BZ49">
            <v>2687</v>
          </cell>
          <cell r="CA49">
            <v>2341</v>
          </cell>
          <cell r="CB49">
            <v>3258</v>
          </cell>
          <cell r="CC49">
            <v>4782</v>
          </cell>
          <cell r="CD49">
            <v>10032</v>
          </cell>
          <cell r="CE49">
            <v>18120</v>
          </cell>
          <cell r="CF49">
            <v>24502</v>
          </cell>
          <cell r="CG49">
            <v>30934</v>
          </cell>
          <cell r="CH49">
            <v>38291</v>
          </cell>
          <cell r="CI49">
            <v>43742</v>
          </cell>
          <cell r="CJ49">
            <v>46141</v>
          </cell>
          <cell r="CK49">
            <v>49475</v>
          </cell>
          <cell r="CL49">
            <v>52162</v>
          </cell>
          <cell r="CM49">
            <v>54503</v>
          </cell>
          <cell r="CN49">
            <v>57761</v>
          </cell>
          <cell r="CO49">
            <v>18120</v>
          </cell>
          <cell r="CP49">
            <v>20171</v>
          </cell>
          <cell r="CQ49">
            <v>11184</v>
          </cell>
          <cell r="CR49">
            <v>8286</v>
          </cell>
          <cell r="CS49" t="str">
            <v xml:space="preserve"> - </v>
          </cell>
          <cell r="CT49" t="str">
            <v xml:space="preserve"> - </v>
          </cell>
          <cell r="CU49" t="str">
            <v>AGM Incl. Royalties</v>
          </cell>
          <cell r="CV49">
            <v>4329</v>
          </cell>
          <cell r="CW49">
            <v>5696</v>
          </cell>
          <cell r="CX49">
            <v>7273</v>
          </cell>
          <cell r="CY49">
            <v>6116</v>
          </cell>
          <cell r="CZ49">
            <v>6593</v>
          </cell>
          <cell r="DA49">
            <v>5175</v>
          </cell>
          <cell r="DB49">
            <v>3366</v>
          </cell>
          <cell r="DC49">
            <v>3397</v>
          </cell>
          <cell r="DD49">
            <v>3788</v>
          </cell>
          <cell r="DE49">
            <v>2954</v>
          </cell>
          <cell r="DF49">
            <v>2186</v>
          </cell>
          <cell r="DG49">
            <v>3390</v>
          </cell>
          <cell r="DH49">
            <v>4329</v>
          </cell>
          <cell r="DI49">
            <v>10025</v>
          </cell>
          <cell r="DJ49">
            <v>17298</v>
          </cell>
          <cell r="DK49">
            <v>23414</v>
          </cell>
          <cell r="DL49">
            <v>30007</v>
          </cell>
          <cell r="DM49">
            <v>35182</v>
          </cell>
          <cell r="DN49">
            <v>38548</v>
          </cell>
          <cell r="DO49">
            <v>41945</v>
          </cell>
          <cell r="DP49">
            <v>45733</v>
          </cell>
          <cell r="DQ49">
            <v>48687</v>
          </cell>
          <cell r="DR49">
            <v>50873</v>
          </cell>
          <cell r="DS49">
            <v>54263</v>
          </cell>
          <cell r="DT49">
            <v>17298</v>
          </cell>
          <cell r="DU49">
            <v>17884</v>
          </cell>
          <cell r="DV49">
            <v>10551</v>
          </cell>
          <cell r="DW49">
            <v>8530</v>
          </cell>
          <cell r="DX49" t="str">
            <v xml:space="preserve"> - </v>
          </cell>
          <cell r="DY49" t="str">
            <v xml:space="preserve"> - </v>
          </cell>
          <cell r="DZ49" t="str">
            <v>AGM Incl. Royalties</v>
          </cell>
          <cell r="EA49">
            <v>4329</v>
          </cell>
          <cell r="EB49">
            <v>5696</v>
          </cell>
          <cell r="EC49">
            <v>7273</v>
          </cell>
          <cell r="ED49">
            <v>6116</v>
          </cell>
          <cell r="EE49">
            <v>6593</v>
          </cell>
          <cell r="EF49">
            <v>5175</v>
          </cell>
          <cell r="EG49">
            <v>3366</v>
          </cell>
          <cell r="EH49">
            <v>3397</v>
          </cell>
          <cell r="EI49">
            <v>3788</v>
          </cell>
          <cell r="EJ49">
            <v>2954</v>
          </cell>
          <cell r="EK49">
            <v>2186</v>
          </cell>
          <cell r="EL49">
            <v>3390</v>
          </cell>
          <cell r="EM49">
            <v>4329</v>
          </cell>
          <cell r="EN49">
            <v>10025</v>
          </cell>
          <cell r="EO49">
            <v>17298</v>
          </cell>
          <cell r="EP49">
            <v>23414</v>
          </cell>
          <cell r="EQ49">
            <v>30007</v>
          </cell>
          <cell r="ER49">
            <v>35182</v>
          </cell>
          <cell r="ES49">
            <v>38548</v>
          </cell>
          <cell r="ET49">
            <v>41945</v>
          </cell>
          <cell r="EU49">
            <v>45733</v>
          </cell>
          <cell r="EV49">
            <v>48687</v>
          </cell>
          <cell r="EW49">
            <v>50873</v>
          </cell>
          <cell r="EX49">
            <v>50390</v>
          </cell>
          <cell r="EY49">
            <v>17298</v>
          </cell>
          <cell r="EZ49">
            <v>17884</v>
          </cell>
          <cell r="FA49">
            <v>8599</v>
          </cell>
          <cell r="FB49">
            <v>6609</v>
          </cell>
          <cell r="FC49" t="str">
            <v xml:space="preserve"> - </v>
          </cell>
          <cell r="FD49" t="str">
            <v xml:space="preserve"> - </v>
          </cell>
        </row>
        <row r="50">
          <cell r="E50" t="str">
            <v>REEF80001578</v>
          </cell>
          <cell r="F50" t="str">
            <v>Operating Expense</v>
          </cell>
          <cell r="G50">
            <v>2910</v>
          </cell>
          <cell r="H50">
            <v>3155</v>
          </cell>
          <cell r="I50">
            <v>4566</v>
          </cell>
          <cell r="J50">
            <v>3958</v>
          </cell>
          <cell r="K50">
            <v>3462</v>
          </cell>
          <cell r="L50">
            <v>3716</v>
          </cell>
          <cell r="M50">
            <v>3463</v>
          </cell>
          <cell r="N50">
            <v>2634</v>
          </cell>
          <cell r="O50">
            <v>2771</v>
          </cell>
          <cell r="P50">
            <v>2382</v>
          </cell>
          <cell r="Q50">
            <v>2363</v>
          </cell>
          <cell r="R50">
            <v>2755</v>
          </cell>
          <cell r="S50">
            <v>2910</v>
          </cell>
          <cell r="T50">
            <v>6065</v>
          </cell>
          <cell r="U50">
            <v>10631</v>
          </cell>
          <cell r="V50">
            <v>14589</v>
          </cell>
          <cell r="W50">
            <v>18051</v>
          </cell>
          <cell r="X50">
            <v>21767</v>
          </cell>
          <cell r="Y50">
            <v>25230</v>
          </cell>
          <cell r="Z50">
            <v>27864</v>
          </cell>
          <cell r="AA50">
            <v>30635</v>
          </cell>
          <cell r="AB50">
            <v>33017</v>
          </cell>
          <cell r="AC50">
            <v>35380</v>
          </cell>
          <cell r="AD50">
            <v>38135</v>
          </cell>
          <cell r="AE50">
            <v>10631</v>
          </cell>
          <cell r="AF50">
            <v>11136</v>
          </cell>
          <cell r="AG50">
            <v>8868</v>
          </cell>
          <cell r="AH50">
            <v>7500</v>
          </cell>
          <cell r="AI50" t="str">
            <v xml:space="preserve"> - </v>
          </cell>
          <cell r="AJ50" t="str">
            <v xml:space="preserve"> - </v>
          </cell>
          <cell r="AK50" t="str">
            <v>Operating Expense</v>
          </cell>
          <cell r="AL50">
            <v>3081</v>
          </cell>
          <cell r="AM50">
            <v>3900</v>
          </cell>
          <cell r="AN50">
            <v>5415</v>
          </cell>
          <cell r="AO50">
            <v>3947</v>
          </cell>
          <cell r="AP50">
            <v>4125</v>
          </cell>
          <cell r="AQ50">
            <v>3911</v>
          </cell>
          <cell r="AR50">
            <v>2701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3081</v>
          </cell>
          <cell r="AY50">
            <v>6981</v>
          </cell>
          <cell r="AZ50">
            <v>12396</v>
          </cell>
          <cell r="BA50">
            <v>16343</v>
          </cell>
          <cell r="BB50">
            <v>20468</v>
          </cell>
          <cell r="BC50">
            <v>24379</v>
          </cell>
          <cell r="BD50">
            <v>27080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12396</v>
          </cell>
          <cell r="BK50">
            <v>11983</v>
          </cell>
          <cell r="BL50">
            <v>0</v>
          </cell>
          <cell r="BM50">
            <v>0</v>
          </cell>
          <cell r="BP50" t="str">
            <v>Operating Expense</v>
          </cell>
          <cell r="BQ50">
            <v>3375</v>
          </cell>
          <cell r="BR50">
            <v>3718</v>
          </cell>
          <cell r="BS50">
            <v>5014</v>
          </cell>
          <cell r="BT50">
            <v>4201</v>
          </cell>
          <cell r="BU50">
            <v>4183</v>
          </cell>
          <cell r="BV50">
            <v>4609</v>
          </cell>
          <cell r="BW50">
            <v>4024</v>
          </cell>
          <cell r="BX50">
            <v>2760</v>
          </cell>
          <cell r="BY50">
            <v>2973</v>
          </cell>
          <cell r="BZ50">
            <v>2700</v>
          </cell>
          <cell r="CA50">
            <v>2673</v>
          </cell>
          <cell r="CB50">
            <v>3073</v>
          </cell>
          <cell r="CC50">
            <v>3375</v>
          </cell>
          <cell r="CD50">
            <v>7093</v>
          </cell>
          <cell r="CE50">
            <v>12107</v>
          </cell>
          <cell r="CF50">
            <v>16308</v>
          </cell>
          <cell r="CG50">
            <v>20491</v>
          </cell>
          <cell r="CH50">
            <v>25100</v>
          </cell>
          <cell r="CI50">
            <v>29124</v>
          </cell>
          <cell r="CJ50">
            <v>31884</v>
          </cell>
          <cell r="CK50">
            <v>34857</v>
          </cell>
          <cell r="CL50">
            <v>37557</v>
          </cell>
          <cell r="CM50">
            <v>40230</v>
          </cell>
          <cell r="CN50">
            <v>43303</v>
          </cell>
          <cell r="CO50">
            <v>12107</v>
          </cell>
          <cell r="CP50">
            <v>12993</v>
          </cell>
          <cell r="CQ50">
            <v>9757</v>
          </cell>
          <cell r="CR50">
            <v>8446</v>
          </cell>
          <cell r="CS50" t="str">
            <v xml:space="preserve"> - </v>
          </cell>
          <cell r="CT50" t="str">
            <v xml:space="preserve"> - </v>
          </cell>
          <cell r="CU50" t="str">
            <v>Operating Expense</v>
          </cell>
          <cell r="CV50">
            <v>3081</v>
          </cell>
          <cell r="CW50">
            <v>3900</v>
          </cell>
          <cell r="CX50">
            <v>5415</v>
          </cell>
          <cell r="CY50">
            <v>3947</v>
          </cell>
          <cell r="CZ50">
            <v>4125</v>
          </cell>
          <cell r="DA50">
            <v>3911</v>
          </cell>
          <cell r="DB50">
            <v>2923</v>
          </cell>
          <cell r="DC50">
            <v>2845</v>
          </cell>
          <cell r="DD50">
            <v>3045</v>
          </cell>
          <cell r="DE50">
            <v>2518</v>
          </cell>
          <cell r="DF50">
            <v>2431</v>
          </cell>
          <cell r="DG50">
            <v>3044</v>
          </cell>
          <cell r="DH50">
            <v>3081</v>
          </cell>
          <cell r="DI50">
            <v>6981</v>
          </cell>
          <cell r="DJ50">
            <v>12396</v>
          </cell>
          <cell r="DK50">
            <v>16343</v>
          </cell>
          <cell r="DL50">
            <v>20468</v>
          </cell>
          <cell r="DM50">
            <v>24379</v>
          </cell>
          <cell r="DN50">
            <v>27302</v>
          </cell>
          <cell r="DO50">
            <v>30147</v>
          </cell>
          <cell r="DP50">
            <v>33192</v>
          </cell>
          <cell r="DQ50">
            <v>35710</v>
          </cell>
          <cell r="DR50">
            <v>38141</v>
          </cell>
          <cell r="DS50">
            <v>41185</v>
          </cell>
          <cell r="DT50">
            <v>12396</v>
          </cell>
          <cell r="DU50">
            <v>11983</v>
          </cell>
          <cell r="DV50">
            <v>8813</v>
          </cell>
          <cell r="DW50">
            <v>7993</v>
          </cell>
          <cell r="DX50" t="str">
            <v xml:space="preserve"> - </v>
          </cell>
          <cell r="DY50" t="str">
            <v xml:space="preserve"> - </v>
          </cell>
          <cell r="DZ50" t="str">
            <v>Operating Expense</v>
          </cell>
          <cell r="EA50">
            <v>3081</v>
          </cell>
          <cell r="EB50">
            <v>3900</v>
          </cell>
          <cell r="EC50">
            <v>5415</v>
          </cell>
          <cell r="ED50">
            <v>3947</v>
          </cell>
          <cell r="EE50">
            <v>4125</v>
          </cell>
          <cell r="EF50">
            <v>3911</v>
          </cell>
          <cell r="EG50">
            <v>2923</v>
          </cell>
          <cell r="EH50">
            <v>2845</v>
          </cell>
          <cell r="EI50">
            <v>3045</v>
          </cell>
          <cell r="EJ50">
            <v>2518</v>
          </cell>
          <cell r="EK50">
            <v>2431</v>
          </cell>
          <cell r="EL50">
            <v>3044</v>
          </cell>
          <cell r="EM50">
            <v>3081</v>
          </cell>
          <cell r="EN50">
            <v>6981</v>
          </cell>
          <cell r="EO50">
            <v>12396</v>
          </cell>
          <cell r="EP50">
            <v>16343</v>
          </cell>
          <cell r="EQ50">
            <v>20468</v>
          </cell>
          <cell r="ER50">
            <v>24379</v>
          </cell>
          <cell r="ES50">
            <v>27302</v>
          </cell>
          <cell r="ET50">
            <v>30147</v>
          </cell>
          <cell r="EU50">
            <v>33192</v>
          </cell>
          <cell r="EV50">
            <v>35710</v>
          </cell>
          <cell r="EW50">
            <v>38141</v>
          </cell>
          <cell r="EX50">
            <v>40054</v>
          </cell>
          <cell r="EY50">
            <v>12396</v>
          </cell>
          <cell r="EZ50">
            <v>11983</v>
          </cell>
          <cell r="FA50">
            <v>8012</v>
          </cell>
          <cell r="FB50">
            <v>7663</v>
          </cell>
          <cell r="FC50" t="str">
            <v xml:space="preserve"> - </v>
          </cell>
          <cell r="FD50" t="str">
            <v xml:space="preserve"> - </v>
          </cell>
        </row>
        <row r="51">
          <cell r="E51" t="str">
            <v>REEF80007626</v>
          </cell>
          <cell r="F51" t="str">
            <v>Total SG&amp;A</v>
          </cell>
          <cell r="G51">
            <v>3054</v>
          </cell>
          <cell r="H51">
            <v>3299</v>
          </cell>
          <cell r="I51">
            <v>4710</v>
          </cell>
          <cell r="J51">
            <v>4280</v>
          </cell>
          <cell r="K51">
            <v>3650</v>
          </cell>
          <cell r="L51">
            <v>3904</v>
          </cell>
          <cell r="M51">
            <v>3651</v>
          </cell>
          <cell r="N51">
            <v>2822</v>
          </cell>
          <cell r="O51">
            <v>2964</v>
          </cell>
          <cell r="P51">
            <v>2575</v>
          </cell>
          <cell r="Q51">
            <v>2538</v>
          </cell>
          <cell r="R51">
            <v>2948</v>
          </cell>
          <cell r="S51">
            <v>3054</v>
          </cell>
          <cell r="T51">
            <v>6353</v>
          </cell>
          <cell r="U51">
            <v>11063</v>
          </cell>
          <cell r="V51">
            <v>15343</v>
          </cell>
          <cell r="W51">
            <v>18993</v>
          </cell>
          <cell r="X51">
            <v>22897</v>
          </cell>
          <cell r="Y51">
            <v>26548</v>
          </cell>
          <cell r="Z51">
            <v>29370</v>
          </cell>
          <cell r="AA51">
            <v>32334</v>
          </cell>
          <cell r="AB51">
            <v>34909</v>
          </cell>
          <cell r="AC51">
            <v>37447</v>
          </cell>
          <cell r="AD51">
            <v>40395</v>
          </cell>
          <cell r="AE51">
            <v>11063</v>
          </cell>
          <cell r="AF51">
            <v>11834</v>
          </cell>
          <cell r="AG51">
            <v>9437</v>
          </cell>
          <cell r="AH51">
            <v>8061</v>
          </cell>
          <cell r="AI51" t="str">
            <v xml:space="preserve"> - </v>
          </cell>
          <cell r="AJ51" t="str">
            <v xml:space="preserve"> - </v>
          </cell>
          <cell r="AK51" t="str">
            <v>Total SG&amp;A</v>
          </cell>
          <cell r="AL51">
            <v>3269</v>
          </cell>
          <cell r="AM51">
            <v>4088</v>
          </cell>
          <cell r="AN51">
            <v>5603</v>
          </cell>
          <cell r="AO51">
            <v>4135</v>
          </cell>
          <cell r="AP51">
            <v>4313</v>
          </cell>
          <cell r="AQ51">
            <v>4099</v>
          </cell>
          <cell r="AR51">
            <v>2889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3269</v>
          </cell>
          <cell r="AY51">
            <v>7357</v>
          </cell>
          <cell r="AZ51">
            <v>12960</v>
          </cell>
          <cell r="BA51">
            <v>17095</v>
          </cell>
          <cell r="BB51">
            <v>21408</v>
          </cell>
          <cell r="BC51">
            <v>25507</v>
          </cell>
          <cell r="BD51">
            <v>28396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12960</v>
          </cell>
          <cell r="BK51">
            <v>12547</v>
          </cell>
          <cell r="BL51">
            <v>0</v>
          </cell>
          <cell r="BM51">
            <v>0</v>
          </cell>
          <cell r="BP51" t="str">
            <v>Total SG&amp;A</v>
          </cell>
          <cell r="BQ51">
            <v>3563</v>
          </cell>
          <cell r="BR51">
            <v>3906</v>
          </cell>
          <cell r="BS51">
            <v>5202</v>
          </cell>
          <cell r="BT51">
            <v>4389</v>
          </cell>
          <cell r="BU51">
            <v>4371</v>
          </cell>
          <cell r="BV51">
            <v>4797</v>
          </cell>
          <cell r="BW51">
            <v>4212</v>
          </cell>
          <cell r="BX51">
            <v>2948</v>
          </cell>
          <cell r="BY51">
            <v>3161</v>
          </cell>
          <cell r="BZ51">
            <v>2888</v>
          </cell>
          <cell r="CA51">
            <v>2861</v>
          </cell>
          <cell r="CB51">
            <v>3261</v>
          </cell>
          <cell r="CC51">
            <v>3563</v>
          </cell>
          <cell r="CD51">
            <v>7469</v>
          </cell>
          <cell r="CE51">
            <v>12671</v>
          </cell>
          <cell r="CF51">
            <v>17060</v>
          </cell>
          <cell r="CG51">
            <v>21431</v>
          </cell>
          <cell r="CH51">
            <v>26228</v>
          </cell>
          <cell r="CI51">
            <v>30440</v>
          </cell>
          <cell r="CJ51">
            <v>33388</v>
          </cell>
          <cell r="CK51">
            <v>36549</v>
          </cell>
          <cell r="CL51">
            <v>39437</v>
          </cell>
          <cell r="CM51">
            <v>42298</v>
          </cell>
          <cell r="CN51">
            <v>45559</v>
          </cell>
          <cell r="CO51">
            <v>12671</v>
          </cell>
          <cell r="CP51">
            <v>13557</v>
          </cell>
          <cell r="CQ51">
            <v>10321</v>
          </cell>
          <cell r="CR51">
            <v>9010</v>
          </cell>
          <cell r="CS51" t="str">
            <v xml:space="preserve"> - </v>
          </cell>
          <cell r="CT51" t="str">
            <v xml:space="preserve"> - </v>
          </cell>
          <cell r="CU51" t="str">
            <v>Total SG&amp;A</v>
          </cell>
          <cell r="CV51">
            <v>3269</v>
          </cell>
          <cell r="CW51">
            <v>4088</v>
          </cell>
          <cell r="CX51">
            <v>5603</v>
          </cell>
          <cell r="CY51">
            <v>4135</v>
          </cell>
          <cell r="CZ51">
            <v>4313</v>
          </cell>
          <cell r="DA51">
            <v>4099</v>
          </cell>
          <cell r="DB51">
            <v>3111</v>
          </cell>
          <cell r="DC51">
            <v>3033</v>
          </cell>
          <cell r="DD51">
            <v>3233</v>
          </cell>
          <cell r="DE51">
            <v>2706</v>
          </cell>
          <cell r="DF51">
            <v>2619</v>
          </cell>
          <cell r="DG51">
            <v>3237</v>
          </cell>
          <cell r="DH51">
            <v>3269</v>
          </cell>
          <cell r="DI51">
            <v>7357</v>
          </cell>
          <cell r="DJ51">
            <v>12960</v>
          </cell>
          <cell r="DK51">
            <v>17095</v>
          </cell>
          <cell r="DL51">
            <v>21408</v>
          </cell>
          <cell r="DM51">
            <v>25507</v>
          </cell>
          <cell r="DN51">
            <v>28618</v>
          </cell>
          <cell r="DO51">
            <v>31651</v>
          </cell>
          <cell r="DP51">
            <v>34884</v>
          </cell>
          <cell r="DQ51">
            <v>37590</v>
          </cell>
          <cell r="DR51">
            <v>40209</v>
          </cell>
          <cell r="DS51">
            <v>43446</v>
          </cell>
          <cell r="DT51">
            <v>12960</v>
          </cell>
          <cell r="DU51">
            <v>12547</v>
          </cell>
          <cell r="DV51">
            <v>9377</v>
          </cell>
          <cell r="DW51">
            <v>8562</v>
          </cell>
          <cell r="DX51" t="str">
            <v xml:space="preserve"> - </v>
          </cell>
          <cell r="DY51" t="str">
            <v xml:space="preserve"> - </v>
          </cell>
          <cell r="DZ51" t="str">
            <v>Total SG&amp;A</v>
          </cell>
          <cell r="EA51">
            <v>3269</v>
          </cell>
          <cell r="EB51">
            <v>4088</v>
          </cell>
          <cell r="EC51">
            <v>5603</v>
          </cell>
          <cell r="ED51">
            <v>4135</v>
          </cell>
          <cell r="EE51">
            <v>4313</v>
          </cell>
          <cell r="EF51">
            <v>4099</v>
          </cell>
          <cell r="EG51">
            <v>3111</v>
          </cell>
          <cell r="EH51">
            <v>3033</v>
          </cell>
          <cell r="EI51">
            <v>3233</v>
          </cell>
          <cell r="EJ51">
            <v>2706</v>
          </cell>
          <cell r="EK51">
            <v>2619</v>
          </cell>
          <cell r="EL51">
            <v>3237</v>
          </cell>
          <cell r="EM51">
            <v>3269</v>
          </cell>
          <cell r="EN51">
            <v>7357</v>
          </cell>
          <cell r="EO51">
            <v>12960</v>
          </cell>
          <cell r="EP51">
            <v>17095</v>
          </cell>
          <cell r="EQ51">
            <v>21408</v>
          </cell>
          <cell r="ER51">
            <v>25507</v>
          </cell>
          <cell r="ES51">
            <v>28618</v>
          </cell>
          <cell r="ET51">
            <v>31651</v>
          </cell>
          <cell r="EU51">
            <v>34884</v>
          </cell>
          <cell r="EV51">
            <v>37590</v>
          </cell>
          <cell r="EW51">
            <v>40209</v>
          </cell>
          <cell r="EX51">
            <v>42315</v>
          </cell>
          <cell r="EY51">
            <v>12960</v>
          </cell>
          <cell r="EZ51">
            <v>12547</v>
          </cell>
          <cell r="FA51">
            <v>8576</v>
          </cell>
          <cell r="FB51">
            <v>8232</v>
          </cell>
          <cell r="FC51" t="str">
            <v xml:space="preserve"> - </v>
          </cell>
          <cell r="FD51" t="str">
            <v xml:space="preserve"> - </v>
          </cell>
        </row>
        <row r="52">
          <cell r="E52" t="str">
            <v>REEF80001579</v>
          </cell>
          <cell r="F52" t="str">
            <v>Oper Profit Incl Roy, before Amtz</v>
          </cell>
          <cell r="G52">
            <v>945</v>
          </cell>
          <cell r="H52">
            <v>2038</v>
          </cell>
          <cell r="I52">
            <v>2071</v>
          </cell>
          <cell r="J52">
            <v>2803</v>
          </cell>
          <cell r="K52">
            <v>1327</v>
          </cell>
          <cell r="L52">
            <v>1448</v>
          </cell>
          <cell r="M52">
            <v>940</v>
          </cell>
          <cell r="N52">
            <v>-1720</v>
          </cell>
          <cell r="O52">
            <v>-1054</v>
          </cell>
          <cell r="P52">
            <v>19</v>
          </cell>
          <cell r="Q52">
            <v>-714</v>
          </cell>
          <cell r="R52">
            <v>-737</v>
          </cell>
          <cell r="S52">
            <v>945</v>
          </cell>
          <cell r="T52">
            <v>2983</v>
          </cell>
          <cell r="U52">
            <v>5054</v>
          </cell>
          <cell r="V52">
            <v>7857</v>
          </cell>
          <cell r="W52">
            <v>9184</v>
          </cell>
          <cell r="X52">
            <v>10632</v>
          </cell>
          <cell r="Y52">
            <v>11572</v>
          </cell>
          <cell r="Z52">
            <v>9852</v>
          </cell>
          <cell r="AA52">
            <v>8798</v>
          </cell>
          <cell r="AB52">
            <v>8817</v>
          </cell>
          <cell r="AC52">
            <v>8103</v>
          </cell>
          <cell r="AD52">
            <v>7366</v>
          </cell>
          <cell r="AE52">
            <v>5054</v>
          </cell>
          <cell r="AF52">
            <v>5578</v>
          </cell>
          <cell r="AG52">
            <v>-1834</v>
          </cell>
          <cell r="AH52">
            <v>-1432</v>
          </cell>
          <cell r="AI52" t="str">
            <v xml:space="preserve"> - </v>
          </cell>
          <cell r="AJ52" t="str">
            <v xml:space="preserve"> - </v>
          </cell>
          <cell r="AK52" t="str">
            <v>Oper Profit Incl Roy, before Amtz</v>
          </cell>
          <cell r="AL52">
            <v>1248</v>
          </cell>
          <cell r="AM52">
            <v>1796</v>
          </cell>
          <cell r="AN52">
            <v>1858</v>
          </cell>
          <cell r="AO52">
            <v>2169</v>
          </cell>
          <cell r="AP52">
            <v>2468</v>
          </cell>
          <cell r="AQ52">
            <v>1264</v>
          </cell>
          <cell r="AR52">
            <v>248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1248</v>
          </cell>
          <cell r="AY52">
            <v>3044</v>
          </cell>
          <cell r="AZ52">
            <v>4902</v>
          </cell>
          <cell r="BA52">
            <v>7071</v>
          </cell>
          <cell r="BB52">
            <v>9539</v>
          </cell>
          <cell r="BC52">
            <v>10803</v>
          </cell>
          <cell r="BD52">
            <v>11051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4902</v>
          </cell>
          <cell r="BK52">
            <v>5901</v>
          </cell>
          <cell r="BL52">
            <v>0</v>
          </cell>
          <cell r="BM52">
            <v>0</v>
          </cell>
          <cell r="BP52" t="str">
            <v>Oper Profit Incl Roy, before Amtz</v>
          </cell>
          <cell r="BQ52">
            <v>1407</v>
          </cell>
          <cell r="BR52">
            <v>1532</v>
          </cell>
          <cell r="BS52">
            <v>3074</v>
          </cell>
          <cell r="BT52">
            <v>2181</v>
          </cell>
          <cell r="BU52">
            <v>2249</v>
          </cell>
          <cell r="BV52">
            <v>2748</v>
          </cell>
          <cell r="BW52">
            <v>1427</v>
          </cell>
          <cell r="BX52">
            <v>-361</v>
          </cell>
          <cell r="BY52">
            <v>361</v>
          </cell>
          <cell r="BZ52">
            <v>-13</v>
          </cell>
          <cell r="CA52">
            <v>-332</v>
          </cell>
          <cell r="CB52">
            <v>185</v>
          </cell>
          <cell r="CC52">
            <v>1407</v>
          </cell>
          <cell r="CD52">
            <v>2939</v>
          </cell>
          <cell r="CE52">
            <v>6013</v>
          </cell>
          <cell r="CF52">
            <v>8194</v>
          </cell>
          <cell r="CG52">
            <v>10443</v>
          </cell>
          <cell r="CH52">
            <v>13191</v>
          </cell>
          <cell r="CI52">
            <v>14618</v>
          </cell>
          <cell r="CJ52">
            <v>14257</v>
          </cell>
          <cell r="CK52">
            <v>14618</v>
          </cell>
          <cell r="CL52">
            <v>14605</v>
          </cell>
          <cell r="CM52">
            <v>14273</v>
          </cell>
          <cell r="CN52">
            <v>14458</v>
          </cell>
          <cell r="CO52">
            <v>6013</v>
          </cell>
          <cell r="CP52">
            <v>7178</v>
          </cell>
          <cell r="CQ52">
            <v>1427</v>
          </cell>
          <cell r="CR52">
            <v>-160</v>
          </cell>
          <cell r="CS52" t="str">
            <v xml:space="preserve"> - </v>
          </cell>
          <cell r="CT52" t="str">
            <v xml:space="preserve"> - </v>
          </cell>
          <cell r="CU52" t="str">
            <v>Oper Profit Incl Roy, before Amtz</v>
          </cell>
          <cell r="CV52">
            <v>1248</v>
          </cell>
          <cell r="CW52">
            <v>1796</v>
          </cell>
          <cell r="CX52">
            <v>1858</v>
          </cell>
          <cell r="CY52">
            <v>2169</v>
          </cell>
          <cell r="CZ52">
            <v>2468</v>
          </cell>
          <cell r="DA52">
            <v>1264</v>
          </cell>
          <cell r="DB52">
            <v>443</v>
          </cell>
          <cell r="DC52">
            <v>552</v>
          </cell>
          <cell r="DD52">
            <v>743</v>
          </cell>
          <cell r="DE52">
            <v>436</v>
          </cell>
          <cell r="DF52">
            <v>-245</v>
          </cell>
          <cell r="DG52">
            <v>346</v>
          </cell>
          <cell r="DH52">
            <v>1248</v>
          </cell>
          <cell r="DI52">
            <v>3044</v>
          </cell>
          <cell r="DJ52">
            <v>4902</v>
          </cell>
          <cell r="DK52">
            <v>7071</v>
          </cell>
          <cell r="DL52">
            <v>9539</v>
          </cell>
          <cell r="DM52">
            <v>10803</v>
          </cell>
          <cell r="DN52">
            <v>11246</v>
          </cell>
          <cell r="DO52">
            <v>11798</v>
          </cell>
          <cell r="DP52">
            <v>12541</v>
          </cell>
          <cell r="DQ52">
            <v>12977</v>
          </cell>
          <cell r="DR52">
            <v>12732</v>
          </cell>
          <cell r="DS52">
            <v>13078</v>
          </cell>
          <cell r="DT52">
            <v>4902</v>
          </cell>
          <cell r="DU52">
            <v>5901</v>
          </cell>
          <cell r="DV52">
            <v>1738</v>
          </cell>
          <cell r="DW52">
            <v>537</v>
          </cell>
          <cell r="DX52" t="str">
            <v xml:space="preserve"> - </v>
          </cell>
          <cell r="DY52" t="str">
            <v xml:space="preserve"> - </v>
          </cell>
          <cell r="DZ52" t="str">
            <v>Oper Profit Incl Roy, before Amtz</v>
          </cell>
          <cell r="EA52">
            <v>1248</v>
          </cell>
          <cell r="EB52">
            <v>1796</v>
          </cell>
          <cell r="EC52">
            <v>1858</v>
          </cell>
          <cell r="ED52">
            <v>2169</v>
          </cell>
          <cell r="EE52">
            <v>2468</v>
          </cell>
          <cell r="EF52">
            <v>1264</v>
          </cell>
          <cell r="EG52">
            <v>443</v>
          </cell>
          <cell r="EH52">
            <v>552</v>
          </cell>
          <cell r="EI52">
            <v>743</v>
          </cell>
          <cell r="EJ52">
            <v>436</v>
          </cell>
          <cell r="EK52">
            <v>-245</v>
          </cell>
          <cell r="EL52">
            <v>346</v>
          </cell>
          <cell r="EM52">
            <v>1248</v>
          </cell>
          <cell r="EN52">
            <v>3044</v>
          </cell>
          <cell r="EO52">
            <v>4902</v>
          </cell>
          <cell r="EP52">
            <v>7071</v>
          </cell>
          <cell r="EQ52">
            <v>9539</v>
          </cell>
          <cell r="ER52">
            <v>10803</v>
          </cell>
          <cell r="ES52">
            <v>11246</v>
          </cell>
          <cell r="ET52">
            <v>11798</v>
          </cell>
          <cell r="EU52">
            <v>12541</v>
          </cell>
          <cell r="EV52">
            <v>12977</v>
          </cell>
          <cell r="EW52">
            <v>12732</v>
          </cell>
          <cell r="EX52">
            <v>10336</v>
          </cell>
          <cell r="EY52">
            <v>4902</v>
          </cell>
          <cell r="EZ52">
            <v>5901</v>
          </cell>
          <cell r="FA52">
            <v>587</v>
          </cell>
          <cell r="FB52">
            <v>-1054</v>
          </cell>
          <cell r="FC52" t="str">
            <v xml:space="preserve"> - </v>
          </cell>
          <cell r="FD52" t="str">
            <v xml:space="preserve"> - </v>
          </cell>
        </row>
        <row r="53">
          <cell r="E53" t="str">
            <v>REEF80001586</v>
          </cell>
          <cell r="F53" t="str">
            <v>Oper Profit Incl Royalties &amp; Amtz</v>
          </cell>
          <cell r="G53">
            <v>801</v>
          </cell>
          <cell r="H53">
            <v>1894</v>
          </cell>
          <cell r="I53">
            <v>1927</v>
          </cell>
          <cell r="J53">
            <v>2481</v>
          </cell>
          <cell r="K53">
            <v>1139</v>
          </cell>
          <cell r="L53">
            <v>1260</v>
          </cell>
          <cell r="M53">
            <v>752</v>
          </cell>
          <cell r="N53">
            <v>-1908</v>
          </cell>
          <cell r="O53">
            <v>-1247</v>
          </cell>
          <cell r="P53">
            <v>-174</v>
          </cell>
          <cell r="Q53">
            <v>-889</v>
          </cell>
          <cell r="R53">
            <v>-930</v>
          </cell>
          <cell r="S53">
            <v>801</v>
          </cell>
          <cell r="T53">
            <v>2695</v>
          </cell>
          <cell r="U53">
            <v>4622</v>
          </cell>
          <cell r="V53">
            <v>7103</v>
          </cell>
          <cell r="W53">
            <v>8242</v>
          </cell>
          <cell r="X53">
            <v>9502</v>
          </cell>
          <cell r="Y53">
            <v>10254</v>
          </cell>
          <cell r="Z53">
            <v>8346</v>
          </cell>
          <cell r="AA53">
            <v>7099</v>
          </cell>
          <cell r="AB53">
            <v>6925</v>
          </cell>
          <cell r="AC53">
            <v>6036</v>
          </cell>
          <cell r="AD53">
            <v>5106</v>
          </cell>
          <cell r="AE53">
            <v>4622</v>
          </cell>
          <cell r="AF53">
            <v>4880</v>
          </cell>
          <cell r="AG53">
            <v>-2403</v>
          </cell>
          <cell r="AH53">
            <v>-1993</v>
          </cell>
          <cell r="AI53" t="str">
            <v xml:space="preserve"> - </v>
          </cell>
          <cell r="AJ53" t="str">
            <v xml:space="preserve"> - </v>
          </cell>
          <cell r="AK53" t="str">
            <v>Oper Profit Incl Royalties &amp; Amtz</v>
          </cell>
          <cell r="AL53">
            <v>1060</v>
          </cell>
          <cell r="AM53">
            <v>1608</v>
          </cell>
          <cell r="AN53">
            <v>1670</v>
          </cell>
          <cell r="AO53">
            <v>1981</v>
          </cell>
          <cell r="AP53">
            <v>2280</v>
          </cell>
          <cell r="AQ53">
            <v>1076</v>
          </cell>
          <cell r="AR53">
            <v>60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1060</v>
          </cell>
          <cell r="AY53">
            <v>2668</v>
          </cell>
          <cell r="AZ53">
            <v>4338</v>
          </cell>
          <cell r="BA53">
            <v>6319</v>
          </cell>
          <cell r="BB53">
            <v>8599</v>
          </cell>
          <cell r="BC53">
            <v>9675</v>
          </cell>
          <cell r="BD53">
            <v>9735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4338</v>
          </cell>
          <cell r="BK53">
            <v>5337</v>
          </cell>
          <cell r="BL53">
            <v>0</v>
          </cell>
          <cell r="BM53">
            <v>0</v>
          </cell>
          <cell r="BP53" t="str">
            <v>Oper Profit Incl Royalties &amp; Amtz</v>
          </cell>
          <cell r="BQ53">
            <v>1219</v>
          </cell>
          <cell r="BR53">
            <v>1344</v>
          </cell>
          <cell r="BS53">
            <v>2886</v>
          </cell>
          <cell r="BT53">
            <v>1993</v>
          </cell>
          <cell r="BU53">
            <v>2061</v>
          </cell>
          <cell r="BV53">
            <v>2560</v>
          </cell>
          <cell r="BW53">
            <v>1239</v>
          </cell>
          <cell r="BX53">
            <v>-549</v>
          </cell>
          <cell r="BY53">
            <v>173</v>
          </cell>
          <cell r="BZ53">
            <v>-201</v>
          </cell>
          <cell r="CA53">
            <v>-520</v>
          </cell>
          <cell r="CB53">
            <v>-3</v>
          </cell>
          <cell r="CC53">
            <v>1219</v>
          </cell>
          <cell r="CD53">
            <v>2563</v>
          </cell>
          <cell r="CE53">
            <v>5449</v>
          </cell>
          <cell r="CF53">
            <v>7442</v>
          </cell>
          <cell r="CG53">
            <v>9503</v>
          </cell>
          <cell r="CH53">
            <v>12063</v>
          </cell>
          <cell r="CI53">
            <v>13302</v>
          </cell>
          <cell r="CJ53">
            <v>12753</v>
          </cell>
          <cell r="CK53">
            <v>12926</v>
          </cell>
          <cell r="CL53">
            <v>12725</v>
          </cell>
          <cell r="CM53">
            <v>12205</v>
          </cell>
          <cell r="CN53">
            <v>12202</v>
          </cell>
          <cell r="CO53">
            <v>5449</v>
          </cell>
          <cell r="CP53">
            <v>6614</v>
          </cell>
          <cell r="CQ53">
            <v>863</v>
          </cell>
          <cell r="CR53">
            <v>-724</v>
          </cell>
          <cell r="CS53" t="str">
            <v xml:space="preserve"> - </v>
          </cell>
          <cell r="CT53" t="str">
            <v xml:space="preserve"> - </v>
          </cell>
          <cell r="CU53" t="str">
            <v>Oper Profit Incl Royalties &amp; Amtz</v>
          </cell>
          <cell r="CV53">
            <v>1060</v>
          </cell>
          <cell r="CW53">
            <v>1608</v>
          </cell>
          <cell r="CX53">
            <v>1670</v>
          </cell>
          <cell r="CY53">
            <v>1981</v>
          </cell>
          <cell r="CZ53">
            <v>2280</v>
          </cell>
          <cell r="DA53">
            <v>1076</v>
          </cell>
          <cell r="DB53">
            <v>255</v>
          </cell>
          <cell r="DC53">
            <v>364</v>
          </cell>
          <cell r="DD53">
            <v>555</v>
          </cell>
          <cell r="DE53">
            <v>248</v>
          </cell>
          <cell r="DF53">
            <v>-433</v>
          </cell>
          <cell r="DG53">
            <v>153</v>
          </cell>
          <cell r="DH53">
            <v>1060</v>
          </cell>
          <cell r="DI53">
            <v>2668</v>
          </cell>
          <cell r="DJ53">
            <v>4338</v>
          </cell>
          <cell r="DK53">
            <v>6319</v>
          </cell>
          <cell r="DL53">
            <v>8599</v>
          </cell>
          <cell r="DM53">
            <v>9675</v>
          </cell>
          <cell r="DN53">
            <v>9930</v>
          </cell>
          <cell r="DO53">
            <v>10294</v>
          </cell>
          <cell r="DP53">
            <v>10849</v>
          </cell>
          <cell r="DQ53">
            <v>11097</v>
          </cell>
          <cell r="DR53">
            <v>10664</v>
          </cell>
          <cell r="DS53">
            <v>10817</v>
          </cell>
          <cell r="DT53">
            <v>4338</v>
          </cell>
          <cell r="DU53">
            <v>5337</v>
          </cell>
          <cell r="DV53">
            <v>1174</v>
          </cell>
          <cell r="DW53">
            <v>-32</v>
          </cell>
          <cell r="DX53" t="str">
            <v xml:space="preserve"> - </v>
          </cell>
          <cell r="DY53" t="str">
            <v xml:space="preserve"> - </v>
          </cell>
          <cell r="DZ53" t="str">
            <v>Oper Profit Incl Royalties &amp; Amtz</v>
          </cell>
          <cell r="EA53">
            <v>1060</v>
          </cell>
          <cell r="EB53">
            <v>1608</v>
          </cell>
          <cell r="EC53">
            <v>1670</v>
          </cell>
          <cell r="ED53">
            <v>1981</v>
          </cell>
          <cell r="EE53">
            <v>2280</v>
          </cell>
          <cell r="EF53">
            <v>1076</v>
          </cell>
          <cell r="EG53">
            <v>255</v>
          </cell>
          <cell r="EH53">
            <v>364</v>
          </cell>
          <cell r="EI53">
            <v>555</v>
          </cell>
          <cell r="EJ53">
            <v>248</v>
          </cell>
          <cell r="EK53">
            <v>-433</v>
          </cell>
          <cell r="EL53">
            <v>153</v>
          </cell>
          <cell r="EM53">
            <v>1060</v>
          </cell>
          <cell r="EN53">
            <v>2668</v>
          </cell>
          <cell r="EO53">
            <v>4338</v>
          </cell>
          <cell r="EP53">
            <v>6319</v>
          </cell>
          <cell r="EQ53">
            <v>8599</v>
          </cell>
          <cell r="ER53">
            <v>9675</v>
          </cell>
          <cell r="ES53">
            <v>9930</v>
          </cell>
          <cell r="ET53">
            <v>10294</v>
          </cell>
          <cell r="EU53">
            <v>10849</v>
          </cell>
          <cell r="EV53">
            <v>11097</v>
          </cell>
          <cell r="EW53">
            <v>10664</v>
          </cell>
          <cell r="EX53">
            <v>8075</v>
          </cell>
          <cell r="EY53">
            <v>4338</v>
          </cell>
          <cell r="EZ53">
            <v>5337</v>
          </cell>
          <cell r="FA53">
            <v>23</v>
          </cell>
          <cell r="FB53">
            <v>-1623</v>
          </cell>
          <cell r="FC53" t="str">
            <v xml:space="preserve"> - </v>
          </cell>
          <cell r="FD53" t="str">
            <v xml:space="preserve"> - </v>
          </cell>
        </row>
        <row r="54">
          <cell r="E54" t="str">
            <v>REEF80001595</v>
          </cell>
          <cell r="F54" t="str">
            <v>PBT</v>
          </cell>
          <cell r="G54">
            <v>281</v>
          </cell>
          <cell r="H54">
            <v>1374</v>
          </cell>
          <cell r="I54">
            <v>1386</v>
          </cell>
          <cell r="J54">
            <v>2227</v>
          </cell>
          <cell r="K54">
            <v>602</v>
          </cell>
          <cell r="L54">
            <v>744</v>
          </cell>
          <cell r="M54">
            <v>280</v>
          </cell>
          <cell r="N54">
            <v>-2308</v>
          </cell>
          <cell r="O54">
            <v>-1624</v>
          </cell>
          <cell r="P54">
            <v>-513</v>
          </cell>
          <cell r="Q54">
            <v>-1235</v>
          </cell>
          <cell r="R54">
            <v>-1428</v>
          </cell>
          <cell r="S54">
            <v>281</v>
          </cell>
          <cell r="T54">
            <v>1655</v>
          </cell>
          <cell r="U54">
            <v>3041</v>
          </cell>
          <cell r="V54">
            <v>5268</v>
          </cell>
          <cell r="W54">
            <v>5870</v>
          </cell>
          <cell r="X54">
            <v>6614</v>
          </cell>
          <cell r="Y54">
            <v>6894</v>
          </cell>
          <cell r="Z54">
            <v>4586</v>
          </cell>
          <cell r="AA54">
            <v>2962</v>
          </cell>
          <cell r="AB54">
            <v>2449</v>
          </cell>
          <cell r="AC54">
            <v>1214</v>
          </cell>
          <cell r="AD54">
            <v>-214</v>
          </cell>
          <cell r="AE54">
            <v>3041</v>
          </cell>
          <cell r="AF54">
            <v>3573</v>
          </cell>
          <cell r="AG54">
            <v>-3652</v>
          </cell>
          <cell r="AH54">
            <v>-3176</v>
          </cell>
          <cell r="AI54" t="str">
            <v xml:space="preserve"> - </v>
          </cell>
          <cell r="AJ54" t="str">
            <v xml:space="preserve"> - </v>
          </cell>
          <cell r="AK54" t="str">
            <v>PBT</v>
          </cell>
          <cell r="AL54">
            <v>674</v>
          </cell>
          <cell r="AM54">
            <v>1140</v>
          </cell>
          <cell r="AN54">
            <v>1037</v>
          </cell>
          <cell r="AO54">
            <v>1357</v>
          </cell>
          <cell r="AP54">
            <v>1653</v>
          </cell>
          <cell r="AQ54">
            <v>503</v>
          </cell>
          <cell r="AR54">
            <v>-436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674</v>
          </cell>
          <cell r="AY54">
            <v>1814</v>
          </cell>
          <cell r="AZ54">
            <v>2851</v>
          </cell>
          <cell r="BA54">
            <v>4208</v>
          </cell>
          <cell r="BB54">
            <v>5861</v>
          </cell>
          <cell r="BC54">
            <v>6364</v>
          </cell>
          <cell r="BD54">
            <v>5928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2851</v>
          </cell>
          <cell r="BK54">
            <v>3513</v>
          </cell>
          <cell r="BL54">
            <v>0</v>
          </cell>
          <cell r="BM54">
            <v>0</v>
          </cell>
          <cell r="BP54" t="str">
            <v>PBT</v>
          </cell>
          <cell r="BQ54">
            <v>622</v>
          </cell>
          <cell r="BR54">
            <v>747</v>
          </cell>
          <cell r="BS54">
            <v>2289</v>
          </cell>
          <cell r="BT54">
            <v>1494</v>
          </cell>
          <cell r="BU54">
            <v>1562</v>
          </cell>
          <cell r="BV54">
            <v>2061</v>
          </cell>
          <cell r="BW54">
            <v>739</v>
          </cell>
          <cell r="BX54">
            <v>-1049</v>
          </cell>
          <cell r="BY54">
            <v>-327</v>
          </cell>
          <cell r="BZ54">
            <v>-605</v>
          </cell>
          <cell r="CA54">
            <v>-924</v>
          </cell>
          <cell r="CB54">
            <v>-407</v>
          </cell>
          <cell r="CC54">
            <v>622</v>
          </cell>
          <cell r="CD54">
            <v>1369</v>
          </cell>
          <cell r="CE54">
            <v>3658</v>
          </cell>
          <cell r="CF54">
            <v>5152</v>
          </cell>
          <cell r="CG54">
            <v>6714</v>
          </cell>
          <cell r="CH54">
            <v>8775</v>
          </cell>
          <cell r="CI54">
            <v>9514</v>
          </cell>
          <cell r="CJ54">
            <v>8465</v>
          </cell>
          <cell r="CK54">
            <v>8138</v>
          </cell>
          <cell r="CL54">
            <v>7533</v>
          </cell>
          <cell r="CM54">
            <v>6609</v>
          </cell>
          <cell r="CN54">
            <v>6202</v>
          </cell>
          <cell r="CO54">
            <v>3658</v>
          </cell>
          <cell r="CP54">
            <v>5117</v>
          </cell>
          <cell r="CQ54">
            <v>-637</v>
          </cell>
          <cell r="CR54">
            <v>-1936</v>
          </cell>
          <cell r="CS54" t="str">
            <v xml:space="preserve"> - </v>
          </cell>
          <cell r="CT54" t="str">
            <v xml:space="preserve"> - </v>
          </cell>
          <cell r="CU54" t="str">
            <v>PBT</v>
          </cell>
          <cell r="CV54">
            <v>674</v>
          </cell>
          <cell r="CW54">
            <v>1140</v>
          </cell>
          <cell r="CX54">
            <v>1037</v>
          </cell>
          <cell r="CY54">
            <v>1357</v>
          </cell>
          <cell r="CZ54">
            <v>1653</v>
          </cell>
          <cell r="DA54">
            <v>503</v>
          </cell>
          <cell r="DB54">
            <v>-200</v>
          </cell>
          <cell r="DC54">
            <v>-46</v>
          </cell>
          <cell r="DD54">
            <v>163</v>
          </cell>
          <cell r="DE54">
            <v>-130</v>
          </cell>
          <cell r="DF54">
            <v>-729</v>
          </cell>
          <cell r="DG54">
            <v>-158</v>
          </cell>
          <cell r="DH54">
            <v>674</v>
          </cell>
          <cell r="DI54">
            <v>1814</v>
          </cell>
          <cell r="DJ54">
            <v>2851</v>
          </cell>
          <cell r="DK54">
            <v>4208</v>
          </cell>
          <cell r="DL54">
            <v>5861</v>
          </cell>
          <cell r="DM54">
            <v>6364</v>
          </cell>
          <cell r="DN54">
            <v>6164</v>
          </cell>
          <cell r="DO54">
            <v>6118</v>
          </cell>
          <cell r="DP54">
            <v>6281</v>
          </cell>
          <cell r="DQ54">
            <v>6151</v>
          </cell>
          <cell r="DR54">
            <v>5422</v>
          </cell>
          <cell r="DS54">
            <v>5264</v>
          </cell>
          <cell r="DT54">
            <v>2851</v>
          </cell>
          <cell r="DU54">
            <v>3513</v>
          </cell>
          <cell r="DV54">
            <v>-83</v>
          </cell>
          <cell r="DW54">
            <v>-1017</v>
          </cell>
          <cell r="DX54" t="str">
            <v xml:space="preserve"> - </v>
          </cell>
          <cell r="DY54" t="str">
            <v xml:space="preserve"> - </v>
          </cell>
          <cell r="DZ54" t="str">
            <v>PBT</v>
          </cell>
          <cell r="EA54">
            <v>674</v>
          </cell>
          <cell r="EB54">
            <v>1140</v>
          </cell>
          <cell r="EC54">
            <v>1037</v>
          </cell>
          <cell r="ED54">
            <v>1357</v>
          </cell>
          <cell r="EE54">
            <v>1653</v>
          </cell>
          <cell r="EF54">
            <v>503</v>
          </cell>
          <cell r="EG54">
            <v>-200</v>
          </cell>
          <cell r="EH54">
            <v>-46</v>
          </cell>
          <cell r="EI54">
            <v>163</v>
          </cell>
          <cell r="EJ54">
            <v>-130</v>
          </cell>
          <cell r="EK54">
            <v>-729</v>
          </cell>
          <cell r="EL54">
            <v>-158</v>
          </cell>
          <cell r="EM54">
            <v>674</v>
          </cell>
          <cell r="EN54">
            <v>1814</v>
          </cell>
          <cell r="EO54">
            <v>2851</v>
          </cell>
          <cell r="EP54">
            <v>4208</v>
          </cell>
          <cell r="EQ54">
            <v>5861</v>
          </cell>
          <cell r="ER54">
            <v>6364</v>
          </cell>
          <cell r="ES54">
            <v>6164</v>
          </cell>
          <cell r="ET54">
            <v>6118</v>
          </cell>
          <cell r="EU54">
            <v>6281</v>
          </cell>
          <cell r="EV54">
            <v>6151</v>
          </cell>
          <cell r="EW54">
            <v>5422</v>
          </cell>
          <cell r="EX54">
            <v>2361</v>
          </cell>
          <cell r="EY54">
            <v>2851</v>
          </cell>
          <cell r="EZ54">
            <v>3513</v>
          </cell>
          <cell r="FA54">
            <v>-1287</v>
          </cell>
          <cell r="FB54">
            <v>-2716</v>
          </cell>
          <cell r="FC54" t="str">
            <v xml:space="preserve"> - </v>
          </cell>
          <cell r="FD54" t="str">
            <v xml:space="preserve"> - </v>
          </cell>
        </row>
        <row r="56">
          <cell r="F56" t="str">
            <v>NAPAPIJRI</v>
          </cell>
          <cell r="AK56" t="str">
            <v>NAPAPIJRI</v>
          </cell>
          <cell r="BP56" t="str">
            <v>NAPAPIJRI</v>
          </cell>
          <cell r="CU56" t="str">
            <v>NAPAPIJRI</v>
          </cell>
          <cell r="DZ56" t="str">
            <v>NAPAPIJRI</v>
          </cell>
        </row>
        <row r="57">
          <cell r="E57" t="str">
            <v>NAPAPIJRI80001486</v>
          </cell>
          <cell r="F57" t="str">
            <v>Net Sales</v>
          </cell>
          <cell r="G57">
            <v>32</v>
          </cell>
          <cell r="H57">
            <v>20</v>
          </cell>
          <cell r="I57">
            <v>95</v>
          </cell>
          <cell r="J57">
            <v>47</v>
          </cell>
          <cell r="K57">
            <v>25</v>
          </cell>
          <cell r="L57">
            <v>63</v>
          </cell>
          <cell r="M57">
            <v>-10</v>
          </cell>
          <cell r="N57">
            <v>56</v>
          </cell>
          <cell r="O57">
            <v>245</v>
          </cell>
          <cell r="P57">
            <v>262</v>
          </cell>
          <cell r="Q57">
            <v>360</v>
          </cell>
          <cell r="R57">
            <v>304</v>
          </cell>
          <cell r="S57">
            <v>32</v>
          </cell>
          <cell r="T57">
            <v>52</v>
          </cell>
          <cell r="U57">
            <v>147</v>
          </cell>
          <cell r="V57">
            <v>194</v>
          </cell>
          <cell r="W57">
            <v>219</v>
          </cell>
          <cell r="X57">
            <v>282</v>
          </cell>
          <cell r="Y57">
            <v>272</v>
          </cell>
          <cell r="Z57">
            <v>328</v>
          </cell>
          <cell r="AA57">
            <v>573</v>
          </cell>
          <cell r="AB57">
            <v>835</v>
          </cell>
          <cell r="AC57">
            <v>1195</v>
          </cell>
          <cell r="AD57">
            <v>1499</v>
          </cell>
          <cell r="AE57">
            <v>147</v>
          </cell>
          <cell r="AF57">
            <v>135</v>
          </cell>
          <cell r="AG57">
            <v>291</v>
          </cell>
          <cell r="AH57">
            <v>926</v>
          </cell>
          <cell r="AI57" t="str">
            <v xml:space="preserve"> - </v>
          </cell>
          <cell r="AJ57" t="str">
            <v xml:space="preserve"> - </v>
          </cell>
          <cell r="AK57" t="str">
            <v>Net Sales</v>
          </cell>
          <cell r="AL57">
            <v>151</v>
          </cell>
          <cell r="AM57">
            <v>224</v>
          </cell>
          <cell r="AN57">
            <v>211</v>
          </cell>
          <cell r="AO57">
            <v>201</v>
          </cell>
          <cell r="AP57">
            <v>144</v>
          </cell>
          <cell r="AQ57">
            <v>146</v>
          </cell>
          <cell r="AR57">
            <v>109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151</v>
          </cell>
          <cell r="AY57">
            <v>375</v>
          </cell>
          <cell r="AZ57">
            <v>586</v>
          </cell>
          <cell r="BA57">
            <v>787</v>
          </cell>
          <cell r="BB57">
            <v>931</v>
          </cell>
          <cell r="BC57">
            <v>1077</v>
          </cell>
          <cell r="BD57">
            <v>1186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586</v>
          </cell>
          <cell r="BK57">
            <v>491</v>
          </cell>
          <cell r="BL57">
            <v>0</v>
          </cell>
          <cell r="BM57">
            <v>0</v>
          </cell>
          <cell r="BP57" t="str">
            <v>Net Sales</v>
          </cell>
          <cell r="BQ57">
            <v>271</v>
          </cell>
          <cell r="BR57">
            <v>472</v>
          </cell>
          <cell r="BS57">
            <v>303</v>
          </cell>
          <cell r="BT57">
            <v>216</v>
          </cell>
          <cell r="BU57">
            <v>195</v>
          </cell>
          <cell r="BV57">
            <v>222</v>
          </cell>
          <cell r="BW57">
            <v>306</v>
          </cell>
          <cell r="BX57">
            <v>575</v>
          </cell>
          <cell r="BY57">
            <v>986</v>
          </cell>
          <cell r="BZ57">
            <v>800</v>
          </cell>
          <cell r="CA57">
            <v>799</v>
          </cell>
          <cell r="CB57">
            <v>788</v>
          </cell>
          <cell r="CC57">
            <v>271</v>
          </cell>
          <cell r="CD57">
            <v>743</v>
          </cell>
          <cell r="CE57">
            <v>1046</v>
          </cell>
          <cell r="CF57">
            <v>1262</v>
          </cell>
          <cell r="CG57">
            <v>1457</v>
          </cell>
          <cell r="CH57">
            <v>1679</v>
          </cell>
          <cell r="CI57">
            <v>1985</v>
          </cell>
          <cell r="CJ57">
            <v>2560</v>
          </cell>
          <cell r="CK57">
            <v>3546</v>
          </cell>
          <cell r="CL57">
            <v>4346</v>
          </cell>
          <cell r="CM57">
            <v>5145</v>
          </cell>
          <cell r="CN57">
            <v>5933</v>
          </cell>
          <cell r="CO57">
            <v>1046</v>
          </cell>
          <cell r="CP57">
            <v>633</v>
          </cell>
          <cell r="CQ57">
            <v>1867</v>
          </cell>
          <cell r="CR57">
            <v>2387</v>
          </cell>
          <cell r="CS57" t="str">
            <v xml:space="preserve"> - </v>
          </cell>
          <cell r="CT57" t="str">
            <v xml:space="preserve"> - </v>
          </cell>
          <cell r="CU57" t="str">
            <v>Net Sales</v>
          </cell>
          <cell r="CV57">
            <v>151</v>
          </cell>
          <cell r="CW57">
            <v>224</v>
          </cell>
          <cell r="CX57">
            <v>211</v>
          </cell>
          <cell r="CY57">
            <v>201</v>
          </cell>
          <cell r="CZ57">
            <v>144</v>
          </cell>
          <cell r="DA57">
            <v>146</v>
          </cell>
          <cell r="DB57">
            <v>341</v>
          </cell>
          <cell r="DC57">
            <v>471</v>
          </cell>
          <cell r="DD57">
            <v>505</v>
          </cell>
          <cell r="DE57">
            <v>334</v>
          </cell>
          <cell r="DF57">
            <v>275</v>
          </cell>
          <cell r="DG57">
            <v>558</v>
          </cell>
          <cell r="DH57">
            <v>151</v>
          </cell>
          <cell r="DI57">
            <v>375</v>
          </cell>
          <cell r="DJ57">
            <v>586</v>
          </cell>
          <cell r="DK57">
            <v>787</v>
          </cell>
          <cell r="DL57">
            <v>931</v>
          </cell>
          <cell r="DM57">
            <v>1077</v>
          </cell>
          <cell r="DN57">
            <v>1418</v>
          </cell>
          <cell r="DO57">
            <v>1889</v>
          </cell>
          <cell r="DP57">
            <v>2394</v>
          </cell>
          <cell r="DQ57">
            <v>2728</v>
          </cell>
          <cell r="DR57">
            <v>3003</v>
          </cell>
          <cell r="DS57">
            <v>3561</v>
          </cell>
          <cell r="DT57">
            <v>586</v>
          </cell>
          <cell r="DU57">
            <v>491</v>
          </cell>
          <cell r="DV57">
            <v>1317</v>
          </cell>
          <cell r="DW57">
            <v>1167</v>
          </cell>
          <cell r="DX57" t="str">
            <v xml:space="preserve"> - </v>
          </cell>
          <cell r="DY57" t="str">
            <v xml:space="preserve"> - </v>
          </cell>
          <cell r="DZ57" t="str">
            <v>Net Sales</v>
          </cell>
          <cell r="EA57">
            <v>151</v>
          </cell>
          <cell r="EB57">
            <v>224</v>
          </cell>
          <cell r="EC57">
            <v>211</v>
          </cell>
          <cell r="ED57">
            <v>201</v>
          </cell>
          <cell r="EE57">
            <v>144</v>
          </cell>
          <cell r="EF57">
            <v>146</v>
          </cell>
          <cell r="EG57">
            <v>341</v>
          </cell>
          <cell r="EH57">
            <v>471</v>
          </cell>
          <cell r="EI57">
            <v>505</v>
          </cell>
          <cell r="EJ57">
            <v>334</v>
          </cell>
          <cell r="EK57">
            <v>275</v>
          </cell>
          <cell r="EL57">
            <v>558</v>
          </cell>
          <cell r="EM57">
            <v>151</v>
          </cell>
          <cell r="EN57">
            <v>375</v>
          </cell>
          <cell r="EO57">
            <v>586</v>
          </cell>
          <cell r="EP57">
            <v>787</v>
          </cell>
          <cell r="EQ57">
            <v>931</v>
          </cell>
          <cell r="ER57">
            <v>1077</v>
          </cell>
          <cell r="ES57">
            <v>1418</v>
          </cell>
          <cell r="ET57">
            <v>1889</v>
          </cell>
          <cell r="EU57">
            <v>2394</v>
          </cell>
          <cell r="EV57">
            <v>2728</v>
          </cell>
          <cell r="EW57">
            <v>3003</v>
          </cell>
          <cell r="EX57">
            <v>3398</v>
          </cell>
          <cell r="EY57">
            <v>586</v>
          </cell>
          <cell r="EZ57">
            <v>491</v>
          </cell>
          <cell r="FA57">
            <v>734</v>
          </cell>
          <cell r="FB57">
            <v>1587</v>
          </cell>
          <cell r="FC57" t="str">
            <v xml:space="preserve"> - </v>
          </cell>
          <cell r="FD57" t="str">
            <v xml:space="preserve"> - </v>
          </cell>
        </row>
        <row r="58">
          <cell r="E58" t="str">
            <v>NAPAPIJRI80007568</v>
          </cell>
          <cell r="F58" t="str">
            <v>Royalties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 t="str">
            <v xml:space="preserve"> - </v>
          </cell>
          <cell r="AJ58" t="str">
            <v xml:space="preserve"> - </v>
          </cell>
          <cell r="AK58" t="str">
            <v>Royalties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P58" t="str">
            <v>Royalties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 t="str">
            <v xml:space="preserve"> - </v>
          </cell>
          <cell r="CT58" t="str">
            <v xml:space="preserve"> - </v>
          </cell>
          <cell r="CU58" t="str">
            <v>Royalties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 t="str">
            <v xml:space="preserve"> - </v>
          </cell>
          <cell r="DY58" t="str">
            <v xml:space="preserve"> - </v>
          </cell>
          <cell r="DZ58" t="str">
            <v>Royalties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 t="str">
            <v xml:space="preserve"> - </v>
          </cell>
          <cell r="FD58" t="str">
            <v xml:space="preserve"> - </v>
          </cell>
        </row>
        <row r="59">
          <cell r="E59" t="str">
            <v>NAPAPIJRI80007569</v>
          </cell>
          <cell r="F59" t="str">
            <v>Total Revenue</v>
          </cell>
          <cell r="G59">
            <v>32</v>
          </cell>
          <cell r="H59">
            <v>20</v>
          </cell>
          <cell r="I59">
            <v>95</v>
          </cell>
          <cell r="J59">
            <v>47</v>
          </cell>
          <cell r="K59">
            <v>25</v>
          </cell>
          <cell r="L59">
            <v>63</v>
          </cell>
          <cell r="M59">
            <v>-10</v>
          </cell>
          <cell r="N59">
            <v>56</v>
          </cell>
          <cell r="O59">
            <v>245</v>
          </cell>
          <cell r="P59">
            <v>262</v>
          </cell>
          <cell r="Q59">
            <v>360</v>
          </cell>
          <cell r="R59">
            <v>304</v>
          </cell>
          <cell r="S59">
            <v>32</v>
          </cell>
          <cell r="T59">
            <v>52</v>
          </cell>
          <cell r="U59">
            <v>147</v>
          </cell>
          <cell r="V59">
            <v>194</v>
          </cell>
          <cell r="W59">
            <v>219</v>
          </cell>
          <cell r="X59">
            <v>282</v>
          </cell>
          <cell r="Y59">
            <v>272</v>
          </cell>
          <cell r="Z59">
            <v>328</v>
          </cell>
          <cell r="AA59">
            <v>573</v>
          </cell>
          <cell r="AB59">
            <v>835</v>
          </cell>
          <cell r="AC59">
            <v>1195</v>
          </cell>
          <cell r="AD59">
            <v>1499</v>
          </cell>
          <cell r="AE59">
            <v>147</v>
          </cell>
          <cell r="AF59">
            <v>135</v>
          </cell>
          <cell r="AG59">
            <v>291</v>
          </cell>
          <cell r="AH59">
            <v>926</v>
          </cell>
          <cell r="AI59" t="str">
            <v xml:space="preserve"> - </v>
          </cell>
          <cell r="AJ59" t="str">
            <v xml:space="preserve"> - </v>
          </cell>
          <cell r="AK59" t="str">
            <v>Total Revenue</v>
          </cell>
          <cell r="AL59">
            <v>151</v>
          </cell>
          <cell r="AM59">
            <v>224</v>
          </cell>
          <cell r="AN59">
            <v>211</v>
          </cell>
          <cell r="AO59">
            <v>201</v>
          </cell>
          <cell r="AP59">
            <v>144</v>
          </cell>
          <cell r="AQ59">
            <v>146</v>
          </cell>
          <cell r="AR59">
            <v>109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151</v>
          </cell>
          <cell r="AY59">
            <v>375</v>
          </cell>
          <cell r="AZ59">
            <v>586</v>
          </cell>
          <cell r="BA59">
            <v>787</v>
          </cell>
          <cell r="BB59">
            <v>931</v>
          </cell>
          <cell r="BC59">
            <v>1077</v>
          </cell>
          <cell r="BD59">
            <v>1186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586</v>
          </cell>
          <cell r="BK59">
            <v>491</v>
          </cell>
          <cell r="BL59">
            <v>0</v>
          </cell>
          <cell r="BM59">
            <v>0</v>
          </cell>
          <cell r="BP59" t="str">
            <v>Total Revenue</v>
          </cell>
          <cell r="BQ59">
            <v>271</v>
          </cell>
          <cell r="BR59">
            <v>472</v>
          </cell>
          <cell r="BS59">
            <v>303</v>
          </cell>
          <cell r="BT59">
            <v>216</v>
          </cell>
          <cell r="BU59">
            <v>195</v>
          </cell>
          <cell r="BV59">
            <v>222</v>
          </cell>
          <cell r="BW59">
            <v>306</v>
          </cell>
          <cell r="BX59">
            <v>575</v>
          </cell>
          <cell r="BY59">
            <v>986</v>
          </cell>
          <cell r="BZ59">
            <v>800</v>
          </cell>
          <cell r="CA59">
            <v>799</v>
          </cell>
          <cell r="CB59">
            <v>788</v>
          </cell>
          <cell r="CC59">
            <v>271</v>
          </cell>
          <cell r="CD59">
            <v>743</v>
          </cell>
          <cell r="CE59">
            <v>1046</v>
          </cell>
          <cell r="CF59">
            <v>1262</v>
          </cell>
          <cell r="CG59">
            <v>1457</v>
          </cell>
          <cell r="CH59">
            <v>1679</v>
          </cell>
          <cell r="CI59">
            <v>1985</v>
          </cell>
          <cell r="CJ59">
            <v>2560</v>
          </cell>
          <cell r="CK59">
            <v>3546</v>
          </cell>
          <cell r="CL59">
            <v>4346</v>
          </cell>
          <cell r="CM59">
            <v>5145</v>
          </cell>
          <cell r="CN59">
            <v>5933</v>
          </cell>
          <cell r="CO59">
            <v>1046</v>
          </cell>
          <cell r="CP59">
            <v>633</v>
          </cell>
          <cell r="CQ59">
            <v>1867</v>
          </cell>
          <cell r="CR59">
            <v>2387</v>
          </cell>
          <cell r="CS59" t="str">
            <v xml:space="preserve"> - </v>
          </cell>
          <cell r="CT59" t="str">
            <v xml:space="preserve"> - </v>
          </cell>
          <cell r="CU59" t="str">
            <v>Total Revenue</v>
          </cell>
          <cell r="CV59">
            <v>151</v>
          </cell>
          <cell r="CW59">
            <v>224</v>
          </cell>
          <cell r="CX59">
            <v>211</v>
          </cell>
          <cell r="CY59">
            <v>201</v>
          </cell>
          <cell r="CZ59">
            <v>144</v>
          </cell>
          <cell r="DA59">
            <v>146</v>
          </cell>
          <cell r="DB59">
            <v>341</v>
          </cell>
          <cell r="DC59">
            <v>471</v>
          </cell>
          <cell r="DD59">
            <v>505</v>
          </cell>
          <cell r="DE59">
            <v>334</v>
          </cell>
          <cell r="DF59">
            <v>275</v>
          </cell>
          <cell r="DG59">
            <v>558</v>
          </cell>
          <cell r="DH59">
            <v>151</v>
          </cell>
          <cell r="DI59">
            <v>375</v>
          </cell>
          <cell r="DJ59">
            <v>586</v>
          </cell>
          <cell r="DK59">
            <v>787</v>
          </cell>
          <cell r="DL59">
            <v>931</v>
          </cell>
          <cell r="DM59">
            <v>1077</v>
          </cell>
          <cell r="DN59">
            <v>1418</v>
          </cell>
          <cell r="DO59">
            <v>1889</v>
          </cell>
          <cell r="DP59">
            <v>2394</v>
          </cell>
          <cell r="DQ59">
            <v>2728</v>
          </cell>
          <cell r="DR59">
            <v>3003</v>
          </cell>
          <cell r="DS59">
            <v>3561</v>
          </cell>
          <cell r="DT59">
            <v>586</v>
          </cell>
          <cell r="DU59">
            <v>491</v>
          </cell>
          <cell r="DV59">
            <v>1317</v>
          </cell>
          <cell r="DW59">
            <v>1167</v>
          </cell>
          <cell r="DX59" t="str">
            <v xml:space="preserve"> - </v>
          </cell>
          <cell r="DY59" t="str">
            <v xml:space="preserve"> - </v>
          </cell>
          <cell r="DZ59" t="str">
            <v>Total Revenue</v>
          </cell>
          <cell r="EA59">
            <v>151</v>
          </cell>
          <cell r="EB59">
            <v>224</v>
          </cell>
          <cell r="EC59">
            <v>211</v>
          </cell>
          <cell r="ED59">
            <v>201</v>
          </cell>
          <cell r="EE59">
            <v>144</v>
          </cell>
          <cell r="EF59">
            <v>146</v>
          </cell>
          <cell r="EG59">
            <v>341</v>
          </cell>
          <cell r="EH59">
            <v>471</v>
          </cell>
          <cell r="EI59">
            <v>505</v>
          </cell>
          <cell r="EJ59">
            <v>334</v>
          </cell>
          <cell r="EK59">
            <v>275</v>
          </cell>
          <cell r="EL59">
            <v>558</v>
          </cell>
          <cell r="EM59">
            <v>151</v>
          </cell>
          <cell r="EN59">
            <v>375</v>
          </cell>
          <cell r="EO59">
            <v>586</v>
          </cell>
          <cell r="EP59">
            <v>787</v>
          </cell>
          <cell r="EQ59">
            <v>931</v>
          </cell>
          <cell r="ER59">
            <v>1077</v>
          </cell>
          <cell r="ES59">
            <v>1418</v>
          </cell>
          <cell r="ET59">
            <v>1889</v>
          </cell>
          <cell r="EU59">
            <v>2394</v>
          </cell>
          <cell r="EV59">
            <v>2728</v>
          </cell>
          <cell r="EW59">
            <v>3003</v>
          </cell>
          <cell r="EX59">
            <v>3398</v>
          </cell>
          <cell r="EY59">
            <v>586</v>
          </cell>
          <cell r="EZ59">
            <v>491</v>
          </cell>
          <cell r="FA59">
            <v>734</v>
          </cell>
          <cell r="FB59">
            <v>1587</v>
          </cell>
          <cell r="FC59" t="str">
            <v xml:space="preserve"> - </v>
          </cell>
          <cell r="FD59" t="str">
            <v xml:space="preserve"> - </v>
          </cell>
        </row>
        <row r="60">
          <cell r="E60" t="str">
            <v>NAPAPIJRI80001538</v>
          </cell>
          <cell r="F60" t="str">
            <v>AGM Incl. Royalties</v>
          </cell>
          <cell r="G60">
            <v>-59</v>
          </cell>
          <cell r="H60">
            <v>-56</v>
          </cell>
          <cell r="I60">
            <v>2</v>
          </cell>
          <cell r="J60">
            <v>-8</v>
          </cell>
          <cell r="K60">
            <v>-6</v>
          </cell>
          <cell r="L60">
            <v>-34</v>
          </cell>
          <cell r="M60">
            <v>0</v>
          </cell>
          <cell r="N60">
            <v>13</v>
          </cell>
          <cell r="O60">
            <v>112</v>
          </cell>
          <cell r="P60">
            <v>86</v>
          </cell>
          <cell r="Q60">
            <v>169</v>
          </cell>
          <cell r="R60">
            <v>172</v>
          </cell>
          <cell r="S60">
            <v>-59</v>
          </cell>
          <cell r="T60">
            <v>-115</v>
          </cell>
          <cell r="U60">
            <v>-113</v>
          </cell>
          <cell r="V60">
            <v>-121</v>
          </cell>
          <cell r="W60">
            <v>-127</v>
          </cell>
          <cell r="X60">
            <v>-161</v>
          </cell>
          <cell r="Y60">
            <v>-161</v>
          </cell>
          <cell r="Z60">
            <v>-148</v>
          </cell>
          <cell r="AA60">
            <v>-36</v>
          </cell>
          <cell r="AB60">
            <v>50</v>
          </cell>
          <cell r="AC60">
            <v>219</v>
          </cell>
          <cell r="AD60">
            <v>391</v>
          </cell>
          <cell r="AE60">
            <v>-113</v>
          </cell>
          <cell r="AF60">
            <v>-48</v>
          </cell>
          <cell r="AG60">
            <v>125</v>
          </cell>
          <cell r="AH60">
            <v>427</v>
          </cell>
          <cell r="AI60" t="str">
            <v xml:space="preserve"> - </v>
          </cell>
          <cell r="AJ60" t="str">
            <v xml:space="preserve"> - </v>
          </cell>
          <cell r="AK60" t="str">
            <v>AGM Incl. Royalties</v>
          </cell>
          <cell r="AL60">
            <v>86</v>
          </cell>
          <cell r="AM60">
            <v>59</v>
          </cell>
          <cell r="AN60">
            <v>31</v>
          </cell>
          <cell r="AO60">
            <v>-5</v>
          </cell>
          <cell r="AP60">
            <v>-48</v>
          </cell>
          <cell r="AQ60">
            <v>-396</v>
          </cell>
          <cell r="AR60">
            <v>-121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86</v>
          </cell>
          <cell r="AY60">
            <v>145</v>
          </cell>
          <cell r="AZ60">
            <v>176</v>
          </cell>
          <cell r="BA60">
            <v>171</v>
          </cell>
          <cell r="BB60">
            <v>123</v>
          </cell>
          <cell r="BC60">
            <v>-273</v>
          </cell>
          <cell r="BD60">
            <v>-394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176</v>
          </cell>
          <cell r="BK60">
            <v>-449</v>
          </cell>
          <cell r="BL60">
            <v>0</v>
          </cell>
          <cell r="BM60">
            <v>0</v>
          </cell>
          <cell r="BP60" t="str">
            <v>AGM Incl. Royalties</v>
          </cell>
          <cell r="BQ60">
            <v>167</v>
          </cell>
          <cell r="BR60">
            <v>240</v>
          </cell>
          <cell r="BS60">
            <v>178</v>
          </cell>
          <cell r="BT60">
            <v>135</v>
          </cell>
          <cell r="BU60">
            <v>128</v>
          </cell>
          <cell r="BV60">
            <v>148</v>
          </cell>
          <cell r="BW60">
            <v>173</v>
          </cell>
          <cell r="BX60">
            <v>288</v>
          </cell>
          <cell r="BY60">
            <v>470</v>
          </cell>
          <cell r="BZ60">
            <v>406</v>
          </cell>
          <cell r="CA60">
            <v>421</v>
          </cell>
          <cell r="CB60">
            <v>490</v>
          </cell>
          <cell r="CC60">
            <v>167</v>
          </cell>
          <cell r="CD60">
            <v>407</v>
          </cell>
          <cell r="CE60">
            <v>585</v>
          </cell>
          <cell r="CF60">
            <v>720</v>
          </cell>
          <cell r="CG60">
            <v>848</v>
          </cell>
          <cell r="CH60">
            <v>996</v>
          </cell>
          <cell r="CI60">
            <v>1169</v>
          </cell>
          <cell r="CJ60">
            <v>1457</v>
          </cell>
          <cell r="CK60">
            <v>1927</v>
          </cell>
          <cell r="CL60">
            <v>2333</v>
          </cell>
          <cell r="CM60">
            <v>2754</v>
          </cell>
          <cell r="CN60">
            <v>3244</v>
          </cell>
          <cell r="CO60">
            <v>585</v>
          </cell>
          <cell r="CP60">
            <v>411</v>
          </cell>
          <cell r="CQ60">
            <v>931</v>
          </cell>
          <cell r="CR60">
            <v>1317</v>
          </cell>
          <cell r="CS60" t="str">
            <v xml:space="preserve"> - </v>
          </cell>
          <cell r="CT60" t="str">
            <v xml:space="preserve"> - </v>
          </cell>
          <cell r="CU60" t="str">
            <v>AGM Incl. Royalties</v>
          </cell>
          <cell r="CV60">
            <v>86</v>
          </cell>
          <cell r="CW60">
            <v>59</v>
          </cell>
          <cell r="CX60">
            <v>31</v>
          </cell>
          <cell r="CY60">
            <v>-5</v>
          </cell>
          <cell r="CZ60">
            <v>-48</v>
          </cell>
          <cell r="DA60">
            <v>-396</v>
          </cell>
          <cell r="DB60">
            <v>-89</v>
          </cell>
          <cell r="DC60">
            <v>122</v>
          </cell>
          <cell r="DD60">
            <v>144</v>
          </cell>
          <cell r="DE60">
            <v>101</v>
          </cell>
          <cell r="DF60">
            <v>127</v>
          </cell>
          <cell r="DG60">
            <v>356</v>
          </cell>
          <cell r="DH60">
            <v>86</v>
          </cell>
          <cell r="DI60">
            <v>145</v>
          </cell>
          <cell r="DJ60">
            <v>176</v>
          </cell>
          <cell r="DK60">
            <v>171</v>
          </cell>
          <cell r="DL60">
            <v>123</v>
          </cell>
          <cell r="DM60">
            <v>-273</v>
          </cell>
          <cell r="DN60">
            <v>-362</v>
          </cell>
          <cell r="DO60">
            <v>-240</v>
          </cell>
          <cell r="DP60">
            <v>-96</v>
          </cell>
          <cell r="DQ60">
            <v>5</v>
          </cell>
          <cell r="DR60">
            <v>132</v>
          </cell>
          <cell r="DS60">
            <v>488</v>
          </cell>
          <cell r="DT60">
            <v>176</v>
          </cell>
          <cell r="DU60">
            <v>-449</v>
          </cell>
          <cell r="DV60">
            <v>177</v>
          </cell>
          <cell r="DW60">
            <v>584</v>
          </cell>
          <cell r="DX60" t="str">
            <v xml:space="preserve"> - </v>
          </cell>
          <cell r="DY60" t="str">
            <v xml:space="preserve"> - </v>
          </cell>
          <cell r="DZ60" t="str">
            <v>AGM Incl. Royalties</v>
          </cell>
          <cell r="EA60">
            <v>86</v>
          </cell>
          <cell r="EB60">
            <v>59</v>
          </cell>
          <cell r="EC60">
            <v>31</v>
          </cell>
          <cell r="ED60">
            <v>-5</v>
          </cell>
          <cell r="EE60">
            <v>-48</v>
          </cell>
          <cell r="EF60">
            <v>-396</v>
          </cell>
          <cell r="EG60">
            <v>-89</v>
          </cell>
          <cell r="EH60">
            <v>122</v>
          </cell>
          <cell r="EI60">
            <v>144</v>
          </cell>
          <cell r="EJ60">
            <v>101</v>
          </cell>
          <cell r="EK60">
            <v>127</v>
          </cell>
          <cell r="EL60">
            <v>356</v>
          </cell>
          <cell r="EM60">
            <v>86</v>
          </cell>
          <cell r="EN60">
            <v>145</v>
          </cell>
          <cell r="EO60">
            <v>176</v>
          </cell>
          <cell r="EP60">
            <v>171</v>
          </cell>
          <cell r="EQ60">
            <v>123</v>
          </cell>
          <cell r="ER60">
            <v>-273</v>
          </cell>
          <cell r="ES60">
            <v>-362</v>
          </cell>
          <cell r="ET60">
            <v>-240</v>
          </cell>
          <cell r="EU60">
            <v>-96</v>
          </cell>
          <cell r="EV60">
            <v>5</v>
          </cell>
          <cell r="EW60">
            <v>132</v>
          </cell>
          <cell r="EX60">
            <v>456</v>
          </cell>
          <cell r="EY60">
            <v>176</v>
          </cell>
          <cell r="EZ60">
            <v>-449</v>
          </cell>
          <cell r="FA60">
            <v>-11</v>
          </cell>
          <cell r="FB60">
            <v>740</v>
          </cell>
          <cell r="FC60" t="str">
            <v xml:space="preserve"> - </v>
          </cell>
          <cell r="FD60" t="str">
            <v xml:space="preserve"> - </v>
          </cell>
        </row>
        <row r="61">
          <cell r="E61" t="str">
            <v>NAPAPIJRI80001578</v>
          </cell>
          <cell r="F61" t="str">
            <v>Operating Expense</v>
          </cell>
          <cell r="G61">
            <v>134</v>
          </cell>
          <cell r="H61">
            <v>148</v>
          </cell>
          <cell r="I61">
            <v>206</v>
          </cell>
          <cell r="J61">
            <v>177</v>
          </cell>
          <cell r="K61">
            <v>262</v>
          </cell>
          <cell r="L61">
            <v>250</v>
          </cell>
          <cell r="M61">
            <v>224</v>
          </cell>
          <cell r="N61">
            <v>288</v>
          </cell>
          <cell r="O61">
            <v>354</v>
          </cell>
          <cell r="P61">
            <v>295</v>
          </cell>
          <cell r="Q61">
            <v>353</v>
          </cell>
          <cell r="R61">
            <v>821</v>
          </cell>
          <cell r="S61">
            <v>134</v>
          </cell>
          <cell r="T61">
            <v>282</v>
          </cell>
          <cell r="U61">
            <v>488</v>
          </cell>
          <cell r="V61">
            <v>665</v>
          </cell>
          <cell r="W61">
            <v>927</v>
          </cell>
          <cell r="X61">
            <v>1177</v>
          </cell>
          <cell r="Y61">
            <v>1401</v>
          </cell>
          <cell r="Z61">
            <v>1689</v>
          </cell>
          <cell r="AA61">
            <v>2043</v>
          </cell>
          <cell r="AB61">
            <v>2338</v>
          </cell>
          <cell r="AC61">
            <v>2691</v>
          </cell>
          <cell r="AD61">
            <v>3512</v>
          </cell>
          <cell r="AE61">
            <v>488</v>
          </cell>
          <cell r="AF61">
            <v>689</v>
          </cell>
          <cell r="AG61">
            <v>866</v>
          </cell>
          <cell r="AH61">
            <v>1469</v>
          </cell>
          <cell r="AI61" t="str">
            <v xml:space="preserve"> - </v>
          </cell>
          <cell r="AJ61" t="str">
            <v xml:space="preserve"> - </v>
          </cell>
          <cell r="AK61" t="str">
            <v>Operating Expense</v>
          </cell>
          <cell r="AL61">
            <v>401</v>
          </cell>
          <cell r="AM61">
            <v>391</v>
          </cell>
          <cell r="AN61">
            <v>437</v>
          </cell>
          <cell r="AO61">
            <v>410</v>
          </cell>
          <cell r="AP61">
            <v>305</v>
          </cell>
          <cell r="AQ61">
            <v>357</v>
          </cell>
          <cell r="AR61">
            <v>251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401</v>
          </cell>
          <cell r="AY61">
            <v>792</v>
          </cell>
          <cell r="AZ61">
            <v>1229</v>
          </cell>
          <cell r="BA61">
            <v>1639</v>
          </cell>
          <cell r="BB61">
            <v>1944</v>
          </cell>
          <cell r="BC61">
            <v>2301</v>
          </cell>
          <cell r="BD61">
            <v>2552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1229</v>
          </cell>
          <cell r="BK61">
            <v>1072</v>
          </cell>
          <cell r="BL61">
            <v>0</v>
          </cell>
          <cell r="BM61">
            <v>0</v>
          </cell>
          <cell r="BP61" t="str">
            <v>Operating Expense</v>
          </cell>
          <cell r="BQ61">
            <v>529</v>
          </cell>
          <cell r="BR61">
            <v>403</v>
          </cell>
          <cell r="BS61">
            <v>391</v>
          </cell>
          <cell r="BT61">
            <v>371</v>
          </cell>
          <cell r="BU61">
            <v>366</v>
          </cell>
          <cell r="BV61">
            <v>396</v>
          </cell>
          <cell r="BW61">
            <v>526</v>
          </cell>
          <cell r="BX61">
            <v>407</v>
          </cell>
          <cell r="BY61">
            <v>478</v>
          </cell>
          <cell r="BZ61">
            <v>444</v>
          </cell>
          <cell r="CA61">
            <v>461</v>
          </cell>
          <cell r="CB61">
            <v>495</v>
          </cell>
          <cell r="CC61">
            <v>529</v>
          </cell>
          <cell r="CD61">
            <v>932</v>
          </cell>
          <cell r="CE61">
            <v>1323</v>
          </cell>
          <cell r="CF61">
            <v>1694</v>
          </cell>
          <cell r="CG61">
            <v>2060</v>
          </cell>
          <cell r="CH61">
            <v>2456</v>
          </cell>
          <cell r="CI61">
            <v>2982</v>
          </cell>
          <cell r="CJ61">
            <v>3389</v>
          </cell>
          <cell r="CK61">
            <v>3867</v>
          </cell>
          <cell r="CL61">
            <v>4311</v>
          </cell>
          <cell r="CM61">
            <v>4772</v>
          </cell>
          <cell r="CN61">
            <v>5267</v>
          </cell>
          <cell r="CO61">
            <v>1323</v>
          </cell>
          <cell r="CP61">
            <v>1133</v>
          </cell>
          <cell r="CQ61">
            <v>1411</v>
          </cell>
          <cell r="CR61">
            <v>1400</v>
          </cell>
          <cell r="CS61" t="str">
            <v xml:space="preserve"> - </v>
          </cell>
          <cell r="CT61" t="str">
            <v xml:space="preserve"> - </v>
          </cell>
          <cell r="CU61" t="str">
            <v>Operating Expense</v>
          </cell>
          <cell r="CV61">
            <v>401</v>
          </cell>
          <cell r="CW61">
            <v>391</v>
          </cell>
          <cell r="CX61">
            <v>437</v>
          </cell>
          <cell r="CY61">
            <v>410</v>
          </cell>
          <cell r="CZ61">
            <v>305</v>
          </cell>
          <cell r="DA61">
            <v>357</v>
          </cell>
          <cell r="DB61">
            <v>601</v>
          </cell>
          <cell r="DC61">
            <v>392</v>
          </cell>
          <cell r="DD61">
            <v>362</v>
          </cell>
          <cell r="DE61">
            <v>400</v>
          </cell>
          <cell r="DF61">
            <v>340</v>
          </cell>
          <cell r="DG61">
            <v>471</v>
          </cell>
          <cell r="DH61">
            <v>401</v>
          </cell>
          <cell r="DI61">
            <v>792</v>
          </cell>
          <cell r="DJ61">
            <v>1229</v>
          </cell>
          <cell r="DK61">
            <v>1639</v>
          </cell>
          <cell r="DL61">
            <v>1944</v>
          </cell>
          <cell r="DM61">
            <v>2301</v>
          </cell>
          <cell r="DN61">
            <v>2902</v>
          </cell>
          <cell r="DO61">
            <v>3294</v>
          </cell>
          <cell r="DP61">
            <v>3656</v>
          </cell>
          <cell r="DQ61">
            <v>4056</v>
          </cell>
          <cell r="DR61">
            <v>4396</v>
          </cell>
          <cell r="DS61">
            <v>4867</v>
          </cell>
          <cell r="DT61">
            <v>1229</v>
          </cell>
          <cell r="DU61">
            <v>1072</v>
          </cell>
          <cell r="DV61">
            <v>1355</v>
          </cell>
          <cell r="DW61">
            <v>1211</v>
          </cell>
          <cell r="DX61" t="str">
            <v xml:space="preserve"> - </v>
          </cell>
          <cell r="DY61" t="str">
            <v xml:space="preserve"> - </v>
          </cell>
          <cell r="DZ61" t="str">
            <v>Operating Expense</v>
          </cell>
          <cell r="EA61">
            <v>401</v>
          </cell>
          <cell r="EB61">
            <v>391</v>
          </cell>
          <cell r="EC61">
            <v>437</v>
          </cell>
          <cell r="ED61">
            <v>410</v>
          </cell>
          <cell r="EE61">
            <v>305</v>
          </cell>
          <cell r="EF61">
            <v>357</v>
          </cell>
          <cell r="EG61">
            <v>601</v>
          </cell>
          <cell r="EH61">
            <v>392</v>
          </cell>
          <cell r="EI61">
            <v>362</v>
          </cell>
          <cell r="EJ61">
            <v>400</v>
          </cell>
          <cell r="EK61">
            <v>340</v>
          </cell>
          <cell r="EL61">
            <v>471</v>
          </cell>
          <cell r="EM61">
            <v>401</v>
          </cell>
          <cell r="EN61">
            <v>792</v>
          </cell>
          <cell r="EO61">
            <v>1229</v>
          </cell>
          <cell r="EP61">
            <v>1639</v>
          </cell>
          <cell r="EQ61">
            <v>1944</v>
          </cell>
          <cell r="ER61">
            <v>2301</v>
          </cell>
          <cell r="ES61">
            <v>2902</v>
          </cell>
          <cell r="ET61">
            <v>3294</v>
          </cell>
          <cell r="EU61">
            <v>3656</v>
          </cell>
          <cell r="EV61">
            <v>4056</v>
          </cell>
          <cell r="EW61">
            <v>4396</v>
          </cell>
          <cell r="EX61">
            <v>4740</v>
          </cell>
          <cell r="EY61">
            <v>1229</v>
          </cell>
          <cell r="EZ61">
            <v>1072</v>
          </cell>
          <cell r="FA61">
            <v>1151</v>
          </cell>
          <cell r="FB61">
            <v>1288</v>
          </cell>
          <cell r="FC61" t="str">
            <v xml:space="preserve"> - </v>
          </cell>
          <cell r="FD61" t="str">
            <v xml:space="preserve"> - </v>
          </cell>
        </row>
        <row r="62">
          <cell r="E62" t="str">
            <v>NAPAPIJRI80007626</v>
          </cell>
          <cell r="F62" t="str">
            <v>Total SG&amp;A</v>
          </cell>
          <cell r="G62">
            <v>134</v>
          </cell>
          <cell r="H62">
            <v>148</v>
          </cell>
          <cell r="I62">
            <v>206</v>
          </cell>
          <cell r="J62">
            <v>177</v>
          </cell>
          <cell r="K62">
            <v>262</v>
          </cell>
          <cell r="L62">
            <v>250</v>
          </cell>
          <cell r="M62">
            <v>224</v>
          </cell>
          <cell r="N62">
            <v>288</v>
          </cell>
          <cell r="O62">
            <v>354</v>
          </cell>
          <cell r="P62">
            <v>295</v>
          </cell>
          <cell r="Q62">
            <v>353</v>
          </cell>
          <cell r="R62">
            <v>821</v>
          </cell>
          <cell r="S62">
            <v>134</v>
          </cell>
          <cell r="T62">
            <v>282</v>
          </cell>
          <cell r="U62">
            <v>488</v>
          </cell>
          <cell r="V62">
            <v>665</v>
          </cell>
          <cell r="W62">
            <v>927</v>
          </cell>
          <cell r="X62">
            <v>1177</v>
          </cell>
          <cell r="Y62">
            <v>1401</v>
          </cell>
          <cell r="Z62">
            <v>1689</v>
          </cell>
          <cell r="AA62">
            <v>2043</v>
          </cell>
          <cell r="AB62">
            <v>2338</v>
          </cell>
          <cell r="AC62">
            <v>2691</v>
          </cell>
          <cell r="AD62">
            <v>3512</v>
          </cell>
          <cell r="AE62">
            <v>488</v>
          </cell>
          <cell r="AF62">
            <v>689</v>
          </cell>
          <cell r="AG62">
            <v>866</v>
          </cell>
          <cell r="AH62">
            <v>1469</v>
          </cell>
          <cell r="AI62" t="str">
            <v xml:space="preserve"> - </v>
          </cell>
          <cell r="AJ62" t="str">
            <v xml:space="preserve"> - </v>
          </cell>
          <cell r="AK62" t="str">
            <v>Total SG&amp;A</v>
          </cell>
          <cell r="AL62">
            <v>401</v>
          </cell>
          <cell r="AM62">
            <v>391</v>
          </cell>
          <cell r="AN62">
            <v>437</v>
          </cell>
          <cell r="AO62">
            <v>410</v>
          </cell>
          <cell r="AP62">
            <v>305</v>
          </cell>
          <cell r="AQ62">
            <v>357</v>
          </cell>
          <cell r="AR62">
            <v>251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401</v>
          </cell>
          <cell r="AY62">
            <v>792</v>
          </cell>
          <cell r="AZ62">
            <v>1229</v>
          </cell>
          <cell r="BA62">
            <v>1639</v>
          </cell>
          <cell r="BB62">
            <v>1944</v>
          </cell>
          <cell r="BC62">
            <v>2301</v>
          </cell>
          <cell r="BD62">
            <v>2552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1229</v>
          </cell>
          <cell r="BK62">
            <v>1072</v>
          </cell>
          <cell r="BL62">
            <v>0</v>
          </cell>
          <cell r="BM62">
            <v>0</v>
          </cell>
          <cell r="BP62" t="str">
            <v>Total SG&amp;A</v>
          </cell>
          <cell r="BQ62">
            <v>529</v>
          </cell>
          <cell r="BR62">
            <v>403</v>
          </cell>
          <cell r="BS62">
            <v>391</v>
          </cell>
          <cell r="BT62">
            <v>371</v>
          </cell>
          <cell r="BU62">
            <v>366</v>
          </cell>
          <cell r="BV62">
            <v>396</v>
          </cell>
          <cell r="BW62">
            <v>526</v>
          </cell>
          <cell r="BX62">
            <v>407</v>
          </cell>
          <cell r="BY62">
            <v>478</v>
          </cell>
          <cell r="BZ62">
            <v>444</v>
          </cell>
          <cell r="CA62">
            <v>461</v>
          </cell>
          <cell r="CB62">
            <v>495</v>
          </cell>
          <cell r="CC62">
            <v>529</v>
          </cell>
          <cell r="CD62">
            <v>932</v>
          </cell>
          <cell r="CE62">
            <v>1323</v>
          </cell>
          <cell r="CF62">
            <v>1694</v>
          </cell>
          <cell r="CG62">
            <v>2060</v>
          </cell>
          <cell r="CH62">
            <v>2456</v>
          </cell>
          <cell r="CI62">
            <v>2982</v>
          </cell>
          <cell r="CJ62">
            <v>3389</v>
          </cell>
          <cell r="CK62">
            <v>3867</v>
          </cell>
          <cell r="CL62">
            <v>4311</v>
          </cell>
          <cell r="CM62">
            <v>4772</v>
          </cell>
          <cell r="CN62">
            <v>5267</v>
          </cell>
          <cell r="CO62">
            <v>1323</v>
          </cell>
          <cell r="CP62">
            <v>1133</v>
          </cell>
          <cell r="CQ62">
            <v>1411</v>
          </cell>
          <cell r="CR62">
            <v>1400</v>
          </cell>
          <cell r="CS62" t="str">
            <v xml:space="preserve"> - </v>
          </cell>
          <cell r="CT62" t="str">
            <v xml:space="preserve"> - </v>
          </cell>
          <cell r="CU62" t="str">
            <v>Total SG&amp;A</v>
          </cell>
          <cell r="CV62">
            <v>401</v>
          </cell>
          <cell r="CW62">
            <v>391</v>
          </cell>
          <cell r="CX62">
            <v>437</v>
          </cell>
          <cell r="CY62">
            <v>410</v>
          </cell>
          <cell r="CZ62">
            <v>305</v>
          </cell>
          <cell r="DA62">
            <v>357</v>
          </cell>
          <cell r="DB62">
            <v>601</v>
          </cell>
          <cell r="DC62">
            <v>392</v>
          </cell>
          <cell r="DD62">
            <v>362</v>
          </cell>
          <cell r="DE62">
            <v>400</v>
          </cell>
          <cell r="DF62">
            <v>340</v>
          </cell>
          <cell r="DG62">
            <v>471</v>
          </cell>
          <cell r="DH62">
            <v>401</v>
          </cell>
          <cell r="DI62">
            <v>792</v>
          </cell>
          <cell r="DJ62">
            <v>1229</v>
          </cell>
          <cell r="DK62">
            <v>1639</v>
          </cell>
          <cell r="DL62">
            <v>1944</v>
          </cell>
          <cell r="DM62">
            <v>2301</v>
          </cell>
          <cell r="DN62">
            <v>2902</v>
          </cell>
          <cell r="DO62">
            <v>3294</v>
          </cell>
          <cell r="DP62">
            <v>3656</v>
          </cell>
          <cell r="DQ62">
            <v>4056</v>
          </cell>
          <cell r="DR62">
            <v>4396</v>
          </cell>
          <cell r="DS62">
            <v>4867</v>
          </cell>
          <cell r="DT62">
            <v>1229</v>
          </cell>
          <cell r="DU62">
            <v>1072</v>
          </cell>
          <cell r="DV62">
            <v>1355</v>
          </cell>
          <cell r="DW62">
            <v>1211</v>
          </cell>
          <cell r="DX62" t="str">
            <v xml:space="preserve"> - </v>
          </cell>
          <cell r="DY62" t="str">
            <v xml:space="preserve"> - </v>
          </cell>
          <cell r="DZ62" t="str">
            <v>Total SG&amp;A</v>
          </cell>
          <cell r="EA62">
            <v>401</v>
          </cell>
          <cell r="EB62">
            <v>391</v>
          </cell>
          <cell r="EC62">
            <v>437</v>
          </cell>
          <cell r="ED62">
            <v>410</v>
          </cell>
          <cell r="EE62">
            <v>305</v>
          </cell>
          <cell r="EF62">
            <v>357</v>
          </cell>
          <cell r="EG62">
            <v>601</v>
          </cell>
          <cell r="EH62">
            <v>392</v>
          </cell>
          <cell r="EI62">
            <v>362</v>
          </cell>
          <cell r="EJ62">
            <v>400</v>
          </cell>
          <cell r="EK62">
            <v>340</v>
          </cell>
          <cell r="EL62">
            <v>471</v>
          </cell>
          <cell r="EM62">
            <v>401</v>
          </cell>
          <cell r="EN62">
            <v>792</v>
          </cell>
          <cell r="EO62">
            <v>1229</v>
          </cell>
          <cell r="EP62">
            <v>1639</v>
          </cell>
          <cell r="EQ62">
            <v>1944</v>
          </cell>
          <cell r="ER62">
            <v>2301</v>
          </cell>
          <cell r="ES62">
            <v>2902</v>
          </cell>
          <cell r="ET62">
            <v>3294</v>
          </cell>
          <cell r="EU62">
            <v>3656</v>
          </cell>
          <cell r="EV62">
            <v>4056</v>
          </cell>
          <cell r="EW62">
            <v>4396</v>
          </cell>
          <cell r="EX62">
            <v>4740</v>
          </cell>
          <cell r="EY62">
            <v>1229</v>
          </cell>
          <cell r="EZ62">
            <v>1072</v>
          </cell>
          <cell r="FA62">
            <v>1151</v>
          </cell>
          <cell r="FB62">
            <v>1288</v>
          </cell>
          <cell r="FC62" t="str">
            <v xml:space="preserve"> - </v>
          </cell>
          <cell r="FD62" t="str">
            <v xml:space="preserve"> - </v>
          </cell>
        </row>
        <row r="63">
          <cell r="E63" t="str">
            <v>NAPAPIJRI80001579</v>
          </cell>
          <cell r="F63" t="str">
            <v>Oper Profit Incl Roy, before Amtz</v>
          </cell>
          <cell r="G63">
            <v>-193</v>
          </cell>
          <cell r="H63">
            <v>-204</v>
          </cell>
          <cell r="I63">
            <v>-204</v>
          </cell>
          <cell r="J63">
            <v>-185</v>
          </cell>
          <cell r="K63">
            <v>-268</v>
          </cell>
          <cell r="L63">
            <v>-284</v>
          </cell>
          <cell r="M63">
            <v>-224</v>
          </cell>
          <cell r="N63">
            <v>-275</v>
          </cell>
          <cell r="O63">
            <v>-242</v>
          </cell>
          <cell r="P63">
            <v>-209</v>
          </cell>
          <cell r="Q63">
            <v>-184</v>
          </cell>
          <cell r="R63">
            <v>-649</v>
          </cell>
          <cell r="S63">
            <v>-193</v>
          </cell>
          <cell r="T63">
            <v>-397</v>
          </cell>
          <cell r="U63">
            <v>-601</v>
          </cell>
          <cell r="V63">
            <v>-786</v>
          </cell>
          <cell r="W63">
            <v>-1054</v>
          </cell>
          <cell r="X63">
            <v>-1338</v>
          </cell>
          <cell r="Y63">
            <v>-1562</v>
          </cell>
          <cell r="Z63">
            <v>-1837</v>
          </cell>
          <cell r="AA63">
            <v>-2079</v>
          </cell>
          <cell r="AB63">
            <v>-2288</v>
          </cell>
          <cell r="AC63">
            <v>-2472</v>
          </cell>
          <cell r="AD63">
            <v>-3121</v>
          </cell>
          <cell r="AE63">
            <v>-601</v>
          </cell>
          <cell r="AF63">
            <v>-737</v>
          </cell>
          <cell r="AG63">
            <v>-741</v>
          </cell>
          <cell r="AH63">
            <v>-1042</v>
          </cell>
          <cell r="AI63" t="str">
            <v xml:space="preserve"> - </v>
          </cell>
          <cell r="AJ63" t="str">
            <v xml:space="preserve"> - </v>
          </cell>
          <cell r="AK63" t="str">
            <v>Oper Profit Incl Roy, before Amtz</v>
          </cell>
          <cell r="AL63">
            <v>-315</v>
          </cell>
          <cell r="AM63">
            <v>-332</v>
          </cell>
          <cell r="AN63">
            <v>-406</v>
          </cell>
          <cell r="AO63">
            <v>-415</v>
          </cell>
          <cell r="AP63">
            <v>-353</v>
          </cell>
          <cell r="AQ63">
            <v>-753</v>
          </cell>
          <cell r="AR63">
            <v>-372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-315</v>
          </cell>
          <cell r="AY63">
            <v>-647</v>
          </cell>
          <cell r="AZ63">
            <v>-1053</v>
          </cell>
          <cell r="BA63">
            <v>-1468</v>
          </cell>
          <cell r="BB63">
            <v>-1821</v>
          </cell>
          <cell r="BC63">
            <v>-2574</v>
          </cell>
          <cell r="BD63">
            <v>-2946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-1053</v>
          </cell>
          <cell r="BK63">
            <v>-1521</v>
          </cell>
          <cell r="BL63">
            <v>0</v>
          </cell>
          <cell r="BM63">
            <v>0</v>
          </cell>
          <cell r="BP63" t="str">
            <v>Oper Profit Incl Roy, before Amtz</v>
          </cell>
          <cell r="BQ63">
            <v>-362</v>
          </cell>
          <cell r="BR63">
            <v>-163</v>
          </cell>
          <cell r="BS63">
            <v>-213</v>
          </cell>
          <cell r="BT63">
            <v>-236</v>
          </cell>
          <cell r="BU63">
            <v>-238</v>
          </cell>
          <cell r="BV63">
            <v>-248</v>
          </cell>
          <cell r="BW63">
            <v>-353</v>
          </cell>
          <cell r="BX63">
            <v>-119</v>
          </cell>
          <cell r="BY63">
            <v>-8</v>
          </cell>
          <cell r="BZ63">
            <v>-38</v>
          </cell>
          <cell r="CA63">
            <v>-40</v>
          </cell>
          <cell r="CB63">
            <v>-5</v>
          </cell>
          <cell r="CC63">
            <v>-362</v>
          </cell>
          <cell r="CD63">
            <v>-525</v>
          </cell>
          <cell r="CE63">
            <v>-738</v>
          </cell>
          <cell r="CF63">
            <v>-974</v>
          </cell>
          <cell r="CG63">
            <v>-1212</v>
          </cell>
          <cell r="CH63">
            <v>-1460</v>
          </cell>
          <cell r="CI63">
            <v>-1813</v>
          </cell>
          <cell r="CJ63">
            <v>-1932</v>
          </cell>
          <cell r="CK63">
            <v>-1940</v>
          </cell>
          <cell r="CL63">
            <v>-1978</v>
          </cell>
          <cell r="CM63">
            <v>-2018</v>
          </cell>
          <cell r="CN63">
            <v>-2023</v>
          </cell>
          <cell r="CO63">
            <v>-738</v>
          </cell>
          <cell r="CP63">
            <v>-722</v>
          </cell>
          <cell r="CQ63">
            <v>-480</v>
          </cell>
          <cell r="CR63">
            <v>-83</v>
          </cell>
          <cell r="CS63" t="str">
            <v xml:space="preserve"> - </v>
          </cell>
          <cell r="CT63" t="str">
            <v xml:space="preserve"> - </v>
          </cell>
          <cell r="CU63" t="str">
            <v>Oper Profit Incl Roy, before Amtz</v>
          </cell>
          <cell r="CV63">
            <v>-315</v>
          </cell>
          <cell r="CW63">
            <v>-332</v>
          </cell>
          <cell r="CX63">
            <v>-406</v>
          </cell>
          <cell r="CY63">
            <v>-415</v>
          </cell>
          <cell r="CZ63">
            <v>-353</v>
          </cell>
          <cell r="DA63">
            <v>-753</v>
          </cell>
          <cell r="DB63">
            <v>-690</v>
          </cell>
          <cell r="DC63">
            <v>-270</v>
          </cell>
          <cell r="DD63">
            <v>-218</v>
          </cell>
          <cell r="DE63">
            <v>-299</v>
          </cell>
          <cell r="DF63">
            <v>-213</v>
          </cell>
          <cell r="DG63">
            <v>-115</v>
          </cell>
          <cell r="DH63">
            <v>-315</v>
          </cell>
          <cell r="DI63">
            <v>-647</v>
          </cell>
          <cell r="DJ63">
            <v>-1053</v>
          </cell>
          <cell r="DK63">
            <v>-1468</v>
          </cell>
          <cell r="DL63">
            <v>-1821</v>
          </cell>
          <cell r="DM63">
            <v>-2574</v>
          </cell>
          <cell r="DN63">
            <v>-3264</v>
          </cell>
          <cell r="DO63">
            <v>-3534</v>
          </cell>
          <cell r="DP63">
            <v>-3752</v>
          </cell>
          <cell r="DQ63">
            <v>-4051</v>
          </cell>
          <cell r="DR63">
            <v>-4264</v>
          </cell>
          <cell r="DS63">
            <v>-4379</v>
          </cell>
          <cell r="DT63">
            <v>-1053</v>
          </cell>
          <cell r="DU63">
            <v>-1521</v>
          </cell>
          <cell r="DV63">
            <v>-1178</v>
          </cell>
          <cell r="DW63">
            <v>-627</v>
          </cell>
          <cell r="DX63" t="str">
            <v xml:space="preserve"> - </v>
          </cell>
          <cell r="DY63" t="str">
            <v xml:space="preserve"> - </v>
          </cell>
          <cell r="DZ63" t="str">
            <v>Oper Profit Incl Roy, before Amtz</v>
          </cell>
          <cell r="EA63">
            <v>-315</v>
          </cell>
          <cell r="EB63">
            <v>-332</v>
          </cell>
          <cell r="EC63">
            <v>-406</v>
          </cell>
          <cell r="ED63">
            <v>-415</v>
          </cell>
          <cell r="EE63">
            <v>-353</v>
          </cell>
          <cell r="EF63">
            <v>-753</v>
          </cell>
          <cell r="EG63">
            <v>-690</v>
          </cell>
          <cell r="EH63">
            <v>-270</v>
          </cell>
          <cell r="EI63">
            <v>-218</v>
          </cell>
          <cell r="EJ63">
            <v>-299</v>
          </cell>
          <cell r="EK63">
            <v>-213</v>
          </cell>
          <cell r="EL63">
            <v>-115</v>
          </cell>
          <cell r="EM63">
            <v>-315</v>
          </cell>
          <cell r="EN63">
            <v>-647</v>
          </cell>
          <cell r="EO63">
            <v>-1053</v>
          </cell>
          <cell r="EP63">
            <v>-1468</v>
          </cell>
          <cell r="EQ63">
            <v>-1821</v>
          </cell>
          <cell r="ER63">
            <v>-2574</v>
          </cell>
          <cell r="ES63">
            <v>-3264</v>
          </cell>
          <cell r="ET63">
            <v>-3534</v>
          </cell>
          <cell r="EU63">
            <v>-3752</v>
          </cell>
          <cell r="EV63">
            <v>-4051</v>
          </cell>
          <cell r="EW63">
            <v>-4264</v>
          </cell>
          <cell r="EX63">
            <v>-4284</v>
          </cell>
          <cell r="EY63">
            <v>-1053</v>
          </cell>
          <cell r="EZ63">
            <v>-1521</v>
          </cell>
          <cell r="FA63">
            <v>-1162</v>
          </cell>
          <cell r="FB63">
            <v>-548</v>
          </cell>
          <cell r="FC63" t="str">
            <v xml:space="preserve"> - </v>
          </cell>
          <cell r="FD63" t="str">
            <v xml:space="preserve"> - </v>
          </cell>
        </row>
        <row r="64">
          <cell r="E64" t="str">
            <v>NAPAPIJRI80001586</v>
          </cell>
          <cell r="F64" t="str">
            <v>Oper Profit Incl Royalties &amp; Amtz</v>
          </cell>
          <cell r="G64">
            <v>-193</v>
          </cell>
          <cell r="H64">
            <v>-204</v>
          </cell>
          <cell r="I64">
            <v>-204</v>
          </cell>
          <cell r="J64">
            <v>-185</v>
          </cell>
          <cell r="K64">
            <v>-268</v>
          </cell>
          <cell r="L64">
            <v>-284</v>
          </cell>
          <cell r="M64">
            <v>-224</v>
          </cell>
          <cell r="N64">
            <v>-275</v>
          </cell>
          <cell r="O64">
            <v>-242</v>
          </cell>
          <cell r="P64">
            <v>-209</v>
          </cell>
          <cell r="Q64">
            <v>-184</v>
          </cell>
          <cell r="R64">
            <v>-649</v>
          </cell>
          <cell r="S64">
            <v>-193</v>
          </cell>
          <cell r="T64">
            <v>-397</v>
          </cell>
          <cell r="U64">
            <v>-601</v>
          </cell>
          <cell r="V64">
            <v>-786</v>
          </cell>
          <cell r="W64">
            <v>-1054</v>
          </cell>
          <cell r="X64">
            <v>-1338</v>
          </cell>
          <cell r="Y64">
            <v>-1562</v>
          </cell>
          <cell r="Z64">
            <v>-1837</v>
          </cell>
          <cell r="AA64">
            <v>-2079</v>
          </cell>
          <cell r="AB64">
            <v>-2288</v>
          </cell>
          <cell r="AC64">
            <v>-2472</v>
          </cell>
          <cell r="AD64">
            <v>-3121</v>
          </cell>
          <cell r="AE64">
            <v>-601</v>
          </cell>
          <cell r="AF64">
            <v>-737</v>
          </cell>
          <cell r="AG64">
            <v>-741</v>
          </cell>
          <cell r="AH64">
            <v>-1042</v>
          </cell>
          <cell r="AI64" t="str">
            <v xml:space="preserve"> - </v>
          </cell>
          <cell r="AJ64" t="str">
            <v xml:space="preserve"> - </v>
          </cell>
          <cell r="AK64" t="str">
            <v>Oper Profit Incl Royalties &amp; Amtz</v>
          </cell>
          <cell r="AL64">
            <v>-315</v>
          </cell>
          <cell r="AM64">
            <v>-332</v>
          </cell>
          <cell r="AN64">
            <v>-406</v>
          </cell>
          <cell r="AO64">
            <v>-415</v>
          </cell>
          <cell r="AP64">
            <v>-353</v>
          </cell>
          <cell r="AQ64">
            <v>-753</v>
          </cell>
          <cell r="AR64">
            <v>-372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-315</v>
          </cell>
          <cell r="AY64">
            <v>-647</v>
          </cell>
          <cell r="AZ64">
            <v>-1053</v>
          </cell>
          <cell r="BA64">
            <v>-1468</v>
          </cell>
          <cell r="BB64">
            <v>-1821</v>
          </cell>
          <cell r="BC64">
            <v>-2574</v>
          </cell>
          <cell r="BD64">
            <v>-2946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-1053</v>
          </cell>
          <cell r="BK64">
            <v>-1521</v>
          </cell>
          <cell r="BL64">
            <v>0</v>
          </cell>
          <cell r="BM64">
            <v>0</v>
          </cell>
          <cell r="BP64" t="str">
            <v>Oper Profit Incl Royalties &amp; Amtz</v>
          </cell>
          <cell r="BQ64">
            <v>-362</v>
          </cell>
          <cell r="BR64">
            <v>-163</v>
          </cell>
          <cell r="BS64">
            <v>-213</v>
          </cell>
          <cell r="BT64">
            <v>-236</v>
          </cell>
          <cell r="BU64">
            <v>-238</v>
          </cell>
          <cell r="BV64">
            <v>-248</v>
          </cell>
          <cell r="BW64">
            <v>-353</v>
          </cell>
          <cell r="BX64">
            <v>-119</v>
          </cell>
          <cell r="BY64">
            <v>-8</v>
          </cell>
          <cell r="BZ64">
            <v>-38</v>
          </cell>
          <cell r="CA64">
            <v>-40</v>
          </cell>
          <cell r="CB64">
            <v>-5</v>
          </cell>
          <cell r="CC64">
            <v>-362</v>
          </cell>
          <cell r="CD64">
            <v>-525</v>
          </cell>
          <cell r="CE64">
            <v>-738</v>
          </cell>
          <cell r="CF64">
            <v>-974</v>
          </cell>
          <cell r="CG64">
            <v>-1212</v>
          </cell>
          <cell r="CH64">
            <v>-1460</v>
          </cell>
          <cell r="CI64">
            <v>-1813</v>
          </cell>
          <cell r="CJ64">
            <v>-1932</v>
          </cell>
          <cell r="CK64">
            <v>-1940</v>
          </cell>
          <cell r="CL64">
            <v>-1978</v>
          </cell>
          <cell r="CM64">
            <v>-2018</v>
          </cell>
          <cell r="CN64">
            <v>-2023</v>
          </cell>
          <cell r="CO64">
            <v>-738</v>
          </cell>
          <cell r="CP64">
            <v>-722</v>
          </cell>
          <cell r="CQ64">
            <v>-480</v>
          </cell>
          <cell r="CR64">
            <v>-83</v>
          </cell>
          <cell r="CS64" t="str">
            <v xml:space="preserve"> - </v>
          </cell>
          <cell r="CT64" t="str">
            <v xml:space="preserve"> - </v>
          </cell>
          <cell r="CU64" t="str">
            <v>Oper Profit Incl Royalties &amp; Amtz</v>
          </cell>
          <cell r="CV64">
            <v>-315</v>
          </cell>
          <cell r="CW64">
            <v>-332</v>
          </cell>
          <cell r="CX64">
            <v>-406</v>
          </cell>
          <cell r="CY64">
            <v>-415</v>
          </cell>
          <cell r="CZ64">
            <v>-353</v>
          </cell>
          <cell r="DA64">
            <v>-753</v>
          </cell>
          <cell r="DB64">
            <v>-690</v>
          </cell>
          <cell r="DC64">
            <v>-270</v>
          </cell>
          <cell r="DD64">
            <v>-218</v>
          </cell>
          <cell r="DE64">
            <v>-299</v>
          </cell>
          <cell r="DF64">
            <v>-213</v>
          </cell>
          <cell r="DG64">
            <v>-115</v>
          </cell>
          <cell r="DH64">
            <v>-315</v>
          </cell>
          <cell r="DI64">
            <v>-647</v>
          </cell>
          <cell r="DJ64">
            <v>-1053</v>
          </cell>
          <cell r="DK64">
            <v>-1468</v>
          </cell>
          <cell r="DL64">
            <v>-1821</v>
          </cell>
          <cell r="DM64">
            <v>-2574</v>
          </cell>
          <cell r="DN64">
            <v>-3264</v>
          </cell>
          <cell r="DO64">
            <v>-3534</v>
          </cell>
          <cell r="DP64">
            <v>-3752</v>
          </cell>
          <cell r="DQ64">
            <v>-4051</v>
          </cell>
          <cell r="DR64">
            <v>-4264</v>
          </cell>
          <cell r="DS64">
            <v>-4379</v>
          </cell>
          <cell r="DT64">
            <v>-1053</v>
          </cell>
          <cell r="DU64">
            <v>-1521</v>
          </cell>
          <cell r="DV64">
            <v>-1178</v>
          </cell>
          <cell r="DW64">
            <v>-627</v>
          </cell>
          <cell r="DX64" t="str">
            <v xml:space="preserve"> - </v>
          </cell>
          <cell r="DY64" t="str">
            <v xml:space="preserve"> - </v>
          </cell>
          <cell r="DZ64" t="str">
            <v>Oper Profit Incl Royalties &amp; Amtz</v>
          </cell>
          <cell r="EA64">
            <v>-315</v>
          </cell>
          <cell r="EB64">
            <v>-332</v>
          </cell>
          <cell r="EC64">
            <v>-406</v>
          </cell>
          <cell r="ED64">
            <v>-415</v>
          </cell>
          <cell r="EE64">
            <v>-353</v>
          </cell>
          <cell r="EF64">
            <v>-753</v>
          </cell>
          <cell r="EG64">
            <v>-690</v>
          </cell>
          <cell r="EH64">
            <v>-270</v>
          </cell>
          <cell r="EI64">
            <v>-218</v>
          </cell>
          <cell r="EJ64">
            <v>-299</v>
          </cell>
          <cell r="EK64">
            <v>-213</v>
          </cell>
          <cell r="EL64">
            <v>-115</v>
          </cell>
          <cell r="EM64">
            <v>-315</v>
          </cell>
          <cell r="EN64">
            <v>-647</v>
          </cell>
          <cell r="EO64">
            <v>-1053</v>
          </cell>
          <cell r="EP64">
            <v>-1468</v>
          </cell>
          <cell r="EQ64">
            <v>-1821</v>
          </cell>
          <cell r="ER64">
            <v>-2574</v>
          </cell>
          <cell r="ES64">
            <v>-3264</v>
          </cell>
          <cell r="ET64">
            <v>-3534</v>
          </cell>
          <cell r="EU64">
            <v>-3752</v>
          </cell>
          <cell r="EV64">
            <v>-4051</v>
          </cell>
          <cell r="EW64">
            <v>-4264</v>
          </cell>
          <cell r="EX64">
            <v>-4284</v>
          </cell>
          <cell r="EY64">
            <v>-1053</v>
          </cell>
          <cell r="EZ64">
            <v>-1521</v>
          </cell>
          <cell r="FA64">
            <v>-1162</v>
          </cell>
          <cell r="FB64">
            <v>-548</v>
          </cell>
          <cell r="FC64" t="str">
            <v xml:space="preserve"> - </v>
          </cell>
          <cell r="FD64" t="str">
            <v xml:space="preserve"> - </v>
          </cell>
        </row>
        <row r="65">
          <cell r="E65" t="str">
            <v>NAPAPIJRI80001595</v>
          </cell>
          <cell r="F65" t="str">
            <v>PBT</v>
          </cell>
          <cell r="G65">
            <v>-205</v>
          </cell>
          <cell r="H65">
            <v>-211</v>
          </cell>
          <cell r="I65">
            <v>-211</v>
          </cell>
          <cell r="J65">
            <v>-215</v>
          </cell>
          <cell r="K65">
            <v>-278</v>
          </cell>
          <cell r="L65">
            <v>-275</v>
          </cell>
          <cell r="M65">
            <v>-244</v>
          </cell>
          <cell r="N65">
            <v>-304</v>
          </cell>
          <cell r="O65">
            <v>-276</v>
          </cell>
          <cell r="P65">
            <v>-251</v>
          </cell>
          <cell r="Q65">
            <v>-228</v>
          </cell>
          <cell r="R65">
            <v>-697</v>
          </cell>
          <cell r="S65">
            <v>-205</v>
          </cell>
          <cell r="T65">
            <v>-416</v>
          </cell>
          <cell r="U65">
            <v>-627</v>
          </cell>
          <cell r="V65">
            <v>-842</v>
          </cell>
          <cell r="W65">
            <v>-1120</v>
          </cell>
          <cell r="X65">
            <v>-1395</v>
          </cell>
          <cell r="Y65">
            <v>-1639</v>
          </cell>
          <cell r="Z65">
            <v>-1943</v>
          </cell>
          <cell r="AA65">
            <v>-2219</v>
          </cell>
          <cell r="AB65">
            <v>-2470</v>
          </cell>
          <cell r="AC65">
            <v>-2698</v>
          </cell>
          <cell r="AD65">
            <v>-3395</v>
          </cell>
          <cell r="AE65">
            <v>-627</v>
          </cell>
          <cell r="AF65">
            <v>-768</v>
          </cell>
          <cell r="AG65">
            <v>-824</v>
          </cell>
          <cell r="AH65">
            <v>-1176</v>
          </cell>
          <cell r="AI65" t="str">
            <v xml:space="preserve"> - </v>
          </cell>
          <cell r="AJ65" t="str">
            <v xml:space="preserve"> - </v>
          </cell>
          <cell r="AK65" t="str">
            <v>PBT</v>
          </cell>
          <cell r="AL65">
            <v>-360</v>
          </cell>
          <cell r="AM65">
            <v>-380</v>
          </cell>
          <cell r="AN65">
            <v>-466</v>
          </cell>
          <cell r="AO65">
            <v>-464</v>
          </cell>
          <cell r="AP65">
            <v>-409</v>
          </cell>
          <cell r="AQ65">
            <v>-802</v>
          </cell>
          <cell r="AR65">
            <v>-421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-360</v>
          </cell>
          <cell r="AY65">
            <v>-740</v>
          </cell>
          <cell r="AZ65">
            <v>-1206</v>
          </cell>
          <cell r="BA65">
            <v>-1670</v>
          </cell>
          <cell r="BB65">
            <v>-2079</v>
          </cell>
          <cell r="BC65">
            <v>-2881</v>
          </cell>
          <cell r="BD65">
            <v>-3302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-1206</v>
          </cell>
          <cell r="BK65">
            <v>-1675</v>
          </cell>
          <cell r="BL65">
            <v>0</v>
          </cell>
          <cell r="BM65">
            <v>0</v>
          </cell>
          <cell r="BP65" t="str">
            <v>PBT</v>
          </cell>
          <cell r="BQ65">
            <v>-412</v>
          </cell>
          <cell r="BR65">
            <v>-214</v>
          </cell>
          <cell r="BS65">
            <v>-261</v>
          </cell>
          <cell r="BT65">
            <v>-283</v>
          </cell>
          <cell r="BU65">
            <v>-282</v>
          </cell>
          <cell r="BV65">
            <v>-294</v>
          </cell>
          <cell r="BW65">
            <v>-402</v>
          </cell>
          <cell r="BX65">
            <v>-173</v>
          </cell>
          <cell r="BY65">
            <v>-68</v>
          </cell>
          <cell r="BZ65">
            <v>-101</v>
          </cell>
          <cell r="CA65">
            <v>-100</v>
          </cell>
          <cell r="CB65">
            <v>-56</v>
          </cell>
          <cell r="CC65">
            <v>-412</v>
          </cell>
          <cell r="CD65">
            <v>-626</v>
          </cell>
          <cell r="CE65">
            <v>-887</v>
          </cell>
          <cell r="CF65">
            <v>-1170</v>
          </cell>
          <cell r="CG65">
            <v>-1452</v>
          </cell>
          <cell r="CH65">
            <v>-1746</v>
          </cell>
          <cell r="CI65">
            <v>-2148</v>
          </cell>
          <cell r="CJ65">
            <v>-2321</v>
          </cell>
          <cell r="CK65">
            <v>-2389</v>
          </cell>
          <cell r="CL65">
            <v>-2490</v>
          </cell>
          <cell r="CM65">
            <v>-2590</v>
          </cell>
          <cell r="CN65">
            <v>-2646</v>
          </cell>
          <cell r="CO65">
            <v>-887</v>
          </cell>
          <cell r="CP65">
            <v>-859</v>
          </cell>
          <cell r="CQ65">
            <v>-643</v>
          </cell>
          <cell r="CR65">
            <v>-257</v>
          </cell>
          <cell r="CS65" t="str">
            <v xml:space="preserve"> - </v>
          </cell>
          <cell r="CT65" t="str">
            <v xml:space="preserve"> - </v>
          </cell>
          <cell r="CU65" t="str">
            <v>PBT</v>
          </cell>
          <cell r="CV65">
            <v>-360</v>
          </cell>
          <cell r="CW65">
            <v>-380</v>
          </cell>
          <cell r="CX65">
            <v>-466</v>
          </cell>
          <cell r="CY65">
            <v>-464</v>
          </cell>
          <cell r="CZ65">
            <v>-409</v>
          </cell>
          <cell r="DA65">
            <v>-802</v>
          </cell>
          <cell r="DB65">
            <v>-741</v>
          </cell>
          <cell r="DC65">
            <v>-325</v>
          </cell>
          <cell r="DD65">
            <v>-276</v>
          </cell>
          <cell r="DE65">
            <v>-350</v>
          </cell>
          <cell r="DF65">
            <v>-262</v>
          </cell>
          <cell r="DG65">
            <v>-156</v>
          </cell>
          <cell r="DH65">
            <v>-360</v>
          </cell>
          <cell r="DI65">
            <v>-740</v>
          </cell>
          <cell r="DJ65">
            <v>-1206</v>
          </cell>
          <cell r="DK65">
            <v>-1670</v>
          </cell>
          <cell r="DL65">
            <v>-2079</v>
          </cell>
          <cell r="DM65">
            <v>-2881</v>
          </cell>
          <cell r="DN65">
            <v>-3622</v>
          </cell>
          <cell r="DO65">
            <v>-3947</v>
          </cell>
          <cell r="DP65">
            <v>-4223</v>
          </cell>
          <cell r="DQ65">
            <v>-4573</v>
          </cell>
          <cell r="DR65">
            <v>-4835</v>
          </cell>
          <cell r="DS65">
            <v>-4991</v>
          </cell>
          <cell r="DT65">
            <v>-1206</v>
          </cell>
          <cell r="DU65">
            <v>-1675</v>
          </cell>
          <cell r="DV65">
            <v>-1342</v>
          </cell>
          <cell r="DW65">
            <v>-768</v>
          </cell>
          <cell r="DX65" t="str">
            <v xml:space="preserve"> - </v>
          </cell>
          <cell r="DY65" t="str">
            <v xml:space="preserve"> - </v>
          </cell>
          <cell r="DZ65" t="str">
            <v>PBT</v>
          </cell>
          <cell r="EA65">
            <v>-360</v>
          </cell>
          <cell r="EB65">
            <v>-380</v>
          </cell>
          <cell r="EC65">
            <v>-466</v>
          </cell>
          <cell r="ED65">
            <v>-464</v>
          </cell>
          <cell r="EE65">
            <v>-409</v>
          </cell>
          <cell r="EF65">
            <v>-802</v>
          </cell>
          <cell r="EG65">
            <v>-741</v>
          </cell>
          <cell r="EH65">
            <v>-325</v>
          </cell>
          <cell r="EI65">
            <v>-276</v>
          </cell>
          <cell r="EJ65">
            <v>-350</v>
          </cell>
          <cell r="EK65">
            <v>-262</v>
          </cell>
          <cell r="EL65">
            <v>-156</v>
          </cell>
          <cell r="EM65">
            <v>-360</v>
          </cell>
          <cell r="EN65">
            <v>-740</v>
          </cell>
          <cell r="EO65">
            <v>-1206</v>
          </cell>
          <cell r="EP65">
            <v>-1670</v>
          </cell>
          <cell r="EQ65">
            <v>-2079</v>
          </cell>
          <cell r="ER65">
            <v>-2881</v>
          </cell>
          <cell r="ES65">
            <v>-3622</v>
          </cell>
          <cell r="ET65">
            <v>-3947</v>
          </cell>
          <cell r="EU65">
            <v>-4223</v>
          </cell>
          <cell r="EV65">
            <v>-4573</v>
          </cell>
          <cell r="EW65">
            <v>-4835</v>
          </cell>
          <cell r="EX65">
            <v>-4898</v>
          </cell>
          <cell r="EY65">
            <v>-1206</v>
          </cell>
          <cell r="EZ65">
            <v>-1675</v>
          </cell>
          <cell r="FA65">
            <v>-1316</v>
          </cell>
          <cell r="FB65">
            <v>-701</v>
          </cell>
          <cell r="FC65" t="str">
            <v xml:space="preserve"> - </v>
          </cell>
          <cell r="FD65" t="str">
            <v xml:space="preserve"> - </v>
          </cell>
        </row>
        <row r="67">
          <cell r="F67" t="str">
            <v>EASTPAK</v>
          </cell>
          <cell r="AK67" t="str">
            <v>EASTPAK</v>
          </cell>
          <cell r="BP67" t="str">
            <v>EASTPAK</v>
          </cell>
          <cell r="CU67" t="str">
            <v>EASTPAK</v>
          </cell>
          <cell r="DZ67" t="str">
            <v>EASTPAK</v>
          </cell>
        </row>
        <row r="68">
          <cell r="E68" t="str">
            <v>EASTPAK80001486</v>
          </cell>
          <cell r="F68" t="str">
            <v>Net Sales</v>
          </cell>
          <cell r="G68">
            <v>42</v>
          </cell>
          <cell r="H68">
            <v>63</v>
          </cell>
          <cell r="I68">
            <v>74</v>
          </cell>
          <cell r="J68">
            <v>50</v>
          </cell>
          <cell r="K68">
            <v>38</v>
          </cell>
          <cell r="L68">
            <v>140</v>
          </cell>
          <cell r="M68">
            <v>66</v>
          </cell>
          <cell r="N68">
            <v>122</v>
          </cell>
          <cell r="O68">
            <v>103</v>
          </cell>
          <cell r="P68">
            <v>14</v>
          </cell>
          <cell r="Q68">
            <v>26</v>
          </cell>
          <cell r="R68">
            <v>59</v>
          </cell>
          <cell r="S68">
            <v>42</v>
          </cell>
          <cell r="T68">
            <v>105</v>
          </cell>
          <cell r="U68">
            <v>179</v>
          </cell>
          <cell r="V68">
            <v>229</v>
          </cell>
          <cell r="W68">
            <v>267</v>
          </cell>
          <cell r="X68">
            <v>407</v>
          </cell>
          <cell r="Y68">
            <v>473</v>
          </cell>
          <cell r="Z68">
            <v>595</v>
          </cell>
          <cell r="AA68">
            <v>698</v>
          </cell>
          <cell r="AB68">
            <v>712</v>
          </cell>
          <cell r="AC68">
            <v>738</v>
          </cell>
          <cell r="AD68">
            <v>797</v>
          </cell>
          <cell r="AE68">
            <v>179</v>
          </cell>
          <cell r="AF68">
            <v>228</v>
          </cell>
          <cell r="AG68">
            <v>291</v>
          </cell>
          <cell r="AH68">
            <v>99</v>
          </cell>
          <cell r="AI68" t="str">
            <v xml:space="preserve"> - </v>
          </cell>
          <cell r="AJ68" t="str">
            <v xml:space="preserve"> - </v>
          </cell>
          <cell r="AK68" t="str">
            <v>Net Sales</v>
          </cell>
          <cell r="AL68">
            <v>34</v>
          </cell>
          <cell r="AM68">
            <v>81</v>
          </cell>
          <cell r="AN68">
            <v>95</v>
          </cell>
          <cell r="AO68">
            <v>41</v>
          </cell>
          <cell r="AP68">
            <v>59</v>
          </cell>
          <cell r="AQ68">
            <v>99</v>
          </cell>
          <cell r="AR68">
            <v>111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34</v>
          </cell>
          <cell r="AY68">
            <v>115</v>
          </cell>
          <cell r="AZ68">
            <v>210</v>
          </cell>
          <cell r="BA68">
            <v>251</v>
          </cell>
          <cell r="BB68">
            <v>310</v>
          </cell>
          <cell r="BC68">
            <v>409</v>
          </cell>
          <cell r="BD68">
            <v>520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210</v>
          </cell>
          <cell r="BK68">
            <v>199</v>
          </cell>
          <cell r="BL68">
            <v>0</v>
          </cell>
          <cell r="BM68">
            <v>0</v>
          </cell>
          <cell r="BP68" t="str">
            <v>Net Sales</v>
          </cell>
          <cell r="BQ68">
            <v>36</v>
          </cell>
          <cell r="BR68">
            <v>56</v>
          </cell>
          <cell r="BS68">
            <v>71</v>
          </cell>
          <cell r="BT68">
            <v>50</v>
          </cell>
          <cell r="BU68">
            <v>37</v>
          </cell>
          <cell r="BV68">
            <v>43</v>
          </cell>
          <cell r="BW68">
            <v>49</v>
          </cell>
          <cell r="BX68">
            <v>95</v>
          </cell>
          <cell r="BY68">
            <v>62</v>
          </cell>
          <cell r="BZ68">
            <v>21</v>
          </cell>
          <cell r="CA68">
            <v>41</v>
          </cell>
          <cell r="CB68">
            <v>71</v>
          </cell>
          <cell r="CC68">
            <v>36</v>
          </cell>
          <cell r="CD68">
            <v>92</v>
          </cell>
          <cell r="CE68">
            <v>163</v>
          </cell>
          <cell r="CF68">
            <v>213</v>
          </cell>
          <cell r="CG68">
            <v>250</v>
          </cell>
          <cell r="CH68">
            <v>293</v>
          </cell>
          <cell r="CI68">
            <v>342</v>
          </cell>
          <cell r="CJ68">
            <v>437</v>
          </cell>
          <cell r="CK68">
            <v>499</v>
          </cell>
          <cell r="CL68">
            <v>520</v>
          </cell>
          <cell r="CM68">
            <v>561</v>
          </cell>
          <cell r="CN68">
            <v>632</v>
          </cell>
          <cell r="CO68">
            <v>163</v>
          </cell>
          <cell r="CP68">
            <v>130</v>
          </cell>
          <cell r="CQ68">
            <v>206</v>
          </cell>
          <cell r="CR68">
            <v>133</v>
          </cell>
          <cell r="CS68" t="str">
            <v xml:space="preserve"> - </v>
          </cell>
          <cell r="CT68" t="str">
            <v xml:space="preserve"> - </v>
          </cell>
          <cell r="CU68" t="str">
            <v>Net Sales</v>
          </cell>
          <cell r="CV68">
            <v>34</v>
          </cell>
          <cell r="CW68">
            <v>81</v>
          </cell>
          <cell r="CX68">
            <v>95</v>
          </cell>
          <cell r="CY68">
            <v>41</v>
          </cell>
          <cell r="CZ68">
            <v>59</v>
          </cell>
          <cell r="DA68">
            <v>99</v>
          </cell>
          <cell r="DB68">
            <v>35</v>
          </cell>
          <cell r="DC68">
            <v>55</v>
          </cell>
          <cell r="DD68">
            <v>20</v>
          </cell>
          <cell r="DE68">
            <v>20</v>
          </cell>
          <cell r="DF68">
            <v>15</v>
          </cell>
          <cell r="DG68">
            <v>9</v>
          </cell>
          <cell r="DH68">
            <v>34</v>
          </cell>
          <cell r="DI68">
            <v>115</v>
          </cell>
          <cell r="DJ68">
            <v>210</v>
          </cell>
          <cell r="DK68">
            <v>251</v>
          </cell>
          <cell r="DL68">
            <v>310</v>
          </cell>
          <cell r="DM68">
            <v>409</v>
          </cell>
          <cell r="DN68">
            <v>444</v>
          </cell>
          <cell r="DO68">
            <v>499</v>
          </cell>
          <cell r="DP68">
            <v>519</v>
          </cell>
          <cell r="DQ68">
            <v>539</v>
          </cell>
          <cell r="DR68">
            <v>554</v>
          </cell>
          <cell r="DS68">
            <v>563</v>
          </cell>
          <cell r="DT68">
            <v>210</v>
          </cell>
          <cell r="DU68">
            <v>199</v>
          </cell>
          <cell r="DV68">
            <v>110</v>
          </cell>
          <cell r="DW68">
            <v>44</v>
          </cell>
          <cell r="DX68" t="str">
            <v xml:space="preserve"> - </v>
          </cell>
          <cell r="DY68" t="str">
            <v xml:space="preserve"> - </v>
          </cell>
          <cell r="DZ68" t="str">
            <v>Net Sales</v>
          </cell>
          <cell r="EA68">
            <v>34</v>
          </cell>
          <cell r="EB68">
            <v>81</v>
          </cell>
          <cell r="EC68">
            <v>95</v>
          </cell>
          <cell r="ED68">
            <v>41</v>
          </cell>
          <cell r="EE68">
            <v>59</v>
          </cell>
          <cell r="EF68">
            <v>99</v>
          </cell>
          <cell r="EG68">
            <v>35</v>
          </cell>
          <cell r="EH68">
            <v>55</v>
          </cell>
          <cell r="EI68">
            <v>20</v>
          </cell>
          <cell r="EJ68">
            <v>20</v>
          </cell>
          <cell r="EK68">
            <v>15</v>
          </cell>
          <cell r="EL68">
            <v>9</v>
          </cell>
          <cell r="EM68">
            <v>34</v>
          </cell>
          <cell r="EN68">
            <v>115</v>
          </cell>
          <cell r="EO68">
            <v>210</v>
          </cell>
          <cell r="EP68">
            <v>251</v>
          </cell>
          <cell r="EQ68">
            <v>310</v>
          </cell>
          <cell r="ER68">
            <v>409</v>
          </cell>
          <cell r="ES68">
            <v>444</v>
          </cell>
          <cell r="ET68">
            <v>499</v>
          </cell>
          <cell r="EU68">
            <v>519</v>
          </cell>
          <cell r="EV68">
            <v>539</v>
          </cell>
          <cell r="EW68">
            <v>554</v>
          </cell>
          <cell r="EX68">
            <v>654</v>
          </cell>
          <cell r="EY68">
            <v>210</v>
          </cell>
          <cell r="EZ68">
            <v>199</v>
          </cell>
          <cell r="FA68">
            <v>166</v>
          </cell>
          <cell r="FB68">
            <v>79</v>
          </cell>
          <cell r="FC68" t="str">
            <v xml:space="preserve"> - </v>
          </cell>
          <cell r="FD68" t="str">
            <v xml:space="preserve"> - </v>
          </cell>
        </row>
        <row r="69">
          <cell r="E69" t="str">
            <v>EASTPAK80007568</v>
          </cell>
          <cell r="F69" t="str">
            <v>Royalties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 t="str">
            <v xml:space="preserve"> - </v>
          </cell>
          <cell r="AJ69" t="str">
            <v xml:space="preserve"> - </v>
          </cell>
          <cell r="AK69" t="str">
            <v>Royalties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P69" t="str">
            <v>Royalties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 t="str">
            <v xml:space="preserve"> - </v>
          </cell>
          <cell r="CT69" t="str">
            <v xml:space="preserve"> - </v>
          </cell>
          <cell r="CU69" t="str">
            <v>Royalties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 t="str">
            <v xml:space="preserve"> - </v>
          </cell>
          <cell r="DY69" t="str">
            <v xml:space="preserve"> - </v>
          </cell>
          <cell r="DZ69" t="str">
            <v>Royalties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 t="str">
            <v xml:space="preserve"> - </v>
          </cell>
          <cell r="FD69" t="str">
            <v xml:space="preserve"> - </v>
          </cell>
        </row>
        <row r="70">
          <cell r="E70" t="str">
            <v>EASTPAK80007569</v>
          </cell>
          <cell r="F70" t="str">
            <v>Total Revenue</v>
          </cell>
          <cell r="G70">
            <v>42</v>
          </cell>
          <cell r="H70">
            <v>63</v>
          </cell>
          <cell r="I70">
            <v>74</v>
          </cell>
          <cell r="J70">
            <v>50</v>
          </cell>
          <cell r="K70">
            <v>38</v>
          </cell>
          <cell r="L70">
            <v>140</v>
          </cell>
          <cell r="M70">
            <v>66</v>
          </cell>
          <cell r="N70">
            <v>122</v>
          </cell>
          <cell r="O70">
            <v>103</v>
          </cell>
          <cell r="P70">
            <v>14</v>
          </cell>
          <cell r="Q70">
            <v>26</v>
          </cell>
          <cell r="R70">
            <v>59</v>
          </cell>
          <cell r="S70">
            <v>42</v>
          </cell>
          <cell r="T70">
            <v>105</v>
          </cell>
          <cell r="U70">
            <v>179</v>
          </cell>
          <cell r="V70">
            <v>229</v>
          </cell>
          <cell r="W70">
            <v>267</v>
          </cell>
          <cell r="X70">
            <v>407</v>
          </cell>
          <cell r="Y70">
            <v>473</v>
          </cell>
          <cell r="Z70">
            <v>595</v>
          </cell>
          <cell r="AA70">
            <v>698</v>
          </cell>
          <cell r="AB70">
            <v>712</v>
          </cell>
          <cell r="AC70">
            <v>738</v>
          </cell>
          <cell r="AD70">
            <v>797</v>
          </cell>
          <cell r="AE70">
            <v>179</v>
          </cell>
          <cell r="AF70">
            <v>228</v>
          </cell>
          <cell r="AG70">
            <v>291</v>
          </cell>
          <cell r="AH70">
            <v>99</v>
          </cell>
          <cell r="AI70" t="str">
            <v xml:space="preserve"> - </v>
          </cell>
          <cell r="AJ70" t="str">
            <v xml:space="preserve"> - </v>
          </cell>
          <cell r="AK70" t="str">
            <v>Total Revenue</v>
          </cell>
          <cell r="AL70">
            <v>34</v>
          </cell>
          <cell r="AM70">
            <v>81</v>
          </cell>
          <cell r="AN70">
            <v>95</v>
          </cell>
          <cell r="AO70">
            <v>41</v>
          </cell>
          <cell r="AP70">
            <v>59</v>
          </cell>
          <cell r="AQ70">
            <v>99</v>
          </cell>
          <cell r="AR70">
            <v>111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34</v>
          </cell>
          <cell r="AY70">
            <v>115</v>
          </cell>
          <cell r="AZ70">
            <v>210</v>
          </cell>
          <cell r="BA70">
            <v>251</v>
          </cell>
          <cell r="BB70">
            <v>310</v>
          </cell>
          <cell r="BC70">
            <v>409</v>
          </cell>
          <cell r="BD70">
            <v>520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210</v>
          </cell>
          <cell r="BK70">
            <v>199</v>
          </cell>
          <cell r="BL70">
            <v>0</v>
          </cell>
          <cell r="BM70">
            <v>0</v>
          </cell>
          <cell r="BP70" t="str">
            <v>Total Revenue</v>
          </cell>
          <cell r="BQ70">
            <v>36</v>
          </cell>
          <cell r="BR70">
            <v>56</v>
          </cell>
          <cell r="BS70">
            <v>71</v>
          </cell>
          <cell r="BT70">
            <v>50</v>
          </cell>
          <cell r="BU70">
            <v>37</v>
          </cell>
          <cell r="BV70">
            <v>43</v>
          </cell>
          <cell r="BW70">
            <v>49</v>
          </cell>
          <cell r="BX70">
            <v>95</v>
          </cell>
          <cell r="BY70">
            <v>62</v>
          </cell>
          <cell r="BZ70">
            <v>21</v>
          </cell>
          <cell r="CA70">
            <v>41</v>
          </cell>
          <cell r="CB70">
            <v>71</v>
          </cell>
          <cell r="CC70">
            <v>36</v>
          </cell>
          <cell r="CD70">
            <v>92</v>
          </cell>
          <cell r="CE70">
            <v>163</v>
          </cell>
          <cell r="CF70">
            <v>213</v>
          </cell>
          <cell r="CG70">
            <v>250</v>
          </cell>
          <cell r="CH70">
            <v>293</v>
          </cell>
          <cell r="CI70">
            <v>342</v>
          </cell>
          <cell r="CJ70">
            <v>437</v>
          </cell>
          <cell r="CK70">
            <v>499</v>
          </cell>
          <cell r="CL70">
            <v>520</v>
          </cell>
          <cell r="CM70">
            <v>561</v>
          </cell>
          <cell r="CN70">
            <v>632</v>
          </cell>
          <cell r="CO70">
            <v>163</v>
          </cell>
          <cell r="CP70">
            <v>130</v>
          </cell>
          <cell r="CQ70">
            <v>206</v>
          </cell>
          <cell r="CR70">
            <v>133</v>
          </cell>
          <cell r="CS70" t="str">
            <v xml:space="preserve"> - </v>
          </cell>
          <cell r="CT70" t="str">
            <v xml:space="preserve"> - </v>
          </cell>
          <cell r="CU70" t="str">
            <v>Total Revenue</v>
          </cell>
          <cell r="CV70">
            <v>34</v>
          </cell>
          <cell r="CW70">
            <v>81</v>
          </cell>
          <cell r="CX70">
            <v>95</v>
          </cell>
          <cell r="CY70">
            <v>41</v>
          </cell>
          <cell r="CZ70">
            <v>59</v>
          </cell>
          <cell r="DA70">
            <v>99</v>
          </cell>
          <cell r="DB70">
            <v>35</v>
          </cell>
          <cell r="DC70">
            <v>55</v>
          </cell>
          <cell r="DD70">
            <v>20</v>
          </cell>
          <cell r="DE70">
            <v>20</v>
          </cell>
          <cell r="DF70">
            <v>15</v>
          </cell>
          <cell r="DG70">
            <v>9</v>
          </cell>
          <cell r="DH70">
            <v>34</v>
          </cell>
          <cell r="DI70">
            <v>115</v>
          </cell>
          <cell r="DJ70">
            <v>210</v>
          </cell>
          <cell r="DK70">
            <v>251</v>
          </cell>
          <cell r="DL70">
            <v>310</v>
          </cell>
          <cell r="DM70">
            <v>409</v>
          </cell>
          <cell r="DN70">
            <v>444</v>
          </cell>
          <cell r="DO70">
            <v>499</v>
          </cell>
          <cell r="DP70">
            <v>519</v>
          </cell>
          <cell r="DQ70">
            <v>539</v>
          </cell>
          <cell r="DR70">
            <v>554</v>
          </cell>
          <cell r="DS70">
            <v>563</v>
          </cell>
          <cell r="DT70">
            <v>210</v>
          </cell>
          <cell r="DU70">
            <v>199</v>
          </cell>
          <cell r="DV70">
            <v>110</v>
          </cell>
          <cell r="DW70">
            <v>44</v>
          </cell>
          <cell r="DX70" t="str">
            <v xml:space="preserve"> - </v>
          </cell>
          <cell r="DY70" t="str">
            <v xml:space="preserve"> - </v>
          </cell>
          <cell r="DZ70" t="str">
            <v>Total Revenue</v>
          </cell>
          <cell r="EA70">
            <v>34</v>
          </cell>
          <cell r="EB70">
            <v>81</v>
          </cell>
          <cell r="EC70">
            <v>95</v>
          </cell>
          <cell r="ED70">
            <v>41</v>
          </cell>
          <cell r="EE70">
            <v>59</v>
          </cell>
          <cell r="EF70">
            <v>99</v>
          </cell>
          <cell r="EG70">
            <v>35</v>
          </cell>
          <cell r="EH70">
            <v>55</v>
          </cell>
          <cell r="EI70">
            <v>20</v>
          </cell>
          <cell r="EJ70">
            <v>20</v>
          </cell>
          <cell r="EK70">
            <v>15</v>
          </cell>
          <cell r="EL70">
            <v>9</v>
          </cell>
          <cell r="EM70">
            <v>34</v>
          </cell>
          <cell r="EN70">
            <v>115</v>
          </cell>
          <cell r="EO70">
            <v>210</v>
          </cell>
          <cell r="EP70">
            <v>251</v>
          </cell>
          <cell r="EQ70">
            <v>310</v>
          </cell>
          <cell r="ER70">
            <v>409</v>
          </cell>
          <cell r="ES70">
            <v>444</v>
          </cell>
          <cell r="ET70">
            <v>499</v>
          </cell>
          <cell r="EU70">
            <v>519</v>
          </cell>
          <cell r="EV70">
            <v>539</v>
          </cell>
          <cell r="EW70">
            <v>554</v>
          </cell>
          <cell r="EX70">
            <v>654</v>
          </cell>
          <cell r="EY70">
            <v>210</v>
          </cell>
          <cell r="EZ70">
            <v>199</v>
          </cell>
          <cell r="FA70">
            <v>166</v>
          </cell>
          <cell r="FB70">
            <v>79</v>
          </cell>
          <cell r="FC70" t="str">
            <v xml:space="preserve"> - </v>
          </cell>
          <cell r="FD70" t="str">
            <v xml:space="preserve"> - </v>
          </cell>
        </row>
        <row r="71">
          <cell r="E71" t="str">
            <v>EASTPAK80001538</v>
          </cell>
          <cell r="F71" t="str">
            <v>AGM Incl. Royalties</v>
          </cell>
          <cell r="G71">
            <v>28</v>
          </cell>
          <cell r="H71">
            <v>44</v>
          </cell>
          <cell r="I71">
            <v>32</v>
          </cell>
          <cell r="J71">
            <v>31</v>
          </cell>
          <cell r="K71">
            <v>21</v>
          </cell>
          <cell r="L71">
            <v>61</v>
          </cell>
          <cell r="M71">
            <v>21</v>
          </cell>
          <cell r="N71">
            <v>71</v>
          </cell>
          <cell r="O71">
            <v>67</v>
          </cell>
          <cell r="P71">
            <v>5</v>
          </cell>
          <cell r="Q71">
            <v>14</v>
          </cell>
          <cell r="R71">
            <v>15</v>
          </cell>
          <cell r="S71">
            <v>28</v>
          </cell>
          <cell r="T71">
            <v>72</v>
          </cell>
          <cell r="U71">
            <v>104</v>
          </cell>
          <cell r="V71">
            <v>135</v>
          </cell>
          <cell r="W71">
            <v>156</v>
          </cell>
          <cell r="X71">
            <v>217</v>
          </cell>
          <cell r="Y71">
            <v>238</v>
          </cell>
          <cell r="Z71">
            <v>309</v>
          </cell>
          <cell r="AA71">
            <v>376</v>
          </cell>
          <cell r="AB71">
            <v>381</v>
          </cell>
          <cell r="AC71">
            <v>395</v>
          </cell>
          <cell r="AD71">
            <v>410</v>
          </cell>
          <cell r="AE71">
            <v>104</v>
          </cell>
          <cell r="AF71">
            <v>113</v>
          </cell>
          <cell r="AG71">
            <v>159</v>
          </cell>
          <cell r="AH71">
            <v>34</v>
          </cell>
          <cell r="AI71" t="str">
            <v xml:space="preserve"> - </v>
          </cell>
          <cell r="AJ71" t="str">
            <v xml:space="preserve"> - </v>
          </cell>
          <cell r="AK71" t="str">
            <v>AGM Incl. Royalties</v>
          </cell>
          <cell r="AL71">
            <v>19</v>
          </cell>
          <cell r="AM71">
            <v>49</v>
          </cell>
          <cell r="AN71">
            <v>17</v>
          </cell>
          <cell r="AO71">
            <v>11</v>
          </cell>
          <cell r="AP71">
            <v>22</v>
          </cell>
          <cell r="AQ71">
            <v>41</v>
          </cell>
          <cell r="AR71">
            <v>47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19</v>
          </cell>
          <cell r="AY71">
            <v>68</v>
          </cell>
          <cell r="AZ71">
            <v>85</v>
          </cell>
          <cell r="BA71">
            <v>96</v>
          </cell>
          <cell r="BB71">
            <v>118</v>
          </cell>
          <cell r="BC71">
            <v>159</v>
          </cell>
          <cell r="BD71">
            <v>206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85</v>
          </cell>
          <cell r="BK71">
            <v>74</v>
          </cell>
          <cell r="BL71">
            <v>0</v>
          </cell>
          <cell r="BM71">
            <v>0</v>
          </cell>
          <cell r="BP71" t="str">
            <v>AGM Incl. Royalties</v>
          </cell>
          <cell r="BQ71">
            <v>24</v>
          </cell>
          <cell r="BR71">
            <v>37</v>
          </cell>
          <cell r="BS71">
            <v>47</v>
          </cell>
          <cell r="BT71">
            <v>33</v>
          </cell>
          <cell r="BU71">
            <v>24</v>
          </cell>
          <cell r="BV71">
            <v>29</v>
          </cell>
          <cell r="BW71">
            <v>32</v>
          </cell>
          <cell r="BX71">
            <v>63</v>
          </cell>
          <cell r="BY71">
            <v>41</v>
          </cell>
          <cell r="BZ71">
            <v>14</v>
          </cell>
          <cell r="CA71">
            <v>27</v>
          </cell>
          <cell r="CB71">
            <v>46</v>
          </cell>
          <cell r="CC71">
            <v>24</v>
          </cell>
          <cell r="CD71">
            <v>61</v>
          </cell>
          <cell r="CE71">
            <v>108</v>
          </cell>
          <cell r="CF71">
            <v>141</v>
          </cell>
          <cell r="CG71">
            <v>165</v>
          </cell>
          <cell r="CH71">
            <v>194</v>
          </cell>
          <cell r="CI71">
            <v>226</v>
          </cell>
          <cell r="CJ71">
            <v>289</v>
          </cell>
          <cell r="CK71">
            <v>330</v>
          </cell>
          <cell r="CL71">
            <v>344</v>
          </cell>
          <cell r="CM71">
            <v>371</v>
          </cell>
          <cell r="CN71">
            <v>417</v>
          </cell>
          <cell r="CO71">
            <v>108</v>
          </cell>
          <cell r="CP71">
            <v>86</v>
          </cell>
          <cell r="CQ71">
            <v>136</v>
          </cell>
          <cell r="CR71">
            <v>87</v>
          </cell>
          <cell r="CS71" t="str">
            <v xml:space="preserve"> - </v>
          </cell>
          <cell r="CT71" t="str">
            <v xml:space="preserve"> - </v>
          </cell>
          <cell r="CU71" t="str">
            <v>AGM Incl. Royalties</v>
          </cell>
          <cell r="CV71">
            <v>19</v>
          </cell>
          <cell r="CW71">
            <v>49</v>
          </cell>
          <cell r="CX71">
            <v>17</v>
          </cell>
          <cell r="CY71">
            <v>11</v>
          </cell>
          <cell r="CZ71">
            <v>22</v>
          </cell>
          <cell r="DA71">
            <v>41</v>
          </cell>
          <cell r="DB71">
            <v>10</v>
          </cell>
          <cell r="DC71">
            <v>16</v>
          </cell>
          <cell r="DD71">
            <v>6</v>
          </cell>
          <cell r="DE71">
            <v>6</v>
          </cell>
          <cell r="DF71">
            <v>4</v>
          </cell>
          <cell r="DG71">
            <v>3</v>
          </cell>
          <cell r="DH71">
            <v>19</v>
          </cell>
          <cell r="DI71">
            <v>68</v>
          </cell>
          <cell r="DJ71">
            <v>85</v>
          </cell>
          <cell r="DK71">
            <v>96</v>
          </cell>
          <cell r="DL71">
            <v>118</v>
          </cell>
          <cell r="DM71">
            <v>159</v>
          </cell>
          <cell r="DN71">
            <v>169</v>
          </cell>
          <cell r="DO71">
            <v>185</v>
          </cell>
          <cell r="DP71">
            <v>191</v>
          </cell>
          <cell r="DQ71">
            <v>197</v>
          </cell>
          <cell r="DR71">
            <v>201</v>
          </cell>
          <cell r="DS71">
            <v>204</v>
          </cell>
          <cell r="DT71">
            <v>85</v>
          </cell>
          <cell r="DU71">
            <v>74</v>
          </cell>
          <cell r="DV71">
            <v>32</v>
          </cell>
          <cell r="DW71">
            <v>13</v>
          </cell>
          <cell r="DX71" t="str">
            <v xml:space="preserve"> - </v>
          </cell>
          <cell r="DY71" t="str">
            <v xml:space="preserve"> - </v>
          </cell>
          <cell r="DZ71" t="str">
            <v>AGM Incl. Royalties</v>
          </cell>
          <cell r="EA71">
            <v>19</v>
          </cell>
          <cell r="EB71">
            <v>49</v>
          </cell>
          <cell r="EC71">
            <v>17</v>
          </cell>
          <cell r="ED71">
            <v>11</v>
          </cell>
          <cell r="EE71">
            <v>22</v>
          </cell>
          <cell r="EF71">
            <v>41</v>
          </cell>
          <cell r="EG71">
            <v>10</v>
          </cell>
          <cell r="EH71">
            <v>16</v>
          </cell>
          <cell r="EI71">
            <v>6</v>
          </cell>
          <cell r="EJ71">
            <v>6</v>
          </cell>
          <cell r="EK71">
            <v>4</v>
          </cell>
          <cell r="EL71">
            <v>3</v>
          </cell>
          <cell r="EM71">
            <v>19</v>
          </cell>
          <cell r="EN71">
            <v>68</v>
          </cell>
          <cell r="EO71">
            <v>85</v>
          </cell>
          <cell r="EP71">
            <v>96</v>
          </cell>
          <cell r="EQ71">
            <v>118</v>
          </cell>
          <cell r="ER71">
            <v>159</v>
          </cell>
          <cell r="ES71">
            <v>169</v>
          </cell>
          <cell r="ET71">
            <v>185</v>
          </cell>
          <cell r="EU71">
            <v>191</v>
          </cell>
          <cell r="EV71">
            <v>197</v>
          </cell>
          <cell r="EW71">
            <v>201</v>
          </cell>
          <cell r="EX71">
            <v>247</v>
          </cell>
          <cell r="EY71">
            <v>85</v>
          </cell>
          <cell r="EZ71">
            <v>74</v>
          </cell>
          <cell r="FA71">
            <v>64</v>
          </cell>
          <cell r="FB71">
            <v>24</v>
          </cell>
          <cell r="FC71" t="str">
            <v xml:space="preserve"> - </v>
          </cell>
          <cell r="FD71" t="str">
            <v xml:space="preserve"> - </v>
          </cell>
        </row>
        <row r="72">
          <cell r="E72" t="str">
            <v>EASTPAK80001578</v>
          </cell>
          <cell r="F72" t="str">
            <v>Operating Expense</v>
          </cell>
          <cell r="G72">
            <v>51</v>
          </cell>
          <cell r="H72">
            <v>64</v>
          </cell>
          <cell r="I72">
            <v>63</v>
          </cell>
          <cell r="J72">
            <v>63</v>
          </cell>
          <cell r="K72">
            <v>62</v>
          </cell>
          <cell r="L72">
            <v>87</v>
          </cell>
          <cell r="M72">
            <v>71</v>
          </cell>
          <cell r="N72">
            <v>88</v>
          </cell>
          <cell r="O72">
            <v>86</v>
          </cell>
          <cell r="P72">
            <v>53</v>
          </cell>
          <cell r="Q72">
            <v>44</v>
          </cell>
          <cell r="R72">
            <v>92</v>
          </cell>
          <cell r="S72">
            <v>51</v>
          </cell>
          <cell r="T72">
            <v>115</v>
          </cell>
          <cell r="U72">
            <v>178</v>
          </cell>
          <cell r="V72">
            <v>241</v>
          </cell>
          <cell r="W72">
            <v>303</v>
          </cell>
          <cell r="X72">
            <v>390</v>
          </cell>
          <cell r="Y72">
            <v>461</v>
          </cell>
          <cell r="Z72">
            <v>549</v>
          </cell>
          <cell r="AA72">
            <v>635</v>
          </cell>
          <cell r="AB72">
            <v>688</v>
          </cell>
          <cell r="AC72">
            <v>732</v>
          </cell>
          <cell r="AD72">
            <v>824</v>
          </cell>
          <cell r="AE72">
            <v>178</v>
          </cell>
          <cell r="AF72">
            <v>212</v>
          </cell>
          <cell r="AG72">
            <v>245</v>
          </cell>
          <cell r="AH72">
            <v>189</v>
          </cell>
          <cell r="AI72" t="str">
            <v xml:space="preserve"> - </v>
          </cell>
          <cell r="AJ72" t="str">
            <v xml:space="preserve"> - </v>
          </cell>
          <cell r="AK72" t="str">
            <v>Operating Expense</v>
          </cell>
          <cell r="AL72">
            <v>11</v>
          </cell>
          <cell r="AM72">
            <v>14</v>
          </cell>
          <cell r="AN72">
            <v>21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11</v>
          </cell>
          <cell r="AY72">
            <v>25</v>
          </cell>
          <cell r="AZ72">
            <v>46</v>
          </cell>
          <cell r="BA72">
            <v>46</v>
          </cell>
          <cell r="BB72">
            <v>46</v>
          </cell>
          <cell r="BC72">
            <v>46</v>
          </cell>
          <cell r="BD72">
            <v>46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46</v>
          </cell>
          <cell r="BK72">
            <v>0</v>
          </cell>
          <cell r="BL72">
            <v>0</v>
          </cell>
          <cell r="BM72">
            <v>0</v>
          </cell>
          <cell r="BP72" t="str">
            <v>Operating Expense</v>
          </cell>
          <cell r="BQ72">
            <v>17</v>
          </cell>
          <cell r="BR72">
            <v>25</v>
          </cell>
          <cell r="BS72">
            <v>33</v>
          </cell>
          <cell r="BT72">
            <v>23</v>
          </cell>
          <cell r="BU72">
            <v>17</v>
          </cell>
          <cell r="BV72">
            <v>20</v>
          </cell>
          <cell r="BW72">
            <v>22</v>
          </cell>
          <cell r="BX72">
            <v>44</v>
          </cell>
          <cell r="BY72">
            <v>29</v>
          </cell>
          <cell r="BZ72">
            <v>10</v>
          </cell>
          <cell r="CA72">
            <v>19</v>
          </cell>
          <cell r="CB72">
            <v>32</v>
          </cell>
          <cell r="CC72">
            <v>17</v>
          </cell>
          <cell r="CD72">
            <v>42</v>
          </cell>
          <cell r="CE72">
            <v>75</v>
          </cell>
          <cell r="CF72">
            <v>98</v>
          </cell>
          <cell r="CG72">
            <v>115</v>
          </cell>
          <cell r="CH72">
            <v>135</v>
          </cell>
          <cell r="CI72">
            <v>157</v>
          </cell>
          <cell r="CJ72">
            <v>201</v>
          </cell>
          <cell r="CK72">
            <v>230</v>
          </cell>
          <cell r="CL72">
            <v>240</v>
          </cell>
          <cell r="CM72">
            <v>259</v>
          </cell>
          <cell r="CN72">
            <v>291</v>
          </cell>
          <cell r="CO72">
            <v>75</v>
          </cell>
          <cell r="CP72">
            <v>60</v>
          </cell>
          <cell r="CQ72">
            <v>95</v>
          </cell>
          <cell r="CR72">
            <v>61</v>
          </cell>
          <cell r="CS72" t="str">
            <v xml:space="preserve"> - </v>
          </cell>
          <cell r="CT72" t="str">
            <v xml:space="preserve"> - </v>
          </cell>
          <cell r="CU72" t="str">
            <v>Operating Expense</v>
          </cell>
          <cell r="CV72">
            <v>11</v>
          </cell>
          <cell r="CW72">
            <v>14</v>
          </cell>
          <cell r="CX72">
            <v>21</v>
          </cell>
          <cell r="CY72">
            <v>0</v>
          </cell>
          <cell r="CZ72">
            <v>0</v>
          </cell>
          <cell r="DA72">
            <v>0</v>
          </cell>
          <cell r="DB72">
            <v>9</v>
          </cell>
          <cell r="DC72">
            <v>12</v>
          </cell>
          <cell r="DD72">
            <v>5</v>
          </cell>
          <cell r="DE72">
            <v>5</v>
          </cell>
          <cell r="DF72">
            <v>3</v>
          </cell>
          <cell r="DG72">
            <v>5</v>
          </cell>
          <cell r="DH72">
            <v>11</v>
          </cell>
          <cell r="DI72">
            <v>25</v>
          </cell>
          <cell r="DJ72">
            <v>46</v>
          </cell>
          <cell r="DK72">
            <v>46</v>
          </cell>
          <cell r="DL72">
            <v>46</v>
          </cell>
          <cell r="DM72">
            <v>46</v>
          </cell>
          <cell r="DN72">
            <v>55</v>
          </cell>
          <cell r="DO72">
            <v>67</v>
          </cell>
          <cell r="DP72">
            <v>72</v>
          </cell>
          <cell r="DQ72">
            <v>77</v>
          </cell>
          <cell r="DR72">
            <v>80</v>
          </cell>
          <cell r="DS72">
            <v>85</v>
          </cell>
          <cell r="DT72">
            <v>46</v>
          </cell>
          <cell r="DU72">
            <v>0</v>
          </cell>
          <cell r="DV72">
            <v>26</v>
          </cell>
          <cell r="DW72">
            <v>13</v>
          </cell>
          <cell r="DX72" t="str">
            <v xml:space="preserve"> - </v>
          </cell>
          <cell r="DY72" t="str">
            <v xml:space="preserve"> - </v>
          </cell>
          <cell r="DZ72" t="str">
            <v>Operating Expense</v>
          </cell>
          <cell r="EA72">
            <v>11</v>
          </cell>
          <cell r="EB72">
            <v>14</v>
          </cell>
          <cell r="EC72">
            <v>21</v>
          </cell>
          <cell r="ED72">
            <v>0</v>
          </cell>
          <cell r="EE72">
            <v>0</v>
          </cell>
          <cell r="EF72">
            <v>0</v>
          </cell>
          <cell r="EG72">
            <v>9</v>
          </cell>
          <cell r="EH72">
            <v>12</v>
          </cell>
          <cell r="EI72">
            <v>5</v>
          </cell>
          <cell r="EJ72">
            <v>5</v>
          </cell>
          <cell r="EK72">
            <v>3</v>
          </cell>
          <cell r="EL72">
            <v>5</v>
          </cell>
          <cell r="EM72">
            <v>11</v>
          </cell>
          <cell r="EN72">
            <v>25</v>
          </cell>
          <cell r="EO72">
            <v>46</v>
          </cell>
          <cell r="EP72">
            <v>46</v>
          </cell>
          <cell r="EQ72">
            <v>46</v>
          </cell>
          <cell r="ER72">
            <v>46</v>
          </cell>
          <cell r="ES72">
            <v>55</v>
          </cell>
          <cell r="ET72">
            <v>67</v>
          </cell>
          <cell r="EU72">
            <v>72</v>
          </cell>
          <cell r="EV72">
            <v>77</v>
          </cell>
          <cell r="EW72">
            <v>80</v>
          </cell>
          <cell r="EX72">
            <v>46</v>
          </cell>
          <cell r="EY72">
            <v>46</v>
          </cell>
          <cell r="EZ72">
            <v>0</v>
          </cell>
          <cell r="FA72">
            <v>0</v>
          </cell>
          <cell r="FB72">
            <v>0</v>
          </cell>
          <cell r="FC72" t="str">
            <v xml:space="preserve"> - </v>
          </cell>
          <cell r="FD72" t="str">
            <v xml:space="preserve"> - </v>
          </cell>
        </row>
        <row r="73">
          <cell r="E73" t="str">
            <v>EASTPAK80007626</v>
          </cell>
          <cell r="F73" t="str">
            <v>Total SG&amp;A</v>
          </cell>
          <cell r="G73">
            <v>51</v>
          </cell>
          <cell r="H73">
            <v>64</v>
          </cell>
          <cell r="I73">
            <v>63</v>
          </cell>
          <cell r="J73">
            <v>63</v>
          </cell>
          <cell r="K73">
            <v>62</v>
          </cell>
          <cell r="L73">
            <v>87</v>
          </cell>
          <cell r="M73">
            <v>71</v>
          </cell>
          <cell r="N73">
            <v>88</v>
          </cell>
          <cell r="O73">
            <v>86</v>
          </cell>
          <cell r="P73">
            <v>53</v>
          </cell>
          <cell r="Q73">
            <v>44</v>
          </cell>
          <cell r="R73">
            <v>92</v>
          </cell>
          <cell r="S73">
            <v>51</v>
          </cell>
          <cell r="T73">
            <v>115</v>
          </cell>
          <cell r="U73">
            <v>178</v>
          </cell>
          <cell r="V73">
            <v>241</v>
          </cell>
          <cell r="W73">
            <v>303</v>
          </cell>
          <cell r="X73">
            <v>390</v>
          </cell>
          <cell r="Y73">
            <v>461</v>
          </cell>
          <cell r="Z73">
            <v>549</v>
          </cell>
          <cell r="AA73">
            <v>635</v>
          </cell>
          <cell r="AB73">
            <v>688</v>
          </cell>
          <cell r="AC73">
            <v>732</v>
          </cell>
          <cell r="AD73">
            <v>824</v>
          </cell>
          <cell r="AE73">
            <v>178</v>
          </cell>
          <cell r="AF73">
            <v>212</v>
          </cell>
          <cell r="AG73">
            <v>245</v>
          </cell>
          <cell r="AH73">
            <v>189</v>
          </cell>
          <cell r="AI73" t="str">
            <v xml:space="preserve"> - </v>
          </cell>
          <cell r="AJ73" t="str">
            <v xml:space="preserve"> - </v>
          </cell>
          <cell r="AK73" t="str">
            <v>Total SG&amp;A</v>
          </cell>
          <cell r="AL73">
            <v>11</v>
          </cell>
          <cell r="AM73">
            <v>14</v>
          </cell>
          <cell r="AN73">
            <v>21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11</v>
          </cell>
          <cell r="AY73">
            <v>25</v>
          </cell>
          <cell r="AZ73">
            <v>46</v>
          </cell>
          <cell r="BA73">
            <v>46</v>
          </cell>
          <cell r="BB73">
            <v>46</v>
          </cell>
          <cell r="BC73">
            <v>46</v>
          </cell>
          <cell r="BD73">
            <v>46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46</v>
          </cell>
          <cell r="BK73">
            <v>0</v>
          </cell>
          <cell r="BL73">
            <v>0</v>
          </cell>
          <cell r="BM73">
            <v>0</v>
          </cell>
          <cell r="BP73" t="str">
            <v>Total SG&amp;A</v>
          </cell>
          <cell r="BQ73">
            <v>17</v>
          </cell>
          <cell r="BR73">
            <v>25</v>
          </cell>
          <cell r="BS73">
            <v>33</v>
          </cell>
          <cell r="BT73">
            <v>23</v>
          </cell>
          <cell r="BU73">
            <v>17</v>
          </cell>
          <cell r="BV73">
            <v>20</v>
          </cell>
          <cell r="BW73">
            <v>22</v>
          </cell>
          <cell r="BX73">
            <v>44</v>
          </cell>
          <cell r="BY73">
            <v>29</v>
          </cell>
          <cell r="BZ73">
            <v>10</v>
          </cell>
          <cell r="CA73">
            <v>19</v>
          </cell>
          <cell r="CB73">
            <v>32</v>
          </cell>
          <cell r="CC73">
            <v>17</v>
          </cell>
          <cell r="CD73">
            <v>42</v>
          </cell>
          <cell r="CE73">
            <v>75</v>
          </cell>
          <cell r="CF73">
            <v>98</v>
          </cell>
          <cell r="CG73">
            <v>115</v>
          </cell>
          <cell r="CH73">
            <v>135</v>
          </cell>
          <cell r="CI73">
            <v>157</v>
          </cell>
          <cell r="CJ73">
            <v>201</v>
          </cell>
          <cell r="CK73">
            <v>230</v>
          </cell>
          <cell r="CL73">
            <v>240</v>
          </cell>
          <cell r="CM73">
            <v>259</v>
          </cell>
          <cell r="CN73">
            <v>291</v>
          </cell>
          <cell r="CO73">
            <v>75</v>
          </cell>
          <cell r="CP73">
            <v>60</v>
          </cell>
          <cell r="CQ73">
            <v>95</v>
          </cell>
          <cell r="CR73">
            <v>61</v>
          </cell>
          <cell r="CS73" t="str">
            <v xml:space="preserve"> - </v>
          </cell>
          <cell r="CT73" t="str">
            <v xml:space="preserve"> - </v>
          </cell>
          <cell r="CU73" t="str">
            <v>Total SG&amp;A</v>
          </cell>
          <cell r="CV73">
            <v>11</v>
          </cell>
          <cell r="CW73">
            <v>14</v>
          </cell>
          <cell r="CX73">
            <v>21</v>
          </cell>
          <cell r="CY73">
            <v>0</v>
          </cell>
          <cell r="CZ73">
            <v>0</v>
          </cell>
          <cell r="DA73">
            <v>0</v>
          </cell>
          <cell r="DB73">
            <v>9</v>
          </cell>
          <cell r="DC73">
            <v>12</v>
          </cell>
          <cell r="DD73">
            <v>5</v>
          </cell>
          <cell r="DE73">
            <v>5</v>
          </cell>
          <cell r="DF73">
            <v>3</v>
          </cell>
          <cell r="DG73">
            <v>5</v>
          </cell>
          <cell r="DH73">
            <v>11</v>
          </cell>
          <cell r="DI73">
            <v>25</v>
          </cell>
          <cell r="DJ73">
            <v>46</v>
          </cell>
          <cell r="DK73">
            <v>46</v>
          </cell>
          <cell r="DL73">
            <v>46</v>
          </cell>
          <cell r="DM73">
            <v>46</v>
          </cell>
          <cell r="DN73">
            <v>55</v>
          </cell>
          <cell r="DO73">
            <v>67</v>
          </cell>
          <cell r="DP73">
            <v>72</v>
          </cell>
          <cell r="DQ73">
            <v>77</v>
          </cell>
          <cell r="DR73">
            <v>80</v>
          </cell>
          <cell r="DS73">
            <v>85</v>
          </cell>
          <cell r="DT73">
            <v>46</v>
          </cell>
          <cell r="DU73">
            <v>0</v>
          </cell>
          <cell r="DV73">
            <v>26</v>
          </cell>
          <cell r="DW73">
            <v>13</v>
          </cell>
          <cell r="DX73" t="str">
            <v xml:space="preserve"> - </v>
          </cell>
          <cell r="DY73" t="str">
            <v xml:space="preserve"> - </v>
          </cell>
          <cell r="DZ73" t="str">
            <v>Total SG&amp;A</v>
          </cell>
          <cell r="EA73">
            <v>11</v>
          </cell>
          <cell r="EB73">
            <v>14</v>
          </cell>
          <cell r="EC73">
            <v>21</v>
          </cell>
          <cell r="ED73">
            <v>0</v>
          </cell>
          <cell r="EE73">
            <v>0</v>
          </cell>
          <cell r="EF73">
            <v>0</v>
          </cell>
          <cell r="EG73">
            <v>9</v>
          </cell>
          <cell r="EH73">
            <v>12</v>
          </cell>
          <cell r="EI73">
            <v>5</v>
          </cell>
          <cell r="EJ73">
            <v>5</v>
          </cell>
          <cell r="EK73">
            <v>3</v>
          </cell>
          <cell r="EL73">
            <v>5</v>
          </cell>
          <cell r="EM73">
            <v>11</v>
          </cell>
          <cell r="EN73">
            <v>25</v>
          </cell>
          <cell r="EO73">
            <v>46</v>
          </cell>
          <cell r="EP73">
            <v>46</v>
          </cell>
          <cell r="EQ73">
            <v>46</v>
          </cell>
          <cell r="ER73">
            <v>46</v>
          </cell>
          <cell r="ES73">
            <v>55</v>
          </cell>
          <cell r="ET73">
            <v>67</v>
          </cell>
          <cell r="EU73">
            <v>72</v>
          </cell>
          <cell r="EV73">
            <v>77</v>
          </cell>
          <cell r="EW73">
            <v>80</v>
          </cell>
          <cell r="EX73">
            <v>79</v>
          </cell>
          <cell r="EY73">
            <v>46</v>
          </cell>
          <cell r="EZ73">
            <v>0</v>
          </cell>
          <cell r="FA73">
            <v>13</v>
          </cell>
          <cell r="FB73">
            <v>20</v>
          </cell>
          <cell r="FC73" t="str">
            <v xml:space="preserve"> - </v>
          </cell>
          <cell r="FD73" t="str">
            <v xml:space="preserve"> - </v>
          </cell>
        </row>
        <row r="74">
          <cell r="E74" t="str">
            <v>EASTPAK80001579</v>
          </cell>
          <cell r="F74" t="str">
            <v>Oper Profit Incl Roy, before Amtz</v>
          </cell>
          <cell r="G74">
            <v>-23</v>
          </cell>
          <cell r="H74">
            <v>-20</v>
          </cell>
          <cell r="I74">
            <v>-31</v>
          </cell>
          <cell r="J74">
            <v>-32</v>
          </cell>
          <cell r="K74">
            <v>-41</v>
          </cell>
          <cell r="L74">
            <v>-26</v>
          </cell>
          <cell r="M74">
            <v>-50</v>
          </cell>
          <cell r="N74">
            <v>-17</v>
          </cell>
          <cell r="O74">
            <v>-19</v>
          </cell>
          <cell r="P74">
            <v>-48</v>
          </cell>
          <cell r="Q74">
            <v>-30</v>
          </cell>
          <cell r="R74">
            <v>-77</v>
          </cell>
          <cell r="S74">
            <v>-23</v>
          </cell>
          <cell r="T74">
            <v>-43</v>
          </cell>
          <cell r="U74">
            <v>-74</v>
          </cell>
          <cell r="V74">
            <v>-106</v>
          </cell>
          <cell r="W74">
            <v>-147</v>
          </cell>
          <cell r="X74">
            <v>-173</v>
          </cell>
          <cell r="Y74">
            <v>-223</v>
          </cell>
          <cell r="Z74">
            <v>-240</v>
          </cell>
          <cell r="AA74">
            <v>-259</v>
          </cell>
          <cell r="AB74">
            <v>-307</v>
          </cell>
          <cell r="AC74">
            <v>-337</v>
          </cell>
          <cell r="AD74">
            <v>-414</v>
          </cell>
          <cell r="AE74">
            <v>-74</v>
          </cell>
          <cell r="AF74">
            <v>-99</v>
          </cell>
          <cell r="AG74">
            <v>-86</v>
          </cell>
          <cell r="AH74">
            <v>-155</v>
          </cell>
          <cell r="AI74" t="str">
            <v xml:space="preserve"> - </v>
          </cell>
          <cell r="AJ74" t="str">
            <v xml:space="preserve"> - </v>
          </cell>
          <cell r="AK74" t="str">
            <v>Oper Profit Incl Roy, before Amtz</v>
          </cell>
          <cell r="AL74">
            <v>8</v>
          </cell>
          <cell r="AM74">
            <v>35</v>
          </cell>
          <cell r="AN74">
            <v>-4</v>
          </cell>
          <cell r="AO74">
            <v>11</v>
          </cell>
          <cell r="AP74">
            <v>22</v>
          </cell>
          <cell r="AQ74">
            <v>41</v>
          </cell>
          <cell r="AR74">
            <v>47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8</v>
          </cell>
          <cell r="AY74">
            <v>43</v>
          </cell>
          <cell r="AZ74">
            <v>39</v>
          </cell>
          <cell r="BA74">
            <v>50</v>
          </cell>
          <cell r="BB74">
            <v>72</v>
          </cell>
          <cell r="BC74">
            <v>113</v>
          </cell>
          <cell r="BD74">
            <v>160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39</v>
          </cell>
          <cell r="BK74">
            <v>74</v>
          </cell>
          <cell r="BL74">
            <v>0</v>
          </cell>
          <cell r="BM74">
            <v>0</v>
          </cell>
          <cell r="BP74" t="str">
            <v>Oper Profit Incl Roy, before Amtz</v>
          </cell>
          <cell r="BQ74">
            <v>7</v>
          </cell>
          <cell r="BR74">
            <v>12</v>
          </cell>
          <cell r="BS74">
            <v>14</v>
          </cell>
          <cell r="BT74">
            <v>10</v>
          </cell>
          <cell r="BU74">
            <v>7</v>
          </cell>
          <cell r="BV74">
            <v>9</v>
          </cell>
          <cell r="BW74">
            <v>10</v>
          </cell>
          <cell r="BX74">
            <v>19</v>
          </cell>
          <cell r="BY74">
            <v>12</v>
          </cell>
          <cell r="BZ74">
            <v>4</v>
          </cell>
          <cell r="CA74">
            <v>8</v>
          </cell>
          <cell r="CB74">
            <v>14</v>
          </cell>
          <cell r="CC74">
            <v>7</v>
          </cell>
          <cell r="CD74">
            <v>19</v>
          </cell>
          <cell r="CE74">
            <v>33</v>
          </cell>
          <cell r="CF74">
            <v>43</v>
          </cell>
          <cell r="CG74">
            <v>50</v>
          </cell>
          <cell r="CH74">
            <v>59</v>
          </cell>
          <cell r="CI74">
            <v>69</v>
          </cell>
          <cell r="CJ74">
            <v>88</v>
          </cell>
          <cell r="CK74">
            <v>100</v>
          </cell>
          <cell r="CL74">
            <v>104</v>
          </cell>
          <cell r="CM74">
            <v>112</v>
          </cell>
          <cell r="CN74">
            <v>126</v>
          </cell>
          <cell r="CO74">
            <v>33</v>
          </cell>
          <cell r="CP74">
            <v>26</v>
          </cell>
          <cell r="CQ74">
            <v>41</v>
          </cell>
          <cell r="CR74">
            <v>26</v>
          </cell>
          <cell r="CS74" t="str">
            <v xml:space="preserve"> - </v>
          </cell>
          <cell r="CT74" t="str">
            <v xml:space="preserve"> - </v>
          </cell>
          <cell r="CU74" t="str">
            <v>Oper Profit Incl Roy, before Amtz</v>
          </cell>
          <cell r="CV74">
            <v>8</v>
          </cell>
          <cell r="CW74">
            <v>35</v>
          </cell>
          <cell r="CX74">
            <v>-4</v>
          </cell>
          <cell r="CY74">
            <v>11</v>
          </cell>
          <cell r="CZ74">
            <v>22</v>
          </cell>
          <cell r="DA74">
            <v>41</v>
          </cell>
          <cell r="DB74">
            <v>1</v>
          </cell>
          <cell r="DC74">
            <v>4</v>
          </cell>
          <cell r="DD74">
            <v>1</v>
          </cell>
          <cell r="DE74">
            <v>1</v>
          </cell>
          <cell r="DF74">
            <v>1</v>
          </cell>
          <cell r="DG74">
            <v>-2</v>
          </cell>
          <cell r="DH74">
            <v>8</v>
          </cell>
          <cell r="DI74">
            <v>43</v>
          </cell>
          <cell r="DJ74">
            <v>39</v>
          </cell>
          <cell r="DK74">
            <v>50</v>
          </cell>
          <cell r="DL74">
            <v>72</v>
          </cell>
          <cell r="DM74">
            <v>113</v>
          </cell>
          <cell r="DN74">
            <v>114</v>
          </cell>
          <cell r="DO74">
            <v>118</v>
          </cell>
          <cell r="DP74">
            <v>119</v>
          </cell>
          <cell r="DQ74">
            <v>120</v>
          </cell>
          <cell r="DR74">
            <v>121</v>
          </cell>
          <cell r="DS74">
            <v>119</v>
          </cell>
          <cell r="DT74">
            <v>39</v>
          </cell>
          <cell r="DU74">
            <v>74</v>
          </cell>
          <cell r="DV74">
            <v>6</v>
          </cell>
          <cell r="DW74">
            <v>0</v>
          </cell>
          <cell r="DX74" t="str">
            <v xml:space="preserve"> - </v>
          </cell>
          <cell r="DY74" t="str">
            <v xml:space="preserve"> - </v>
          </cell>
          <cell r="DZ74" t="str">
            <v>Oper Profit Incl Roy, before Amtz</v>
          </cell>
          <cell r="EA74">
            <v>8</v>
          </cell>
          <cell r="EB74">
            <v>35</v>
          </cell>
          <cell r="EC74">
            <v>-4</v>
          </cell>
          <cell r="ED74">
            <v>11</v>
          </cell>
          <cell r="EE74">
            <v>22</v>
          </cell>
          <cell r="EF74">
            <v>41</v>
          </cell>
          <cell r="EG74">
            <v>1</v>
          </cell>
          <cell r="EH74">
            <v>4</v>
          </cell>
          <cell r="EI74">
            <v>1</v>
          </cell>
          <cell r="EJ74">
            <v>1</v>
          </cell>
          <cell r="EK74">
            <v>1</v>
          </cell>
          <cell r="EL74">
            <v>-2</v>
          </cell>
          <cell r="EM74">
            <v>8</v>
          </cell>
          <cell r="EN74">
            <v>43</v>
          </cell>
          <cell r="EO74">
            <v>39</v>
          </cell>
          <cell r="EP74">
            <v>50</v>
          </cell>
          <cell r="EQ74">
            <v>72</v>
          </cell>
          <cell r="ER74">
            <v>113</v>
          </cell>
          <cell r="ES74">
            <v>114</v>
          </cell>
          <cell r="ET74">
            <v>118</v>
          </cell>
          <cell r="EU74">
            <v>119</v>
          </cell>
          <cell r="EV74">
            <v>120</v>
          </cell>
          <cell r="EW74">
            <v>121</v>
          </cell>
          <cell r="EX74">
            <v>168</v>
          </cell>
          <cell r="EY74">
            <v>39</v>
          </cell>
          <cell r="EZ74">
            <v>74</v>
          </cell>
          <cell r="FA74">
            <v>51</v>
          </cell>
          <cell r="FB74">
            <v>4</v>
          </cell>
          <cell r="FC74" t="str">
            <v xml:space="preserve"> - </v>
          </cell>
          <cell r="FD74" t="str">
            <v xml:space="preserve"> - </v>
          </cell>
        </row>
        <row r="75">
          <cell r="E75" t="str">
            <v>EASTPAK80001586</v>
          </cell>
          <cell r="F75" t="str">
            <v>Oper Profit Incl Royalties &amp; Amtz</v>
          </cell>
          <cell r="G75">
            <v>-23</v>
          </cell>
          <cell r="H75">
            <v>-20</v>
          </cell>
          <cell r="I75">
            <v>-31</v>
          </cell>
          <cell r="J75">
            <v>-32</v>
          </cell>
          <cell r="K75">
            <v>-41</v>
          </cell>
          <cell r="L75">
            <v>-26</v>
          </cell>
          <cell r="M75">
            <v>-50</v>
          </cell>
          <cell r="N75">
            <v>-17</v>
          </cell>
          <cell r="O75">
            <v>-19</v>
          </cell>
          <cell r="P75">
            <v>-48</v>
          </cell>
          <cell r="Q75">
            <v>-30</v>
          </cell>
          <cell r="R75">
            <v>-77</v>
          </cell>
          <cell r="S75">
            <v>-23</v>
          </cell>
          <cell r="T75">
            <v>-43</v>
          </cell>
          <cell r="U75">
            <v>-74</v>
          </cell>
          <cell r="V75">
            <v>-106</v>
          </cell>
          <cell r="W75">
            <v>-147</v>
          </cell>
          <cell r="X75">
            <v>-173</v>
          </cell>
          <cell r="Y75">
            <v>-223</v>
          </cell>
          <cell r="Z75">
            <v>-240</v>
          </cell>
          <cell r="AA75">
            <v>-259</v>
          </cell>
          <cell r="AB75">
            <v>-307</v>
          </cell>
          <cell r="AC75">
            <v>-337</v>
          </cell>
          <cell r="AD75">
            <v>-414</v>
          </cell>
          <cell r="AE75">
            <v>-74</v>
          </cell>
          <cell r="AF75">
            <v>-99</v>
          </cell>
          <cell r="AG75">
            <v>-86</v>
          </cell>
          <cell r="AH75">
            <v>-155</v>
          </cell>
          <cell r="AI75" t="str">
            <v xml:space="preserve"> - </v>
          </cell>
          <cell r="AJ75" t="str">
            <v xml:space="preserve"> - </v>
          </cell>
          <cell r="AK75" t="str">
            <v>Oper Profit Incl Royalties &amp; Amtz</v>
          </cell>
          <cell r="AL75">
            <v>8</v>
          </cell>
          <cell r="AM75">
            <v>35</v>
          </cell>
          <cell r="AN75">
            <v>-4</v>
          </cell>
          <cell r="AO75">
            <v>11</v>
          </cell>
          <cell r="AP75">
            <v>22</v>
          </cell>
          <cell r="AQ75">
            <v>41</v>
          </cell>
          <cell r="AR75">
            <v>47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8</v>
          </cell>
          <cell r="AY75">
            <v>43</v>
          </cell>
          <cell r="AZ75">
            <v>39</v>
          </cell>
          <cell r="BA75">
            <v>50</v>
          </cell>
          <cell r="BB75">
            <v>72</v>
          </cell>
          <cell r="BC75">
            <v>113</v>
          </cell>
          <cell r="BD75">
            <v>160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39</v>
          </cell>
          <cell r="BK75">
            <v>74</v>
          </cell>
          <cell r="BL75">
            <v>0</v>
          </cell>
          <cell r="BM75">
            <v>0</v>
          </cell>
          <cell r="BP75" t="str">
            <v>Oper Profit Incl Royalties &amp; Amtz</v>
          </cell>
          <cell r="BQ75">
            <v>7</v>
          </cell>
          <cell r="BR75">
            <v>12</v>
          </cell>
          <cell r="BS75">
            <v>14</v>
          </cell>
          <cell r="BT75">
            <v>10</v>
          </cell>
          <cell r="BU75">
            <v>7</v>
          </cell>
          <cell r="BV75">
            <v>9</v>
          </cell>
          <cell r="BW75">
            <v>10</v>
          </cell>
          <cell r="BX75">
            <v>19</v>
          </cell>
          <cell r="BY75">
            <v>12</v>
          </cell>
          <cell r="BZ75">
            <v>4</v>
          </cell>
          <cell r="CA75">
            <v>8</v>
          </cell>
          <cell r="CB75">
            <v>14</v>
          </cell>
          <cell r="CC75">
            <v>7</v>
          </cell>
          <cell r="CD75">
            <v>19</v>
          </cell>
          <cell r="CE75">
            <v>33</v>
          </cell>
          <cell r="CF75">
            <v>43</v>
          </cell>
          <cell r="CG75">
            <v>50</v>
          </cell>
          <cell r="CH75">
            <v>59</v>
          </cell>
          <cell r="CI75">
            <v>69</v>
          </cell>
          <cell r="CJ75">
            <v>88</v>
          </cell>
          <cell r="CK75">
            <v>100</v>
          </cell>
          <cell r="CL75">
            <v>104</v>
          </cell>
          <cell r="CM75">
            <v>112</v>
          </cell>
          <cell r="CN75">
            <v>126</v>
          </cell>
          <cell r="CO75">
            <v>33</v>
          </cell>
          <cell r="CP75">
            <v>26</v>
          </cell>
          <cell r="CQ75">
            <v>41</v>
          </cell>
          <cell r="CR75">
            <v>26</v>
          </cell>
          <cell r="CS75" t="str">
            <v xml:space="preserve"> - </v>
          </cell>
          <cell r="CT75" t="str">
            <v xml:space="preserve"> - </v>
          </cell>
          <cell r="CU75" t="str">
            <v>Oper Profit Incl Royalties &amp; Amtz</v>
          </cell>
          <cell r="CV75">
            <v>8</v>
          </cell>
          <cell r="CW75">
            <v>35</v>
          </cell>
          <cell r="CX75">
            <v>-4</v>
          </cell>
          <cell r="CY75">
            <v>11</v>
          </cell>
          <cell r="CZ75">
            <v>22</v>
          </cell>
          <cell r="DA75">
            <v>41</v>
          </cell>
          <cell r="DB75">
            <v>1</v>
          </cell>
          <cell r="DC75">
            <v>4</v>
          </cell>
          <cell r="DD75">
            <v>1</v>
          </cell>
          <cell r="DE75">
            <v>1</v>
          </cell>
          <cell r="DF75">
            <v>1</v>
          </cell>
          <cell r="DG75">
            <v>-2</v>
          </cell>
          <cell r="DH75">
            <v>8</v>
          </cell>
          <cell r="DI75">
            <v>43</v>
          </cell>
          <cell r="DJ75">
            <v>39</v>
          </cell>
          <cell r="DK75">
            <v>50</v>
          </cell>
          <cell r="DL75">
            <v>72</v>
          </cell>
          <cell r="DM75">
            <v>113</v>
          </cell>
          <cell r="DN75">
            <v>114</v>
          </cell>
          <cell r="DO75">
            <v>118</v>
          </cell>
          <cell r="DP75">
            <v>119</v>
          </cell>
          <cell r="DQ75">
            <v>120</v>
          </cell>
          <cell r="DR75">
            <v>121</v>
          </cell>
          <cell r="DS75">
            <v>119</v>
          </cell>
          <cell r="DT75">
            <v>39</v>
          </cell>
          <cell r="DU75">
            <v>74</v>
          </cell>
          <cell r="DV75">
            <v>6</v>
          </cell>
          <cell r="DW75">
            <v>0</v>
          </cell>
          <cell r="DX75" t="str">
            <v xml:space="preserve"> - </v>
          </cell>
          <cell r="DY75" t="str">
            <v xml:space="preserve"> - </v>
          </cell>
          <cell r="DZ75" t="str">
            <v>Oper Profit Incl Royalties &amp; Amtz</v>
          </cell>
          <cell r="EA75">
            <v>8</v>
          </cell>
          <cell r="EB75">
            <v>35</v>
          </cell>
          <cell r="EC75">
            <v>-4</v>
          </cell>
          <cell r="ED75">
            <v>11</v>
          </cell>
          <cell r="EE75">
            <v>22</v>
          </cell>
          <cell r="EF75">
            <v>41</v>
          </cell>
          <cell r="EG75">
            <v>1</v>
          </cell>
          <cell r="EH75">
            <v>4</v>
          </cell>
          <cell r="EI75">
            <v>1</v>
          </cell>
          <cell r="EJ75">
            <v>1</v>
          </cell>
          <cell r="EK75">
            <v>1</v>
          </cell>
          <cell r="EL75">
            <v>-2</v>
          </cell>
          <cell r="EM75">
            <v>8</v>
          </cell>
          <cell r="EN75">
            <v>43</v>
          </cell>
          <cell r="EO75">
            <v>39</v>
          </cell>
          <cell r="EP75">
            <v>50</v>
          </cell>
          <cell r="EQ75">
            <v>72</v>
          </cell>
          <cell r="ER75">
            <v>113</v>
          </cell>
          <cell r="ES75">
            <v>114</v>
          </cell>
          <cell r="ET75">
            <v>118</v>
          </cell>
          <cell r="EU75">
            <v>119</v>
          </cell>
          <cell r="EV75">
            <v>120</v>
          </cell>
          <cell r="EW75">
            <v>121</v>
          </cell>
          <cell r="EX75">
            <v>168</v>
          </cell>
          <cell r="EY75">
            <v>39</v>
          </cell>
          <cell r="EZ75">
            <v>74</v>
          </cell>
          <cell r="FA75">
            <v>51</v>
          </cell>
          <cell r="FB75">
            <v>4</v>
          </cell>
          <cell r="FC75" t="str">
            <v xml:space="preserve"> - </v>
          </cell>
          <cell r="FD75" t="str">
            <v xml:space="preserve"> - </v>
          </cell>
        </row>
        <row r="76">
          <cell r="E76" t="str">
            <v>EASTPAK80001595</v>
          </cell>
          <cell r="F76" t="str">
            <v>PBT</v>
          </cell>
          <cell r="G76">
            <v>-23</v>
          </cell>
          <cell r="H76">
            <v>-20</v>
          </cell>
          <cell r="I76">
            <v>-31</v>
          </cell>
          <cell r="J76">
            <v>-32</v>
          </cell>
          <cell r="K76">
            <v>-41</v>
          </cell>
          <cell r="L76">
            <v>-26</v>
          </cell>
          <cell r="M76">
            <v>-50</v>
          </cell>
          <cell r="N76">
            <v>-17</v>
          </cell>
          <cell r="O76">
            <v>-19</v>
          </cell>
          <cell r="P76">
            <v>-48</v>
          </cell>
          <cell r="Q76">
            <v>-30</v>
          </cell>
          <cell r="R76">
            <v>-77</v>
          </cell>
          <cell r="S76">
            <v>-23</v>
          </cell>
          <cell r="T76">
            <v>-43</v>
          </cell>
          <cell r="U76">
            <v>-74</v>
          </cell>
          <cell r="V76">
            <v>-106</v>
          </cell>
          <cell r="W76">
            <v>-147</v>
          </cell>
          <cell r="X76">
            <v>-173</v>
          </cell>
          <cell r="Y76">
            <v>-223</v>
          </cell>
          <cell r="Z76">
            <v>-240</v>
          </cell>
          <cell r="AA76">
            <v>-259</v>
          </cell>
          <cell r="AB76">
            <v>-307</v>
          </cell>
          <cell r="AC76">
            <v>-337</v>
          </cell>
          <cell r="AD76">
            <v>-414</v>
          </cell>
          <cell r="AE76">
            <v>-74</v>
          </cell>
          <cell r="AF76">
            <v>-99</v>
          </cell>
          <cell r="AG76">
            <v>-86</v>
          </cell>
          <cell r="AH76">
            <v>-155</v>
          </cell>
          <cell r="AI76" t="str">
            <v xml:space="preserve"> - </v>
          </cell>
          <cell r="AJ76" t="str">
            <v xml:space="preserve"> - </v>
          </cell>
          <cell r="AK76" t="str">
            <v>PBT</v>
          </cell>
          <cell r="AL76">
            <v>6</v>
          </cell>
          <cell r="AM76">
            <v>35</v>
          </cell>
          <cell r="AN76">
            <v>-6</v>
          </cell>
          <cell r="AO76">
            <v>11</v>
          </cell>
          <cell r="AP76">
            <v>26</v>
          </cell>
          <cell r="AQ76">
            <v>41</v>
          </cell>
          <cell r="AR76">
            <v>47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6</v>
          </cell>
          <cell r="AY76">
            <v>41</v>
          </cell>
          <cell r="AZ76">
            <v>35</v>
          </cell>
          <cell r="BA76">
            <v>46</v>
          </cell>
          <cell r="BB76">
            <v>72</v>
          </cell>
          <cell r="BC76">
            <v>113</v>
          </cell>
          <cell r="BD76">
            <v>160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35</v>
          </cell>
          <cell r="BK76">
            <v>78</v>
          </cell>
          <cell r="BL76">
            <v>0</v>
          </cell>
          <cell r="BM76">
            <v>0</v>
          </cell>
          <cell r="BP76" t="str">
            <v>PBT</v>
          </cell>
          <cell r="BQ76">
            <v>6</v>
          </cell>
          <cell r="BR76">
            <v>11</v>
          </cell>
          <cell r="BS76">
            <v>13</v>
          </cell>
          <cell r="BT76">
            <v>9</v>
          </cell>
          <cell r="BU76">
            <v>6</v>
          </cell>
          <cell r="BV76">
            <v>8</v>
          </cell>
          <cell r="BW76">
            <v>9</v>
          </cell>
          <cell r="BX76">
            <v>18</v>
          </cell>
          <cell r="BY76">
            <v>11</v>
          </cell>
          <cell r="BZ76">
            <v>3</v>
          </cell>
          <cell r="CA76">
            <v>7</v>
          </cell>
          <cell r="CB76">
            <v>13</v>
          </cell>
          <cell r="CC76">
            <v>6</v>
          </cell>
          <cell r="CD76">
            <v>17</v>
          </cell>
          <cell r="CE76">
            <v>30</v>
          </cell>
          <cell r="CF76">
            <v>39</v>
          </cell>
          <cell r="CG76">
            <v>45</v>
          </cell>
          <cell r="CH76">
            <v>53</v>
          </cell>
          <cell r="CI76">
            <v>62</v>
          </cell>
          <cell r="CJ76">
            <v>80</v>
          </cell>
          <cell r="CK76">
            <v>91</v>
          </cell>
          <cell r="CL76">
            <v>94</v>
          </cell>
          <cell r="CM76">
            <v>101</v>
          </cell>
          <cell r="CN76">
            <v>114</v>
          </cell>
          <cell r="CO76">
            <v>30</v>
          </cell>
          <cell r="CP76">
            <v>23</v>
          </cell>
          <cell r="CQ76">
            <v>38</v>
          </cell>
          <cell r="CR76">
            <v>23</v>
          </cell>
          <cell r="CS76" t="str">
            <v xml:space="preserve"> - </v>
          </cell>
          <cell r="CT76" t="str">
            <v xml:space="preserve"> - </v>
          </cell>
          <cell r="CU76" t="str">
            <v>PBT</v>
          </cell>
          <cell r="CV76">
            <v>6</v>
          </cell>
          <cell r="CW76">
            <v>35</v>
          </cell>
          <cell r="CX76">
            <v>-6</v>
          </cell>
          <cell r="CY76">
            <v>11</v>
          </cell>
          <cell r="CZ76">
            <v>26</v>
          </cell>
          <cell r="DA76">
            <v>41</v>
          </cell>
          <cell r="DB76">
            <v>1</v>
          </cell>
          <cell r="DC76">
            <v>4</v>
          </cell>
          <cell r="DD76">
            <v>1</v>
          </cell>
          <cell r="DE76">
            <v>1</v>
          </cell>
          <cell r="DF76">
            <v>1</v>
          </cell>
          <cell r="DG76">
            <v>-2</v>
          </cell>
          <cell r="DH76">
            <v>6</v>
          </cell>
          <cell r="DI76">
            <v>41</v>
          </cell>
          <cell r="DJ76">
            <v>35</v>
          </cell>
          <cell r="DK76">
            <v>46</v>
          </cell>
          <cell r="DL76">
            <v>72</v>
          </cell>
          <cell r="DM76">
            <v>113</v>
          </cell>
          <cell r="DN76">
            <v>114</v>
          </cell>
          <cell r="DO76">
            <v>118</v>
          </cell>
          <cell r="DP76">
            <v>119</v>
          </cell>
          <cell r="DQ76">
            <v>120</v>
          </cell>
          <cell r="DR76">
            <v>121</v>
          </cell>
          <cell r="DS76">
            <v>119</v>
          </cell>
          <cell r="DT76">
            <v>35</v>
          </cell>
          <cell r="DU76">
            <v>78</v>
          </cell>
          <cell r="DV76">
            <v>6</v>
          </cell>
          <cell r="DW76">
            <v>0</v>
          </cell>
          <cell r="DX76" t="str">
            <v xml:space="preserve"> - </v>
          </cell>
          <cell r="DY76" t="str">
            <v xml:space="preserve"> - </v>
          </cell>
          <cell r="DZ76" t="str">
            <v>PBT</v>
          </cell>
          <cell r="EA76">
            <v>6</v>
          </cell>
          <cell r="EB76">
            <v>35</v>
          </cell>
          <cell r="EC76">
            <v>-6</v>
          </cell>
          <cell r="ED76">
            <v>11</v>
          </cell>
          <cell r="EE76">
            <v>26</v>
          </cell>
          <cell r="EF76">
            <v>41</v>
          </cell>
          <cell r="EG76">
            <v>1</v>
          </cell>
          <cell r="EH76">
            <v>4</v>
          </cell>
          <cell r="EI76">
            <v>1</v>
          </cell>
          <cell r="EJ76">
            <v>1</v>
          </cell>
          <cell r="EK76">
            <v>1</v>
          </cell>
          <cell r="EL76">
            <v>-2</v>
          </cell>
          <cell r="EM76">
            <v>6</v>
          </cell>
          <cell r="EN76">
            <v>41</v>
          </cell>
          <cell r="EO76">
            <v>35</v>
          </cell>
          <cell r="EP76">
            <v>46</v>
          </cell>
          <cell r="EQ76">
            <v>72</v>
          </cell>
          <cell r="ER76">
            <v>113</v>
          </cell>
          <cell r="ES76">
            <v>114</v>
          </cell>
          <cell r="ET76">
            <v>118</v>
          </cell>
          <cell r="EU76">
            <v>119</v>
          </cell>
          <cell r="EV76">
            <v>120</v>
          </cell>
          <cell r="EW76">
            <v>121</v>
          </cell>
          <cell r="EX76">
            <v>168</v>
          </cell>
          <cell r="EY76">
            <v>35</v>
          </cell>
          <cell r="EZ76">
            <v>78</v>
          </cell>
          <cell r="FA76">
            <v>51</v>
          </cell>
          <cell r="FB76">
            <v>4</v>
          </cell>
          <cell r="FC76" t="str">
            <v xml:space="preserve"> - </v>
          </cell>
          <cell r="FD76" t="str">
            <v xml:space="preserve"> - </v>
          </cell>
        </row>
        <row r="78">
          <cell r="F78" t="str">
            <v>EAGLE CREEK</v>
          </cell>
          <cell r="AK78" t="str">
            <v>EAGLE CREEK</v>
          </cell>
          <cell r="BP78" t="str">
            <v>EAGLE CREEK</v>
          </cell>
          <cell r="CU78" t="str">
            <v>EAGLE CREEK</v>
          </cell>
          <cell r="DZ78" t="str">
            <v>EAGLE CREEK</v>
          </cell>
        </row>
        <row r="79">
          <cell r="E79" t="str">
            <v>EAGLE CREEK80001486</v>
          </cell>
          <cell r="F79" t="str">
            <v>Net Sales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 t="str">
            <v xml:space="preserve"> - </v>
          </cell>
          <cell r="AJ79" t="str">
            <v xml:space="preserve"> - </v>
          </cell>
          <cell r="AK79" t="str">
            <v>Net Sales</v>
          </cell>
          <cell r="AL79">
            <v>0</v>
          </cell>
          <cell r="AM79">
            <v>2372</v>
          </cell>
          <cell r="AN79">
            <v>3136</v>
          </cell>
          <cell r="AO79">
            <v>3600</v>
          </cell>
          <cell r="AP79">
            <v>3071</v>
          </cell>
          <cell r="AQ79">
            <v>2922</v>
          </cell>
          <cell r="AR79">
            <v>3651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2372</v>
          </cell>
          <cell r="AZ79">
            <v>5508</v>
          </cell>
          <cell r="BA79">
            <v>9108</v>
          </cell>
          <cell r="BB79">
            <v>12179</v>
          </cell>
          <cell r="BC79">
            <v>15101</v>
          </cell>
          <cell r="BD79">
            <v>18752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5508</v>
          </cell>
          <cell r="BK79">
            <v>9593</v>
          </cell>
          <cell r="BL79">
            <v>0</v>
          </cell>
          <cell r="BM79">
            <v>0</v>
          </cell>
          <cell r="BP79" t="str">
            <v>Net Sales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 t="str">
            <v xml:space="preserve"> - </v>
          </cell>
          <cell r="CT79" t="str">
            <v xml:space="preserve"> - </v>
          </cell>
          <cell r="CU79" t="str">
            <v>Net Sales</v>
          </cell>
          <cell r="CV79">
            <v>0</v>
          </cell>
          <cell r="CW79">
            <v>2372</v>
          </cell>
          <cell r="CX79">
            <v>3136</v>
          </cell>
          <cell r="CY79">
            <v>3600</v>
          </cell>
          <cell r="CZ79">
            <v>3071</v>
          </cell>
          <cell r="DA79">
            <v>2922</v>
          </cell>
          <cell r="DB79">
            <v>3167</v>
          </cell>
          <cell r="DC79">
            <v>2683</v>
          </cell>
          <cell r="DD79">
            <v>3077</v>
          </cell>
          <cell r="DE79">
            <v>2474</v>
          </cell>
          <cell r="DF79">
            <v>2471</v>
          </cell>
          <cell r="DG79">
            <v>1736</v>
          </cell>
          <cell r="DH79">
            <v>0</v>
          </cell>
          <cell r="DI79">
            <v>2372</v>
          </cell>
          <cell r="DJ79">
            <v>5508</v>
          </cell>
          <cell r="DK79">
            <v>9108</v>
          </cell>
          <cell r="DL79">
            <v>12179</v>
          </cell>
          <cell r="DM79">
            <v>15101</v>
          </cell>
          <cell r="DN79">
            <v>18268</v>
          </cell>
          <cell r="DO79">
            <v>20951</v>
          </cell>
          <cell r="DP79">
            <v>24028</v>
          </cell>
          <cell r="DQ79">
            <v>26502</v>
          </cell>
          <cell r="DR79">
            <v>28973</v>
          </cell>
          <cell r="DS79">
            <v>30709</v>
          </cell>
          <cell r="DT79">
            <v>5508</v>
          </cell>
          <cell r="DU79">
            <v>9593</v>
          </cell>
          <cell r="DV79">
            <v>8927</v>
          </cell>
          <cell r="DW79">
            <v>6681</v>
          </cell>
          <cell r="DX79" t="str">
            <v xml:space="preserve"> - </v>
          </cell>
          <cell r="DY79" t="str">
            <v xml:space="preserve"> - </v>
          </cell>
          <cell r="DZ79" t="str">
            <v>Net Sales</v>
          </cell>
          <cell r="EA79">
            <v>0</v>
          </cell>
          <cell r="EB79">
            <v>2372</v>
          </cell>
          <cell r="EC79">
            <v>3136</v>
          </cell>
          <cell r="ED79">
            <v>3600</v>
          </cell>
          <cell r="EE79">
            <v>3071</v>
          </cell>
          <cell r="EF79">
            <v>2922</v>
          </cell>
          <cell r="EG79">
            <v>3167</v>
          </cell>
          <cell r="EH79">
            <v>2683</v>
          </cell>
          <cell r="EI79">
            <v>3077</v>
          </cell>
          <cell r="EJ79">
            <v>2474</v>
          </cell>
          <cell r="EK79">
            <v>2471</v>
          </cell>
          <cell r="EL79">
            <v>1736</v>
          </cell>
          <cell r="EM79">
            <v>0</v>
          </cell>
          <cell r="EN79">
            <v>2372</v>
          </cell>
          <cell r="EO79">
            <v>5508</v>
          </cell>
          <cell r="EP79">
            <v>9108</v>
          </cell>
          <cell r="EQ79">
            <v>12179</v>
          </cell>
          <cell r="ER79">
            <v>15101</v>
          </cell>
          <cell r="ES79">
            <v>18268</v>
          </cell>
          <cell r="ET79">
            <v>20951</v>
          </cell>
          <cell r="EU79">
            <v>24028</v>
          </cell>
          <cell r="EV79">
            <v>26502</v>
          </cell>
          <cell r="EW79">
            <v>28973</v>
          </cell>
          <cell r="EY79">
            <v>5508</v>
          </cell>
          <cell r="EZ79">
            <v>9593</v>
          </cell>
          <cell r="FC79" t="str">
            <v xml:space="preserve"> - </v>
          </cell>
          <cell r="FD79" t="str">
            <v xml:space="preserve"> - </v>
          </cell>
        </row>
        <row r="80">
          <cell r="E80" t="str">
            <v>EAGLE CREEK80007568</v>
          </cell>
          <cell r="F80" t="str">
            <v>Royalties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 t="str">
            <v xml:space="preserve"> - </v>
          </cell>
          <cell r="AJ80" t="str">
            <v xml:space="preserve"> - </v>
          </cell>
          <cell r="AK80" t="str">
            <v>Royalties</v>
          </cell>
          <cell r="AL80">
            <v>0</v>
          </cell>
          <cell r="AM80">
            <v>28</v>
          </cell>
          <cell r="AN80">
            <v>28</v>
          </cell>
          <cell r="AO80">
            <v>28</v>
          </cell>
          <cell r="AP80">
            <v>27</v>
          </cell>
          <cell r="AQ80">
            <v>28</v>
          </cell>
          <cell r="AR80">
            <v>28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28</v>
          </cell>
          <cell r="AZ80">
            <v>56</v>
          </cell>
          <cell r="BA80">
            <v>84</v>
          </cell>
          <cell r="BB80">
            <v>111</v>
          </cell>
          <cell r="BC80">
            <v>139</v>
          </cell>
          <cell r="BD80">
            <v>167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56</v>
          </cell>
          <cell r="BK80">
            <v>83</v>
          </cell>
          <cell r="BL80">
            <v>0</v>
          </cell>
          <cell r="BM80">
            <v>0</v>
          </cell>
          <cell r="BP80" t="str">
            <v>Royalties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 t="str">
            <v xml:space="preserve"> - </v>
          </cell>
          <cell r="CT80" t="str">
            <v xml:space="preserve"> - </v>
          </cell>
          <cell r="CU80" t="str">
            <v>Royalties</v>
          </cell>
          <cell r="CV80">
            <v>0</v>
          </cell>
          <cell r="CW80">
            <v>28</v>
          </cell>
          <cell r="CX80">
            <v>28</v>
          </cell>
          <cell r="CY80">
            <v>28</v>
          </cell>
          <cell r="CZ80">
            <v>27</v>
          </cell>
          <cell r="DA80">
            <v>28</v>
          </cell>
          <cell r="DB80">
            <v>28</v>
          </cell>
          <cell r="DC80">
            <v>28</v>
          </cell>
          <cell r="DD80">
            <v>28</v>
          </cell>
          <cell r="DE80">
            <v>28</v>
          </cell>
          <cell r="DF80">
            <v>28</v>
          </cell>
          <cell r="DG80">
            <v>28</v>
          </cell>
          <cell r="DH80">
            <v>0</v>
          </cell>
          <cell r="DI80">
            <v>28</v>
          </cell>
          <cell r="DJ80">
            <v>56</v>
          </cell>
          <cell r="DK80">
            <v>84</v>
          </cell>
          <cell r="DL80">
            <v>111</v>
          </cell>
          <cell r="DM80">
            <v>139</v>
          </cell>
          <cell r="DN80">
            <v>167</v>
          </cell>
          <cell r="DO80">
            <v>195</v>
          </cell>
          <cell r="DP80">
            <v>223</v>
          </cell>
          <cell r="DQ80">
            <v>251</v>
          </cell>
          <cell r="DR80">
            <v>279</v>
          </cell>
          <cell r="DS80">
            <v>307</v>
          </cell>
          <cell r="DT80">
            <v>56</v>
          </cell>
          <cell r="DU80">
            <v>83</v>
          </cell>
          <cell r="DV80">
            <v>84</v>
          </cell>
          <cell r="DW80">
            <v>84</v>
          </cell>
          <cell r="DX80" t="str">
            <v xml:space="preserve"> - </v>
          </cell>
          <cell r="DY80" t="str">
            <v xml:space="preserve"> - </v>
          </cell>
          <cell r="DZ80" t="str">
            <v>Royalties</v>
          </cell>
          <cell r="EA80">
            <v>0</v>
          </cell>
          <cell r="EB80">
            <v>28</v>
          </cell>
          <cell r="EC80">
            <v>28</v>
          </cell>
          <cell r="ED80">
            <v>28</v>
          </cell>
          <cell r="EE80">
            <v>27</v>
          </cell>
          <cell r="EF80">
            <v>28</v>
          </cell>
          <cell r="EG80">
            <v>28</v>
          </cell>
          <cell r="EH80">
            <v>28</v>
          </cell>
          <cell r="EI80">
            <v>28</v>
          </cell>
          <cell r="EJ80">
            <v>28</v>
          </cell>
          <cell r="EK80">
            <v>28</v>
          </cell>
          <cell r="EL80">
            <v>28</v>
          </cell>
          <cell r="EM80">
            <v>0</v>
          </cell>
          <cell r="EN80">
            <v>28</v>
          </cell>
          <cell r="EO80">
            <v>56</v>
          </cell>
          <cell r="EP80">
            <v>84</v>
          </cell>
          <cell r="EQ80">
            <v>111</v>
          </cell>
          <cell r="ER80">
            <v>139</v>
          </cell>
          <cell r="ES80">
            <v>167</v>
          </cell>
          <cell r="ET80">
            <v>195</v>
          </cell>
          <cell r="EU80">
            <v>223</v>
          </cell>
          <cell r="EV80">
            <v>251</v>
          </cell>
          <cell r="EW80">
            <v>279</v>
          </cell>
          <cell r="EY80">
            <v>56</v>
          </cell>
          <cell r="EZ80">
            <v>83</v>
          </cell>
          <cell r="FC80" t="str">
            <v xml:space="preserve"> - </v>
          </cell>
          <cell r="FD80" t="str">
            <v xml:space="preserve"> - </v>
          </cell>
        </row>
        <row r="81">
          <cell r="E81" t="str">
            <v>EAGLE CREEK80007569</v>
          </cell>
          <cell r="F81" t="str">
            <v>Total Revenue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 t="str">
            <v xml:space="preserve"> - </v>
          </cell>
          <cell r="AJ81" t="str">
            <v xml:space="preserve"> - </v>
          </cell>
          <cell r="AK81" t="str">
            <v>Total Revenue</v>
          </cell>
          <cell r="AL81">
            <v>0</v>
          </cell>
          <cell r="AM81">
            <v>2400</v>
          </cell>
          <cell r="AN81">
            <v>3164</v>
          </cell>
          <cell r="AO81">
            <v>3628</v>
          </cell>
          <cell r="AP81">
            <v>3098</v>
          </cell>
          <cell r="AQ81">
            <v>2950</v>
          </cell>
          <cell r="AR81">
            <v>3679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2400</v>
          </cell>
          <cell r="AZ81">
            <v>5564</v>
          </cell>
          <cell r="BA81">
            <v>9192</v>
          </cell>
          <cell r="BB81">
            <v>12290</v>
          </cell>
          <cell r="BC81">
            <v>15240</v>
          </cell>
          <cell r="BD81">
            <v>18919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5564</v>
          </cell>
          <cell r="BK81">
            <v>9676</v>
          </cell>
          <cell r="BL81">
            <v>0</v>
          </cell>
          <cell r="BM81">
            <v>0</v>
          </cell>
          <cell r="BP81" t="str">
            <v>Total Revenue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 t="str">
            <v xml:space="preserve"> - </v>
          </cell>
          <cell r="CT81" t="str">
            <v xml:space="preserve"> - </v>
          </cell>
          <cell r="CU81" t="str">
            <v>Total Revenue</v>
          </cell>
          <cell r="CV81">
            <v>0</v>
          </cell>
          <cell r="CW81">
            <v>2400</v>
          </cell>
          <cell r="CX81">
            <v>3164</v>
          </cell>
          <cell r="CY81">
            <v>3628</v>
          </cell>
          <cell r="CZ81">
            <v>3098</v>
          </cell>
          <cell r="DA81">
            <v>2950</v>
          </cell>
          <cell r="DB81">
            <v>3195</v>
          </cell>
          <cell r="DC81">
            <v>2711</v>
          </cell>
          <cell r="DD81">
            <v>3105</v>
          </cell>
          <cell r="DE81">
            <v>2502</v>
          </cell>
          <cell r="DF81">
            <v>2499</v>
          </cell>
          <cell r="DG81">
            <v>1764</v>
          </cell>
          <cell r="DH81">
            <v>0</v>
          </cell>
          <cell r="DI81">
            <v>2400</v>
          </cell>
          <cell r="DJ81">
            <v>5564</v>
          </cell>
          <cell r="DK81">
            <v>9192</v>
          </cell>
          <cell r="DL81">
            <v>12290</v>
          </cell>
          <cell r="DM81">
            <v>15240</v>
          </cell>
          <cell r="DN81">
            <v>18435</v>
          </cell>
          <cell r="DO81">
            <v>21146</v>
          </cell>
          <cell r="DP81">
            <v>24251</v>
          </cell>
          <cell r="DQ81">
            <v>26753</v>
          </cell>
          <cell r="DR81">
            <v>29252</v>
          </cell>
          <cell r="DS81">
            <v>31016</v>
          </cell>
          <cell r="DT81">
            <v>5564</v>
          </cell>
          <cell r="DU81">
            <v>9676</v>
          </cell>
          <cell r="DV81">
            <v>9011</v>
          </cell>
          <cell r="DW81">
            <v>6765</v>
          </cell>
          <cell r="DX81" t="str">
            <v xml:space="preserve"> - </v>
          </cell>
          <cell r="DY81" t="str">
            <v xml:space="preserve"> - </v>
          </cell>
          <cell r="DZ81" t="str">
            <v>Total Revenue</v>
          </cell>
          <cell r="EA81">
            <v>0</v>
          </cell>
          <cell r="EB81">
            <v>2400</v>
          </cell>
          <cell r="EC81">
            <v>3164</v>
          </cell>
          <cell r="ED81">
            <v>3628</v>
          </cell>
          <cell r="EE81">
            <v>3098</v>
          </cell>
          <cell r="EF81">
            <v>2950</v>
          </cell>
          <cell r="EG81">
            <v>3195</v>
          </cell>
          <cell r="EH81">
            <v>2711</v>
          </cell>
          <cell r="EI81">
            <v>3105</v>
          </cell>
          <cell r="EJ81">
            <v>2502</v>
          </cell>
          <cell r="EK81">
            <v>2499</v>
          </cell>
          <cell r="EL81">
            <v>1764</v>
          </cell>
          <cell r="EM81">
            <v>0</v>
          </cell>
          <cell r="EN81">
            <v>2400</v>
          </cell>
          <cell r="EO81">
            <v>5564</v>
          </cell>
          <cell r="EP81">
            <v>9192</v>
          </cell>
          <cell r="EQ81">
            <v>12290</v>
          </cell>
          <cell r="ER81">
            <v>15240</v>
          </cell>
          <cell r="ES81">
            <v>18435</v>
          </cell>
          <cell r="ET81">
            <v>21146</v>
          </cell>
          <cell r="EU81">
            <v>24251</v>
          </cell>
          <cell r="EV81">
            <v>26753</v>
          </cell>
          <cell r="EW81">
            <v>29252</v>
          </cell>
          <cell r="EX81">
            <v>31288</v>
          </cell>
          <cell r="EY81">
            <v>5564</v>
          </cell>
          <cell r="EZ81">
            <v>9676</v>
          </cell>
          <cell r="FA81">
            <v>9405</v>
          </cell>
          <cell r="FB81">
            <v>6643</v>
          </cell>
          <cell r="FC81" t="str">
            <v xml:space="preserve"> - </v>
          </cell>
          <cell r="FD81" t="str">
            <v xml:space="preserve"> - </v>
          </cell>
        </row>
        <row r="82">
          <cell r="E82" t="str">
            <v>EAGLE CREEK80001538</v>
          </cell>
          <cell r="F82" t="str">
            <v>AGM Incl. Royalties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 t="str">
            <v xml:space="preserve"> - </v>
          </cell>
          <cell r="AJ82" t="str">
            <v xml:space="preserve"> - </v>
          </cell>
          <cell r="AK82" t="str">
            <v>AGM Incl. Royalties</v>
          </cell>
          <cell r="AL82">
            <v>0</v>
          </cell>
          <cell r="AM82">
            <v>1206</v>
          </cell>
          <cell r="AN82">
            <v>1598</v>
          </cell>
          <cell r="AO82">
            <v>1734</v>
          </cell>
          <cell r="AP82">
            <v>1438</v>
          </cell>
          <cell r="AQ82">
            <v>1427</v>
          </cell>
          <cell r="AR82">
            <v>1663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1206</v>
          </cell>
          <cell r="AZ82">
            <v>2804</v>
          </cell>
          <cell r="BA82">
            <v>4538</v>
          </cell>
          <cell r="BB82">
            <v>5976</v>
          </cell>
          <cell r="BC82">
            <v>7403</v>
          </cell>
          <cell r="BD82">
            <v>9066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2804</v>
          </cell>
          <cell r="BK82">
            <v>4599</v>
          </cell>
          <cell r="BL82">
            <v>0</v>
          </cell>
          <cell r="BM82">
            <v>0</v>
          </cell>
          <cell r="BP82" t="str">
            <v>AGM Incl. Royalties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 t="str">
            <v xml:space="preserve"> - </v>
          </cell>
          <cell r="CT82" t="str">
            <v xml:space="preserve"> - </v>
          </cell>
          <cell r="CU82" t="str">
            <v>AGM Incl. Royalties</v>
          </cell>
          <cell r="CV82">
            <v>0</v>
          </cell>
          <cell r="CW82">
            <v>1206</v>
          </cell>
          <cell r="CX82">
            <v>1598</v>
          </cell>
          <cell r="CY82">
            <v>1734</v>
          </cell>
          <cell r="CZ82">
            <v>1438</v>
          </cell>
          <cell r="DA82">
            <v>1427</v>
          </cell>
          <cell r="DB82">
            <v>1530</v>
          </cell>
          <cell r="DC82">
            <v>1359</v>
          </cell>
          <cell r="DD82">
            <v>1531</v>
          </cell>
          <cell r="DE82">
            <v>1227</v>
          </cell>
          <cell r="DF82">
            <v>1310</v>
          </cell>
          <cell r="DG82">
            <v>884</v>
          </cell>
          <cell r="DH82">
            <v>0</v>
          </cell>
          <cell r="DI82">
            <v>1206</v>
          </cell>
          <cell r="DJ82">
            <v>2804</v>
          </cell>
          <cell r="DK82">
            <v>4538</v>
          </cell>
          <cell r="DL82">
            <v>5976</v>
          </cell>
          <cell r="DM82">
            <v>7403</v>
          </cell>
          <cell r="DN82">
            <v>8933</v>
          </cell>
          <cell r="DO82">
            <v>10292</v>
          </cell>
          <cell r="DP82">
            <v>11823</v>
          </cell>
          <cell r="DQ82">
            <v>13050</v>
          </cell>
          <cell r="DR82">
            <v>14360</v>
          </cell>
          <cell r="DS82">
            <v>15244</v>
          </cell>
          <cell r="DT82">
            <v>2804</v>
          </cell>
          <cell r="DU82">
            <v>4599</v>
          </cell>
          <cell r="DV82">
            <v>4420</v>
          </cell>
          <cell r="DW82">
            <v>3421</v>
          </cell>
          <cell r="DX82" t="str">
            <v xml:space="preserve"> - </v>
          </cell>
          <cell r="DY82" t="str">
            <v xml:space="preserve"> - </v>
          </cell>
          <cell r="DZ82" t="str">
            <v>AGM Incl. Royalties</v>
          </cell>
          <cell r="EA82">
            <v>0</v>
          </cell>
          <cell r="EB82">
            <v>1206</v>
          </cell>
          <cell r="EC82">
            <v>1598</v>
          </cell>
          <cell r="ED82">
            <v>1734</v>
          </cell>
          <cell r="EE82">
            <v>1438</v>
          </cell>
          <cell r="EF82">
            <v>1427</v>
          </cell>
          <cell r="EG82">
            <v>1530</v>
          </cell>
          <cell r="EH82">
            <v>1359</v>
          </cell>
          <cell r="EI82">
            <v>1531</v>
          </cell>
          <cell r="EJ82">
            <v>1227</v>
          </cell>
          <cell r="EK82">
            <v>1310</v>
          </cell>
          <cell r="EL82">
            <v>884</v>
          </cell>
          <cell r="EM82">
            <v>0</v>
          </cell>
          <cell r="EN82">
            <v>1206</v>
          </cell>
          <cell r="EO82">
            <v>2804</v>
          </cell>
          <cell r="EP82">
            <v>4538</v>
          </cell>
          <cell r="EQ82">
            <v>5976</v>
          </cell>
          <cell r="ER82">
            <v>7403</v>
          </cell>
          <cell r="ES82">
            <v>8933</v>
          </cell>
          <cell r="ET82">
            <v>10292</v>
          </cell>
          <cell r="EU82">
            <v>11823</v>
          </cell>
          <cell r="EV82">
            <v>13050</v>
          </cell>
          <cell r="EW82">
            <v>14360</v>
          </cell>
          <cell r="EX82">
            <v>15349</v>
          </cell>
          <cell r="EY82">
            <v>2804</v>
          </cell>
          <cell r="EZ82">
            <v>4599</v>
          </cell>
          <cell r="FA82">
            <v>4547</v>
          </cell>
          <cell r="FB82">
            <v>3399</v>
          </cell>
          <cell r="FC82" t="str">
            <v xml:space="preserve"> - </v>
          </cell>
          <cell r="FD82" t="str">
            <v xml:space="preserve"> - </v>
          </cell>
        </row>
        <row r="83">
          <cell r="E83" t="str">
            <v>EAGLE CREEK80001578</v>
          </cell>
          <cell r="F83" t="str">
            <v>Operating Expense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 t="str">
            <v xml:space="preserve"> - </v>
          </cell>
          <cell r="AJ83" t="str">
            <v xml:space="preserve"> - </v>
          </cell>
          <cell r="AK83" t="str">
            <v>Operating Expense</v>
          </cell>
          <cell r="AL83">
            <v>0</v>
          </cell>
          <cell r="AM83">
            <v>1272</v>
          </cell>
          <cell r="AN83">
            <v>1551</v>
          </cell>
          <cell r="AO83">
            <v>1219</v>
          </cell>
          <cell r="AP83">
            <v>1181</v>
          </cell>
          <cell r="AQ83">
            <v>1513</v>
          </cell>
          <cell r="AR83">
            <v>1286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1272</v>
          </cell>
          <cell r="AZ83">
            <v>2823</v>
          </cell>
          <cell r="BA83">
            <v>4042</v>
          </cell>
          <cell r="BB83">
            <v>5223</v>
          </cell>
          <cell r="BC83">
            <v>6736</v>
          </cell>
          <cell r="BD83">
            <v>8022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2823</v>
          </cell>
          <cell r="BK83">
            <v>3913</v>
          </cell>
          <cell r="BL83">
            <v>0</v>
          </cell>
          <cell r="BM83">
            <v>0</v>
          </cell>
          <cell r="BP83" t="str">
            <v>Operating Expense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 t="str">
            <v xml:space="preserve"> - </v>
          </cell>
          <cell r="CT83" t="str">
            <v xml:space="preserve"> - </v>
          </cell>
          <cell r="CU83" t="str">
            <v>Operating Expense</v>
          </cell>
          <cell r="CV83">
            <v>0</v>
          </cell>
          <cell r="CW83">
            <v>1272</v>
          </cell>
          <cell r="CX83">
            <v>1551</v>
          </cell>
          <cell r="CY83">
            <v>1219</v>
          </cell>
          <cell r="CZ83">
            <v>1181</v>
          </cell>
          <cell r="DA83">
            <v>1513</v>
          </cell>
          <cell r="DB83">
            <v>1263</v>
          </cell>
          <cell r="DC83">
            <v>1227</v>
          </cell>
          <cell r="DD83">
            <v>1187</v>
          </cell>
          <cell r="DE83">
            <v>1250</v>
          </cell>
          <cell r="DF83">
            <v>1116</v>
          </cell>
          <cell r="DG83">
            <v>1237</v>
          </cell>
          <cell r="DH83">
            <v>0</v>
          </cell>
          <cell r="DI83">
            <v>1272</v>
          </cell>
          <cell r="DJ83">
            <v>2823</v>
          </cell>
          <cell r="DK83">
            <v>4042</v>
          </cell>
          <cell r="DL83">
            <v>5223</v>
          </cell>
          <cell r="DM83">
            <v>6736</v>
          </cell>
          <cell r="DN83">
            <v>7999</v>
          </cell>
          <cell r="DO83">
            <v>9226</v>
          </cell>
          <cell r="DP83">
            <v>10413</v>
          </cell>
          <cell r="DQ83">
            <v>11663</v>
          </cell>
          <cell r="DR83">
            <v>12779</v>
          </cell>
          <cell r="DS83">
            <v>14016</v>
          </cell>
          <cell r="DT83">
            <v>2823</v>
          </cell>
          <cell r="DU83">
            <v>3913</v>
          </cell>
          <cell r="DV83">
            <v>3677</v>
          </cell>
          <cell r="DW83">
            <v>3603</v>
          </cell>
          <cell r="DX83" t="str">
            <v xml:space="preserve"> - </v>
          </cell>
          <cell r="DY83" t="str">
            <v xml:space="preserve"> - </v>
          </cell>
          <cell r="DZ83" t="str">
            <v>Operating Expense</v>
          </cell>
          <cell r="EA83">
            <v>0</v>
          </cell>
          <cell r="EB83">
            <v>1272</v>
          </cell>
          <cell r="EC83">
            <v>1551</v>
          </cell>
          <cell r="ED83">
            <v>1219</v>
          </cell>
          <cell r="EE83">
            <v>1181</v>
          </cell>
          <cell r="EF83">
            <v>1513</v>
          </cell>
          <cell r="EG83">
            <v>1263</v>
          </cell>
          <cell r="EH83">
            <v>1227</v>
          </cell>
          <cell r="EI83">
            <v>1187</v>
          </cell>
          <cell r="EJ83">
            <v>1250</v>
          </cell>
          <cell r="EK83">
            <v>1116</v>
          </cell>
          <cell r="EL83">
            <v>1237</v>
          </cell>
          <cell r="EM83">
            <v>0</v>
          </cell>
          <cell r="EN83">
            <v>1272</v>
          </cell>
          <cell r="EO83">
            <v>2823</v>
          </cell>
          <cell r="EP83">
            <v>4042</v>
          </cell>
          <cell r="EQ83">
            <v>5223</v>
          </cell>
          <cell r="ER83">
            <v>6736</v>
          </cell>
          <cell r="ES83">
            <v>7999</v>
          </cell>
          <cell r="ET83">
            <v>9226</v>
          </cell>
          <cell r="EU83">
            <v>10413</v>
          </cell>
          <cell r="EV83">
            <v>11663</v>
          </cell>
          <cell r="EW83">
            <v>12779</v>
          </cell>
          <cell r="EX83">
            <v>14241</v>
          </cell>
          <cell r="EY83">
            <v>2823</v>
          </cell>
          <cell r="EZ83">
            <v>3913</v>
          </cell>
          <cell r="FA83">
            <v>3807</v>
          </cell>
          <cell r="FB83">
            <v>3698</v>
          </cell>
          <cell r="FC83" t="str">
            <v xml:space="preserve"> - </v>
          </cell>
          <cell r="FD83" t="str">
            <v xml:space="preserve"> - </v>
          </cell>
        </row>
        <row r="84">
          <cell r="E84" t="str">
            <v>EAGLE CREEK80007626</v>
          </cell>
          <cell r="F84" t="str">
            <v>Total SG&amp;A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 t="str">
            <v xml:space="preserve"> - </v>
          </cell>
          <cell r="AJ84" t="str">
            <v xml:space="preserve"> - </v>
          </cell>
          <cell r="AK84" t="str">
            <v>Total SG&amp;A</v>
          </cell>
          <cell r="AL84">
            <v>0</v>
          </cell>
          <cell r="AM84">
            <v>1272</v>
          </cell>
          <cell r="AN84">
            <v>1551</v>
          </cell>
          <cell r="AO84">
            <v>1219</v>
          </cell>
          <cell r="AP84">
            <v>1325</v>
          </cell>
          <cell r="AQ84">
            <v>1585</v>
          </cell>
          <cell r="AR84">
            <v>1358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1272</v>
          </cell>
          <cell r="AZ84">
            <v>2823</v>
          </cell>
          <cell r="BA84">
            <v>4042</v>
          </cell>
          <cell r="BB84">
            <v>5367</v>
          </cell>
          <cell r="BC84">
            <v>6952</v>
          </cell>
          <cell r="BD84">
            <v>8310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2823</v>
          </cell>
          <cell r="BK84">
            <v>4129</v>
          </cell>
          <cell r="BL84">
            <v>0</v>
          </cell>
          <cell r="BM84">
            <v>0</v>
          </cell>
          <cell r="BP84" t="str">
            <v>Total SG&amp;A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 t="str">
            <v xml:space="preserve"> - </v>
          </cell>
          <cell r="CT84" t="str">
            <v xml:space="preserve"> - </v>
          </cell>
          <cell r="CU84" t="str">
            <v>Total SG&amp;A</v>
          </cell>
          <cell r="CV84">
            <v>0</v>
          </cell>
          <cell r="CW84">
            <v>1272</v>
          </cell>
          <cell r="CX84">
            <v>1551</v>
          </cell>
          <cell r="CY84">
            <v>1219</v>
          </cell>
          <cell r="CZ84">
            <v>1325</v>
          </cell>
          <cell r="DA84">
            <v>1585</v>
          </cell>
          <cell r="DB84">
            <v>1335</v>
          </cell>
          <cell r="DC84">
            <v>1299</v>
          </cell>
          <cell r="DD84">
            <v>1239</v>
          </cell>
          <cell r="DE84">
            <v>1302</v>
          </cell>
          <cell r="DF84">
            <v>1168</v>
          </cell>
          <cell r="DG84">
            <v>1289</v>
          </cell>
          <cell r="DH84">
            <v>0</v>
          </cell>
          <cell r="DI84">
            <v>1272</v>
          </cell>
          <cell r="DJ84">
            <v>2823</v>
          </cell>
          <cell r="DK84">
            <v>4042</v>
          </cell>
          <cell r="DL84">
            <v>5367</v>
          </cell>
          <cell r="DM84">
            <v>6952</v>
          </cell>
          <cell r="DN84">
            <v>8287</v>
          </cell>
          <cell r="DO84">
            <v>9586</v>
          </cell>
          <cell r="DP84">
            <v>10825</v>
          </cell>
          <cell r="DQ84">
            <v>12127</v>
          </cell>
          <cell r="DR84">
            <v>13295</v>
          </cell>
          <cell r="DS84">
            <v>14584</v>
          </cell>
          <cell r="DT84">
            <v>2823</v>
          </cell>
          <cell r="DU84">
            <v>4129</v>
          </cell>
          <cell r="DV84">
            <v>3873</v>
          </cell>
          <cell r="DW84">
            <v>3759</v>
          </cell>
          <cell r="DX84" t="str">
            <v xml:space="preserve"> - </v>
          </cell>
          <cell r="DY84" t="str">
            <v xml:space="preserve"> - </v>
          </cell>
          <cell r="DZ84" t="str">
            <v>Total SG&amp;A</v>
          </cell>
          <cell r="EA84">
            <v>0</v>
          </cell>
          <cell r="EB84">
            <v>1272</v>
          </cell>
          <cell r="EC84">
            <v>1551</v>
          </cell>
          <cell r="ED84">
            <v>1219</v>
          </cell>
          <cell r="EE84">
            <v>1325</v>
          </cell>
          <cell r="EF84">
            <v>1585</v>
          </cell>
          <cell r="EG84">
            <v>1335</v>
          </cell>
          <cell r="EH84">
            <v>1299</v>
          </cell>
          <cell r="EI84">
            <v>1239</v>
          </cell>
          <cell r="EJ84">
            <v>1302</v>
          </cell>
          <cell r="EK84">
            <v>1168</v>
          </cell>
          <cell r="EL84">
            <v>1289</v>
          </cell>
          <cell r="EM84">
            <v>0</v>
          </cell>
          <cell r="EN84">
            <v>1272</v>
          </cell>
          <cell r="EO84">
            <v>2823</v>
          </cell>
          <cell r="EP84">
            <v>4042</v>
          </cell>
          <cell r="EQ84">
            <v>5367</v>
          </cell>
          <cell r="ER84">
            <v>6952</v>
          </cell>
          <cell r="ES84">
            <v>8287</v>
          </cell>
          <cell r="ET84">
            <v>9586</v>
          </cell>
          <cell r="EU84">
            <v>10825</v>
          </cell>
          <cell r="EV84">
            <v>12127</v>
          </cell>
          <cell r="EW84">
            <v>13295</v>
          </cell>
          <cell r="EX84">
            <v>14808</v>
          </cell>
          <cell r="EY84">
            <v>2823</v>
          </cell>
          <cell r="EZ84">
            <v>4129</v>
          </cell>
          <cell r="FA84">
            <v>4002</v>
          </cell>
          <cell r="FB84">
            <v>3854</v>
          </cell>
          <cell r="FC84" t="str">
            <v xml:space="preserve"> - </v>
          </cell>
          <cell r="FD84" t="str">
            <v xml:space="preserve"> - </v>
          </cell>
        </row>
        <row r="85">
          <cell r="E85" t="str">
            <v>EAGLE CREEK80001579</v>
          </cell>
          <cell r="F85" t="str">
            <v>Oper Profit Incl Roy, before Amtz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 t="str">
            <v xml:space="preserve"> - </v>
          </cell>
          <cell r="AJ85" t="str">
            <v xml:space="preserve"> - </v>
          </cell>
          <cell r="AK85" t="str">
            <v>Oper Profit Incl Roy, before Amtz</v>
          </cell>
          <cell r="AL85">
            <v>0</v>
          </cell>
          <cell r="AM85">
            <v>-66</v>
          </cell>
          <cell r="AN85">
            <v>47</v>
          </cell>
          <cell r="AO85">
            <v>515</v>
          </cell>
          <cell r="AP85">
            <v>257</v>
          </cell>
          <cell r="AQ85">
            <v>-86</v>
          </cell>
          <cell r="AR85">
            <v>377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-66</v>
          </cell>
          <cell r="AZ85">
            <v>-19</v>
          </cell>
          <cell r="BA85">
            <v>496</v>
          </cell>
          <cell r="BB85">
            <v>753</v>
          </cell>
          <cell r="BC85">
            <v>667</v>
          </cell>
          <cell r="BD85">
            <v>1044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-19</v>
          </cell>
          <cell r="BK85">
            <v>686</v>
          </cell>
          <cell r="BL85">
            <v>0</v>
          </cell>
          <cell r="BM85">
            <v>0</v>
          </cell>
          <cell r="BP85" t="str">
            <v>Oper Profit Incl Roy, before Amtz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 t="str">
            <v xml:space="preserve"> - </v>
          </cell>
          <cell r="CT85" t="str">
            <v xml:space="preserve"> - </v>
          </cell>
          <cell r="CU85" t="str">
            <v>Oper Profit Incl Roy, before Amtz</v>
          </cell>
          <cell r="CV85">
            <v>0</v>
          </cell>
          <cell r="CW85">
            <v>-66</v>
          </cell>
          <cell r="CX85">
            <v>47</v>
          </cell>
          <cell r="CY85">
            <v>515</v>
          </cell>
          <cell r="CZ85">
            <v>257</v>
          </cell>
          <cell r="DA85">
            <v>-86</v>
          </cell>
          <cell r="DB85">
            <v>267</v>
          </cell>
          <cell r="DC85">
            <v>132</v>
          </cell>
          <cell r="DD85">
            <v>344</v>
          </cell>
          <cell r="DE85">
            <v>-23</v>
          </cell>
          <cell r="DF85">
            <v>194</v>
          </cell>
          <cell r="DG85">
            <v>-353</v>
          </cell>
          <cell r="DH85">
            <v>0</v>
          </cell>
          <cell r="DI85">
            <v>-66</v>
          </cell>
          <cell r="DJ85">
            <v>-19</v>
          </cell>
          <cell r="DK85">
            <v>496</v>
          </cell>
          <cell r="DL85">
            <v>753</v>
          </cell>
          <cell r="DM85">
            <v>667</v>
          </cell>
          <cell r="DN85">
            <v>934</v>
          </cell>
          <cell r="DO85">
            <v>1066</v>
          </cell>
          <cell r="DP85">
            <v>1410</v>
          </cell>
          <cell r="DQ85">
            <v>1387</v>
          </cell>
          <cell r="DR85">
            <v>1581</v>
          </cell>
          <cell r="DS85">
            <v>1228</v>
          </cell>
          <cell r="DT85">
            <v>-19</v>
          </cell>
          <cell r="DU85">
            <v>686</v>
          </cell>
          <cell r="DV85">
            <v>743</v>
          </cell>
          <cell r="DW85">
            <v>-182</v>
          </cell>
          <cell r="DX85" t="str">
            <v xml:space="preserve"> - </v>
          </cell>
          <cell r="DY85" t="str">
            <v xml:space="preserve"> - </v>
          </cell>
          <cell r="DZ85" t="str">
            <v>Oper Profit Incl Roy, before Amtz</v>
          </cell>
          <cell r="EA85">
            <v>0</v>
          </cell>
          <cell r="EB85">
            <v>-66</v>
          </cell>
          <cell r="EC85">
            <v>47</v>
          </cell>
          <cell r="ED85">
            <v>515</v>
          </cell>
          <cell r="EE85">
            <v>257</v>
          </cell>
          <cell r="EF85">
            <v>-86</v>
          </cell>
          <cell r="EG85">
            <v>267</v>
          </cell>
          <cell r="EH85">
            <v>132</v>
          </cell>
          <cell r="EI85">
            <v>344</v>
          </cell>
          <cell r="EJ85">
            <v>-23</v>
          </cell>
          <cell r="EK85">
            <v>194</v>
          </cell>
          <cell r="EL85">
            <v>-353</v>
          </cell>
          <cell r="EM85">
            <v>0</v>
          </cell>
          <cell r="EN85">
            <v>-66</v>
          </cell>
          <cell r="EO85">
            <v>-19</v>
          </cell>
          <cell r="EP85">
            <v>496</v>
          </cell>
          <cell r="EQ85">
            <v>753</v>
          </cell>
          <cell r="ER85">
            <v>667</v>
          </cell>
          <cell r="ES85">
            <v>934</v>
          </cell>
          <cell r="ET85">
            <v>1066</v>
          </cell>
          <cell r="EU85">
            <v>1410</v>
          </cell>
          <cell r="EV85">
            <v>1387</v>
          </cell>
          <cell r="EW85">
            <v>1581</v>
          </cell>
          <cell r="EY85">
            <v>-19</v>
          </cell>
          <cell r="EZ85">
            <v>686</v>
          </cell>
          <cell r="FC85" t="str">
            <v xml:space="preserve"> - </v>
          </cell>
          <cell r="FD85" t="str">
            <v xml:space="preserve"> - </v>
          </cell>
        </row>
        <row r="86">
          <cell r="E86" t="str">
            <v>EAGLE CREEK80001586</v>
          </cell>
          <cell r="F86" t="str">
            <v>Oper Profit Incl Royalties &amp; Amtz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 t="str">
            <v xml:space="preserve"> - </v>
          </cell>
          <cell r="AJ86" t="str">
            <v xml:space="preserve"> - </v>
          </cell>
          <cell r="AK86" t="str">
            <v>Oper Profit Incl Royalties &amp; Amtz</v>
          </cell>
          <cell r="AL86">
            <v>0</v>
          </cell>
          <cell r="AM86">
            <v>-66</v>
          </cell>
          <cell r="AN86">
            <v>47</v>
          </cell>
          <cell r="AO86">
            <v>515</v>
          </cell>
          <cell r="AP86">
            <v>113</v>
          </cell>
          <cell r="AQ86">
            <v>-158</v>
          </cell>
          <cell r="AR86">
            <v>305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-66</v>
          </cell>
          <cell r="AZ86">
            <v>-19</v>
          </cell>
          <cell r="BA86">
            <v>496</v>
          </cell>
          <cell r="BB86">
            <v>609</v>
          </cell>
          <cell r="BC86">
            <v>451</v>
          </cell>
          <cell r="BD86">
            <v>756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-19</v>
          </cell>
          <cell r="BK86">
            <v>470</v>
          </cell>
          <cell r="BL86">
            <v>0</v>
          </cell>
          <cell r="BM86">
            <v>0</v>
          </cell>
          <cell r="BP86" t="str">
            <v>Oper Profit Incl Royalties &amp; Amtz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 t="str">
            <v xml:space="preserve"> - </v>
          </cell>
          <cell r="CT86" t="str">
            <v xml:space="preserve"> - </v>
          </cell>
          <cell r="CU86" t="str">
            <v>Oper Profit Incl Royalties &amp; Amtz</v>
          </cell>
          <cell r="CV86">
            <v>0</v>
          </cell>
          <cell r="CW86">
            <v>-66</v>
          </cell>
          <cell r="CX86">
            <v>47</v>
          </cell>
          <cell r="CY86">
            <v>515</v>
          </cell>
          <cell r="CZ86">
            <v>113</v>
          </cell>
          <cell r="DA86">
            <v>-158</v>
          </cell>
          <cell r="DB86">
            <v>195</v>
          </cell>
          <cell r="DC86">
            <v>60</v>
          </cell>
          <cell r="DD86">
            <v>292</v>
          </cell>
          <cell r="DE86">
            <v>-75</v>
          </cell>
          <cell r="DF86">
            <v>142</v>
          </cell>
          <cell r="DG86">
            <v>-405</v>
          </cell>
          <cell r="DH86">
            <v>0</v>
          </cell>
          <cell r="DI86">
            <v>-66</v>
          </cell>
          <cell r="DJ86">
            <v>-19</v>
          </cell>
          <cell r="DK86">
            <v>496</v>
          </cell>
          <cell r="DL86">
            <v>609</v>
          </cell>
          <cell r="DM86">
            <v>451</v>
          </cell>
          <cell r="DN86">
            <v>646</v>
          </cell>
          <cell r="DO86">
            <v>706</v>
          </cell>
          <cell r="DP86">
            <v>998</v>
          </cell>
          <cell r="DQ86">
            <v>923</v>
          </cell>
          <cell r="DR86">
            <v>1065</v>
          </cell>
          <cell r="DS86">
            <v>660</v>
          </cell>
          <cell r="DT86">
            <v>-19</v>
          </cell>
          <cell r="DU86">
            <v>470</v>
          </cell>
          <cell r="DV86">
            <v>547</v>
          </cell>
          <cell r="DW86">
            <v>-338</v>
          </cell>
          <cell r="DX86" t="str">
            <v xml:space="preserve"> - </v>
          </cell>
          <cell r="DY86" t="str">
            <v xml:space="preserve"> - </v>
          </cell>
          <cell r="DZ86" t="str">
            <v>Oper Profit Incl Royalties &amp; Amtz</v>
          </cell>
          <cell r="EA86">
            <v>0</v>
          </cell>
          <cell r="EB86">
            <v>-66</v>
          </cell>
          <cell r="EC86">
            <v>47</v>
          </cell>
          <cell r="ED86">
            <v>515</v>
          </cell>
          <cell r="EE86">
            <v>113</v>
          </cell>
          <cell r="EF86">
            <v>-158</v>
          </cell>
          <cell r="EG86">
            <v>195</v>
          </cell>
          <cell r="EH86">
            <v>60</v>
          </cell>
          <cell r="EI86">
            <v>292</v>
          </cell>
          <cell r="EJ86">
            <v>-75</v>
          </cell>
          <cell r="EK86">
            <v>142</v>
          </cell>
          <cell r="EL86">
            <v>-405</v>
          </cell>
          <cell r="EM86">
            <v>0</v>
          </cell>
          <cell r="EN86">
            <v>-66</v>
          </cell>
          <cell r="EO86">
            <v>-19</v>
          </cell>
          <cell r="EP86">
            <v>496</v>
          </cell>
          <cell r="EQ86">
            <v>609</v>
          </cell>
          <cell r="ER86">
            <v>451</v>
          </cell>
          <cell r="ES86">
            <v>646</v>
          </cell>
          <cell r="ET86">
            <v>706</v>
          </cell>
          <cell r="EU86">
            <v>998</v>
          </cell>
          <cell r="EV86">
            <v>923</v>
          </cell>
          <cell r="EW86">
            <v>1065</v>
          </cell>
          <cell r="EX86">
            <v>541</v>
          </cell>
          <cell r="EY86">
            <v>-19</v>
          </cell>
          <cell r="EZ86">
            <v>470</v>
          </cell>
          <cell r="FA86">
            <v>545</v>
          </cell>
          <cell r="FB86">
            <v>-455</v>
          </cell>
          <cell r="FC86" t="str">
            <v xml:space="preserve"> - </v>
          </cell>
          <cell r="FD86" t="str">
            <v xml:space="preserve"> - </v>
          </cell>
        </row>
        <row r="87">
          <cell r="E87" t="str">
            <v>EAGLE CREEK80001595</v>
          </cell>
          <cell r="F87" t="str">
            <v>PBT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 t="str">
            <v xml:space="preserve"> - </v>
          </cell>
          <cell r="AJ87" t="str">
            <v xml:space="preserve"> - </v>
          </cell>
          <cell r="AK87" t="str">
            <v>PBT</v>
          </cell>
          <cell r="AL87">
            <v>0</v>
          </cell>
          <cell r="AM87">
            <v>-62</v>
          </cell>
          <cell r="AN87">
            <v>17</v>
          </cell>
          <cell r="AO87">
            <v>370</v>
          </cell>
          <cell r="AP87">
            <v>145</v>
          </cell>
          <cell r="AQ87">
            <v>-115</v>
          </cell>
          <cell r="AR87">
            <v>300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-62</v>
          </cell>
          <cell r="AZ87">
            <v>-45</v>
          </cell>
          <cell r="BA87">
            <v>325</v>
          </cell>
          <cell r="BB87">
            <v>470</v>
          </cell>
          <cell r="BC87">
            <v>355</v>
          </cell>
          <cell r="BD87">
            <v>655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-45</v>
          </cell>
          <cell r="BK87">
            <v>400</v>
          </cell>
          <cell r="BL87">
            <v>0</v>
          </cell>
          <cell r="BM87">
            <v>0</v>
          </cell>
          <cell r="BP87" t="str">
            <v>PBT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 t="str">
            <v xml:space="preserve"> - </v>
          </cell>
          <cell r="CT87" t="str">
            <v xml:space="preserve"> - </v>
          </cell>
          <cell r="CU87" t="str">
            <v>PBT</v>
          </cell>
          <cell r="CV87">
            <v>0</v>
          </cell>
          <cell r="CW87">
            <v>-62</v>
          </cell>
          <cell r="CX87">
            <v>17</v>
          </cell>
          <cell r="CY87">
            <v>370</v>
          </cell>
          <cell r="CZ87">
            <v>145</v>
          </cell>
          <cell r="DA87">
            <v>-115</v>
          </cell>
          <cell r="DB87">
            <v>154</v>
          </cell>
          <cell r="DC87">
            <v>34</v>
          </cell>
          <cell r="DD87">
            <v>261</v>
          </cell>
          <cell r="DE87">
            <v>-102</v>
          </cell>
          <cell r="DF87">
            <v>100</v>
          </cell>
          <cell r="DG87">
            <v>-427</v>
          </cell>
          <cell r="DH87">
            <v>0</v>
          </cell>
          <cell r="DI87">
            <v>-62</v>
          </cell>
          <cell r="DJ87">
            <v>-45</v>
          </cell>
          <cell r="DK87">
            <v>325</v>
          </cell>
          <cell r="DL87">
            <v>470</v>
          </cell>
          <cell r="DM87">
            <v>355</v>
          </cell>
          <cell r="DN87">
            <v>509</v>
          </cell>
          <cell r="DO87">
            <v>543</v>
          </cell>
          <cell r="DP87">
            <v>804</v>
          </cell>
          <cell r="DQ87">
            <v>702</v>
          </cell>
          <cell r="DR87">
            <v>802</v>
          </cell>
          <cell r="DS87">
            <v>375</v>
          </cell>
          <cell r="DT87">
            <v>-45</v>
          </cell>
          <cell r="DU87">
            <v>400</v>
          </cell>
          <cell r="DV87">
            <v>449</v>
          </cell>
          <cell r="DW87">
            <v>-429</v>
          </cell>
          <cell r="DX87" t="str">
            <v xml:space="preserve"> - </v>
          </cell>
          <cell r="DY87" t="str">
            <v xml:space="preserve"> - </v>
          </cell>
          <cell r="DZ87" t="str">
            <v>PBT</v>
          </cell>
          <cell r="EA87">
            <v>0</v>
          </cell>
          <cell r="EB87">
            <v>-62</v>
          </cell>
          <cell r="EC87">
            <v>17</v>
          </cell>
          <cell r="ED87">
            <v>370</v>
          </cell>
          <cell r="EE87">
            <v>145</v>
          </cell>
          <cell r="EF87">
            <v>-115</v>
          </cell>
          <cell r="EG87">
            <v>154</v>
          </cell>
          <cell r="EH87">
            <v>34</v>
          </cell>
          <cell r="EI87">
            <v>261</v>
          </cell>
          <cell r="EJ87">
            <v>-102</v>
          </cell>
          <cell r="EK87">
            <v>100</v>
          </cell>
          <cell r="EL87">
            <v>-427</v>
          </cell>
          <cell r="EM87">
            <v>0</v>
          </cell>
          <cell r="EN87">
            <v>-62</v>
          </cell>
          <cell r="EO87">
            <v>-45</v>
          </cell>
          <cell r="EP87">
            <v>325</v>
          </cell>
          <cell r="EQ87">
            <v>470</v>
          </cell>
          <cell r="ER87">
            <v>355</v>
          </cell>
          <cell r="ES87">
            <v>509</v>
          </cell>
          <cell r="ET87">
            <v>543</v>
          </cell>
          <cell r="EU87">
            <v>804</v>
          </cell>
          <cell r="EV87">
            <v>702</v>
          </cell>
          <cell r="EW87">
            <v>802</v>
          </cell>
          <cell r="EX87">
            <v>228</v>
          </cell>
          <cell r="EY87">
            <v>-45</v>
          </cell>
          <cell r="EZ87">
            <v>400</v>
          </cell>
          <cell r="FA87">
            <v>435</v>
          </cell>
          <cell r="FB87">
            <v>-562</v>
          </cell>
          <cell r="FC87" t="str">
            <v xml:space="preserve"> - </v>
          </cell>
          <cell r="FD87" t="str">
            <v xml:space="preserve"> - </v>
          </cell>
        </row>
        <row r="89">
          <cell r="F89" t="str">
            <v>CONSOLIDATED</v>
          </cell>
          <cell r="AK89" t="str">
            <v>CONSOLIDATED</v>
          </cell>
          <cell r="BP89" t="str">
            <v>CONSOLIDATED</v>
          </cell>
          <cell r="CU89" t="str">
            <v>CONSOLIDATED</v>
          </cell>
          <cell r="DZ89" t="str">
            <v>CONSOLIDATED</v>
          </cell>
        </row>
        <row r="90">
          <cell r="E90" t="str">
            <v>CONSOLIDATED80001486</v>
          </cell>
          <cell r="F90" t="str">
            <v>Net Sales</v>
          </cell>
          <cell r="G90">
            <v>59467</v>
          </cell>
          <cell r="H90">
            <v>73695</v>
          </cell>
          <cell r="I90">
            <v>89055</v>
          </cell>
          <cell r="J90">
            <v>49117</v>
          </cell>
          <cell r="K90">
            <v>66499</v>
          </cell>
          <cell r="L90">
            <v>150160</v>
          </cell>
          <cell r="M90">
            <v>114284</v>
          </cell>
          <cell r="N90">
            <v>119946</v>
          </cell>
          <cell r="O90">
            <v>180259</v>
          </cell>
          <cell r="P90">
            <v>94067</v>
          </cell>
          <cell r="Q90">
            <v>95944</v>
          </cell>
          <cell r="R90">
            <v>108238</v>
          </cell>
          <cell r="S90">
            <v>59467</v>
          </cell>
          <cell r="T90">
            <v>133162</v>
          </cell>
          <cell r="U90">
            <v>222217</v>
          </cell>
          <cell r="V90">
            <v>271334</v>
          </cell>
          <cell r="W90">
            <v>337833</v>
          </cell>
          <cell r="X90">
            <v>487993</v>
          </cell>
          <cell r="Y90">
            <v>602277</v>
          </cell>
          <cell r="Z90">
            <v>722223</v>
          </cell>
          <cell r="AA90">
            <v>902482</v>
          </cell>
          <cell r="AB90">
            <v>996549</v>
          </cell>
          <cell r="AC90">
            <v>1092493</v>
          </cell>
          <cell r="AD90">
            <v>1200731</v>
          </cell>
          <cell r="AE90">
            <v>222217</v>
          </cell>
          <cell r="AF90">
            <v>265776</v>
          </cell>
          <cell r="AG90">
            <v>414489</v>
          </cell>
          <cell r="AH90">
            <v>298249</v>
          </cell>
          <cell r="AI90" t="str">
            <v xml:space="preserve"> - </v>
          </cell>
          <cell r="AJ90" t="str">
            <v xml:space="preserve"> - </v>
          </cell>
          <cell r="AK90" t="str">
            <v>Net Sales</v>
          </cell>
          <cell r="AL90">
            <v>79623</v>
          </cell>
          <cell r="AM90">
            <v>99351</v>
          </cell>
          <cell r="AN90">
            <v>111855</v>
          </cell>
          <cell r="AO90">
            <v>65921</v>
          </cell>
          <cell r="AP90">
            <v>81991</v>
          </cell>
          <cell r="AQ90">
            <v>144394</v>
          </cell>
          <cell r="AR90">
            <v>149451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79623</v>
          </cell>
          <cell r="AY90">
            <v>178974</v>
          </cell>
          <cell r="AZ90">
            <v>290829</v>
          </cell>
          <cell r="BA90">
            <v>356750</v>
          </cell>
          <cell r="BB90">
            <v>438741</v>
          </cell>
          <cell r="BC90">
            <v>583135</v>
          </cell>
          <cell r="BD90">
            <v>732586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290829</v>
          </cell>
          <cell r="BK90">
            <v>292306</v>
          </cell>
          <cell r="BL90">
            <v>0</v>
          </cell>
          <cell r="BM90">
            <v>0</v>
          </cell>
          <cell r="BP90" t="str">
            <v>Net Sales</v>
          </cell>
          <cell r="BQ90">
            <v>78135</v>
          </cell>
          <cell r="BR90">
            <v>100401</v>
          </cell>
          <cell r="BS90">
            <v>101474</v>
          </cell>
          <cell r="BT90">
            <v>59525</v>
          </cell>
          <cell r="BU90">
            <v>73578</v>
          </cell>
          <cell r="BV90">
            <v>159292</v>
          </cell>
          <cell r="BW90">
            <v>141773</v>
          </cell>
          <cell r="BX90">
            <v>161461</v>
          </cell>
          <cell r="BY90">
            <v>172726</v>
          </cell>
          <cell r="BZ90">
            <v>126441</v>
          </cell>
          <cell r="CA90">
            <v>115044</v>
          </cell>
          <cell r="CB90">
            <v>113627</v>
          </cell>
          <cell r="CC90">
            <v>78135</v>
          </cell>
          <cell r="CD90">
            <v>178536</v>
          </cell>
          <cell r="CE90">
            <v>280010</v>
          </cell>
          <cell r="CF90">
            <v>339535</v>
          </cell>
          <cell r="CG90">
            <v>413113</v>
          </cell>
          <cell r="CH90">
            <v>572405</v>
          </cell>
          <cell r="CI90">
            <v>714178</v>
          </cell>
          <cell r="CJ90">
            <v>875639</v>
          </cell>
          <cell r="CK90">
            <v>1048365</v>
          </cell>
          <cell r="CL90">
            <v>1174806</v>
          </cell>
          <cell r="CM90">
            <v>1289850</v>
          </cell>
          <cell r="CN90">
            <v>1403477</v>
          </cell>
          <cell r="CO90">
            <v>280010</v>
          </cell>
          <cell r="CP90">
            <v>292395</v>
          </cell>
          <cell r="CQ90">
            <v>475960</v>
          </cell>
          <cell r="CR90">
            <v>355112</v>
          </cell>
          <cell r="CS90" t="str">
            <v xml:space="preserve"> - </v>
          </cell>
          <cell r="CT90" t="str">
            <v xml:space="preserve"> - </v>
          </cell>
          <cell r="CU90" t="str">
            <v>Net Sales</v>
          </cell>
          <cell r="CV90">
            <v>79623</v>
          </cell>
          <cell r="CW90">
            <v>99351</v>
          </cell>
          <cell r="CX90">
            <v>111855</v>
          </cell>
          <cell r="CY90">
            <v>65921</v>
          </cell>
          <cell r="CZ90">
            <v>81991</v>
          </cell>
          <cell r="DA90">
            <v>144394</v>
          </cell>
          <cell r="DB90">
            <v>140841</v>
          </cell>
          <cell r="DC90">
            <v>176350</v>
          </cell>
          <cell r="DD90">
            <v>196061</v>
          </cell>
          <cell r="DE90">
            <v>146444</v>
          </cell>
          <cell r="DF90">
            <v>127272</v>
          </cell>
          <cell r="DG90">
            <v>127010</v>
          </cell>
          <cell r="DH90">
            <v>79623</v>
          </cell>
          <cell r="DI90">
            <v>178974</v>
          </cell>
          <cell r="DJ90">
            <v>290829</v>
          </cell>
          <cell r="DK90">
            <v>356750</v>
          </cell>
          <cell r="DL90">
            <v>438741</v>
          </cell>
          <cell r="DM90">
            <v>583135</v>
          </cell>
          <cell r="DN90">
            <v>723976</v>
          </cell>
          <cell r="DO90">
            <v>900326</v>
          </cell>
          <cell r="DP90">
            <v>1096387</v>
          </cell>
          <cell r="DQ90">
            <v>1242831</v>
          </cell>
          <cell r="DR90">
            <v>1370103</v>
          </cell>
          <cell r="DS90">
            <v>1497113</v>
          </cell>
          <cell r="DT90">
            <v>290829</v>
          </cell>
          <cell r="DU90">
            <v>292306</v>
          </cell>
          <cell r="DV90">
            <v>513252</v>
          </cell>
          <cell r="DW90">
            <v>400726</v>
          </cell>
          <cell r="DX90" t="str">
            <v xml:space="preserve"> - </v>
          </cell>
          <cell r="DY90" t="str">
            <v xml:space="preserve"> - </v>
          </cell>
          <cell r="DZ90" t="str">
            <v>Net Sales</v>
          </cell>
          <cell r="EA90">
            <v>79623</v>
          </cell>
          <cell r="EB90">
            <v>99351</v>
          </cell>
          <cell r="EC90">
            <v>111855</v>
          </cell>
          <cell r="ED90">
            <v>65921</v>
          </cell>
          <cell r="EE90">
            <v>81991</v>
          </cell>
          <cell r="EF90">
            <v>144394</v>
          </cell>
          <cell r="EG90">
            <v>140841</v>
          </cell>
          <cell r="EH90">
            <v>176350</v>
          </cell>
          <cell r="EI90">
            <v>196061</v>
          </cell>
          <cell r="EJ90">
            <v>146444</v>
          </cell>
          <cell r="EK90">
            <v>127272</v>
          </cell>
          <cell r="EL90">
            <v>127010</v>
          </cell>
          <cell r="EM90">
            <v>79623</v>
          </cell>
          <cell r="EN90">
            <v>178974</v>
          </cell>
          <cell r="EO90">
            <v>290829</v>
          </cell>
          <cell r="EP90">
            <v>356750</v>
          </cell>
          <cell r="EQ90">
            <v>438741</v>
          </cell>
          <cell r="ER90">
            <v>583135</v>
          </cell>
          <cell r="ES90">
            <v>723976</v>
          </cell>
          <cell r="ET90">
            <v>900326</v>
          </cell>
          <cell r="EU90">
            <v>1096387</v>
          </cell>
          <cell r="EV90">
            <v>1242831</v>
          </cell>
          <cell r="EW90">
            <v>1370103</v>
          </cell>
          <cell r="EY90">
            <v>290829</v>
          </cell>
          <cell r="EZ90">
            <v>292306</v>
          </cell>
          <cell r="FC90" t="str">
            <v xml:space="preserve"> - </v>
          </cell>
          <cell r="FD90" t="str">
            <v xml:space="preserve"> - </v>
          </cell>
        </row>
        <row r="91">
          <cell r="E91" t="str">
            <v>CONSOLIDATED80007568</v>
          </cell>
          <cell r="F91" t="str">
            <v>Royalties</v>
          </cell>
          <cell r="G91">
            <v>855</v>
          </cell>
          <cell r="H91">
            <v>925</v>
          </cell>
          <cell r="I91">
            <v>433</v>
          </cell>
          <cell r="J91">
            <v>693</v>
          </cell>
          <cell r="K91">
            <v>1028</v>
          </cell>
          <cell r="L91">
            <v>1078</v>
          </cell>
          <cell r="M91">
            <v>1285</v>
          </cell>
          <cell r="N91">
            <v>948</v>
          </cell>
          <cell r="O91">
            <v>991</v>
          </cell>
          <cell r="P91">
            <v>1760</v>
          </cell>
          <cell r="Q91">
            <v>900</v>
          </cell>
          <cell r="R91">
            <v>1116</v>
          </cell>
          <cell r="S91">
            <v>855</v>
          </cell>
          <cell r="T91">
            <v>1780</v>
          </cell>
          <cell r="U91">
            <v>2213</v>
          </cell>
          <cell r="V91">
            <v>2906</v>
          </cell>
          <cell r="W91">
            <v>3934</v>
          </cell>
          <cell r="X91">
            <v>5012</v>
          </cell>
          <cell r="Y91">
            <v>6297</v>
          </cell>
          <cell r="Z91">
            <v>7245</v>
          </cell>
          <cell r="AA91">
            <v>8236</v>
          </cell>
          <cell r="AB91">
            <v>9996</v>
          </cell>
          <cell r="AC91">
            <v>10896</v>
          </cell>
          <cell r="AD91">
            <v>12012</v>
          </cell>
          <cell r="AE91">
            <v>2213</v>
          </cell>
          <cell r="AF91">
            <v>2799</v>
          </cell>
          <cell r="AG91">
            <v>3224</v>
          </cell>
          <cell r="AH91">
            <v>3776</v>
          </cell>
          <cell r="AI91" t="str">
            <v xml:space="preserve"> - </v>
          </cell>
          <cell r="AJ91" t="str">
            <v xml:space="preserve"> - </v>
          </cell>
          <cell r="AK91" t="str">
            <v>Royalties</v>
          </cell>
          <cell r="AL91">
            <v>985</v>
          </cell>
          <cell r="AM91">
            <v>1103</v>
          </cell>
          <cell r="AN91">
            <v>737</v>
          </cell>
          <cell r="AO91">
            <v>986</v>
          </cell>
          <cell r="AP91">
            <v>855</v>
          </cell>
          <cell r="AQ91">
            <v>939</v>
          </cell>
          <cell r="AR91">
            <v>997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985</v>
          </cell>
          <cell r="AY91">
            <v>2088</v>
          </cell>
          <cell r="AZ91">
            <v>2825</v>
          </cell>
          <cell r="BA91">
            <v>3811</v>
          </cell>
          <cell r="BB91">
            <v>4666</v>
          </cell>
          <cell r="BC91">
            <v>5605</v>
          </cell>
          <cell r="BD91">
            <v>6602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2825</v>
          </cell>
          <cell r="BK91">
            <v>2780</v>
          </cell>
          <cell r="BL91">
            <v>0</v>
          </cell>
          <cell r="BM91">
            <v>0</v>
          </cell>
          <cell r="BP91" t="str">
            <v>Royalties</v>
          </cell>
          <cell r="BQ91">
            <v>868</v>
          </cell>
          <cell r="BR91">
            <v>1095</v>
          </cell>
          <cell r="BS91">
            <v>484</v>
          </cell>
          <cell r="BT91">
            <v>1028</v>
          </cell>
          <cell r="BU91">
            <v>933</v>
          </cell>
          <cell r="BV91">
            <v>838</v>
          </cell>
          <cell r="BW91">
            <v>1109</v>
          </cell>
          <cell r="BX91">
            <v>895</v>
          </cell>
          <cell r="BY91">
            <v>1180</v>
          </cell>
          <cell r="BZ91">
            <v>1702</v>
          </cell>
          <cell r="CA91">
            <v>1102</v>
          </cell>
          <cell r="CB91">
            <v>1051</v>
          </cell>
          <cell r="CC91">
            <v>868</v>
          </cell>
          <cell r="CD91">
            <v>1963</v>
          </cell>
          <cell r="CE91">
            <v>2447</v>
          </cell>
          <cell r="CF91">
            <v>3475</v>
          </cell>
          <cell r="CG91">
            <v>4408</v>
          </cell>
          <cell r="CH91">
            <v>5246</v>
          </cell>
          <cell r="CI91">
            <v>6355</v>
          </cell>
          <cell r="CJ91">
            <v>7250</v>
          </cell>
          <cell r="CK91">
            <v>8430</v>
          </cell>
          <cell r="CL91">
            <v>10132</v>
          </cell>
          <cell r="CM91">
            <v>11234</v>
          </cell>
          <cell r="CN91">
            <v>12285</v>
          </cell>
          <cell r="CO91">
            <v>2447</v>
          </cell>
          <cell r="CP91">
            <v>2799</v>
          </cell>
          <cell r="CQ91">
            <v>3184</v>
          </cell>
          <cell r="CR91">
            <v>3855</v>
          </cell>
          <cell r="CS91" t="str">
            <v xml:space="preserve"> - </v>
          </cell>
          <cell r="CT91" t="str">
            <v xml:space="preserve"> - </v>
          </cell>
          <cell r="CU91" t="str">
            <v>Royalties</v>
          </cell>
          <cell r="CV91">
            <v>985</v>
          </cell>
          <cell r="CW91">
            <v>1103</v>
          </cell>
          <cell r="CX91">
            <v>737</v>
          </cell>
          <cell r="CY91">
            <v>986</v>
          </cell>
          <cell r="CZ91">
            <v>855</v>
          </cell>
          <cell r="DA91">
            <v>939</v>
          </cell>
          <cell r="DB91">
            <v>1067</v>
          </cell>
          <cell r="DC91">
            <v>927</v>
          </cell>
          <cell r="DD91">
            <v>1370</v>
          </cell>
          <cell r="DE91">
            <v>1588</v>
          </cell>
          <cell r="DF91">
            <v>1130</v>
          </cell>
          <cell r="DG91">
            <v>1034</v>
          </cell>
          <cell r="DH91">
            <v>985</v>
          </cell>
          <cell r="DI91">
            <v>2088</v>
          </cell>
          <cell r="DJ91">
            <v>2825</v>
          </cell>
          <cell r="DK91">
            <v>3811</v>
          </cell>
          <cell r="DL91">
            <v>4666</v>
          </cell>
          <cell r="DM91">
            <v>5605</v>
          </cell>
          <cell r="DN91">
            <v>6672</v>
          </cell>
          <cell r="DO91">
            <v>7599</v>
          </cell>
          <cell r="DP91">
            <v>8969</v>
          </cell>
          <cell r="DQ91">
            <v>10557</v>
          </cell>
          <cell r="DR91">
            <v>11687</v>
          </cell>
          <cell r="DS91">
            <v>12721</v>
          </cell>
          <cell r="DT91">
            <v>2825</v>
          </cell>
          <cell r="DU91">
            <v>2780</v>
          </cell>
          <cell r="DV91">
            <v>3364</v>
          </cell>
          <cell r="DW91">
            <v>3752</v>
          </cell>
          <cell r="DX91" t="str">
            <v xml:space="preserve"> - </v>
          </cell>
          <cell r="DY91" t="str">
            <v xml:space="preserve"> - </v>
          </cell>
          <cell r="DZ91" t="str">
            <v>Royalties</v>
          </cell>
          <cell r="EA91">
            <v>985</v>
          </cell>
          <cell r="EB91">
            <v>1103</v>
          </cell>
          <cell r="EC91">
            <v>737</v>
          </cell>
          <cell r="ED91">
            <v>986</v>
          </cell>
          <cell r="EE91">
            <v>855</v>
          </cell>
          <cell r="EF91">
            <v>939</v>
          </cell>
          <cell r="EG91">
            <v>1067</v>
          </cell>
          <cell r="EH91">
            <v>927</v>
          </cell>
          <cell r="EI91">
            <v>1370</v>
          </cell>
          <cell r="EJ91">
            <v>1588</v>
          </cell>
          <cell r="EK91">
            <v>1130</v>
          </cell>
          <cell r="EL91">
            <v>1034</v>
          </cell>
          <cell r="EM91">
            <v>985</v>
          </cell>
          <cell r="EN91">
            <v>2088</v>
          </cell>
          <cell r="EO91">
            <v>2825</v>
          </cell>
          <cell r="EP91">
            <v>3811</v>
          </cell>
          <cell r="EQ91">
            <v>4666</v>
          </cell>
          <cell r="ER91">
            <v>5605</v>
          </cell>
          <cell r="ES91">
            <v>6672</v>
          </cell>
          <cell r="ET91">
            <v>7599</v>
          </cell>
          <cell r="EU91">
            <v>8969</v>
          </cell>
          <cell r="EV91">
            <v>10557</v>
          </cell>
          <cell r="EW91">
            <v>11687</v>
          </cell>
          <cell r="EY91">
            <v>2825</v>
          </cell>
          <cell r="EZ91">
            <v>2780</v>
          </cell>
          <cell r="FC91" t="str">
            <v xml:space="preserve"> - </v>
          </cell>
          <cell r="FD91" t="str">
            <v xml:space="preserve"> - </v>
          </cell>
        </row>
        <row r="92">
          <cell r="E92" t="str">
            <v>CONSOLIDATED80007569</v>
          </cell>
          <cell r="F92" t="str">
            <v>Total Revenue</v>
          </cell>
          <cell r="G92">
            <v>60322</v>
          </cell>
          <cell r="H92">
            <v>74620</v>
          </cell>
          <cell r="I92">
            <v>89488</v>
          </cell>
          <cell r="J92">
            <v>49810</v>
          </cell>
          <cell r="K92">
            <v>67527</v>
          </cell>
          <cell r="L92">
            <v>151238</v>
          </cell>
          <cell r="M92">
            <v>115569</v>
          </cell>
          <cell r="N92">
            <v>120894</v>
          </cell>
          <cell r="O92">
            <v>181250</v>
          </cell>
          <cell r="P92">
            <v>95827</v>
          </cell>
          <cell r="Q92">
            <v>96844</v>
          </cell>
          <cell r="R92">
            <v>109354</v>
          </cell>
          <cell r="S92">
            <v>60322</v>
          </cell>
          <cell r="T92">
            <v>134942</v>
          </cell>
          <cell r="U92">
            <v>224430</v>
          </cell>
          <cell r="V92">
            <v>274240</v>
          </cell>
          <cell r="W92">
            <v>341767</v>
          </cell>
          <cell r="X92">
            <v>493005</v>
          </cell>
          <cell r="Y92">
            <v>608574</v>
          </cell>
          <cell r="Z92">
            <v>729468</v>
          </cell>
          <cell r="AA92">
            <v>910718</v>
          </cell>
          <cell r="AB92">
            <v>1006545</v>
          </cell>
          <cell r="AC92">
            <v>1103389</v>
          </cell>
          <cell r="AD92">
            <v>1212743</v>
          </cell>
          <cell r="AE92">
            <v>224430</v>
          </cell>
          <cell r="AF92">
            <v>268575</v>
          </cell>
          <cell r="AG92">
            <v>417713</v>
          </cell>
          <cell r="AH92">
            <v>302025</v>
          </cell>
          <cell r="AI92" t="str">
            <v xml:space="preserve"> - </v>
          </cell>
          <cell r="AJ92" t="str">
            <v xml:space="preserve"> - </v>
          </cell>
          <cell r="AK92" t="str">
            <v>Total Revenue</v>
          </cell>
          <cell r="AL92">
            <v>80608</v>
          </cell>
          <cell r="AM92">
            <v>100454</v>
          </cell>
          <cell r="AN92">
            <v>112592</v>
          </cell>
          <cell r="AO92">
            <v>66907</v>
          </cell>
          <cell r="AP92">
            <v>82846</v>
          </cell>
          <cell r="AQ92">
            <v>145333</v>
          </cell>
          <cell r="AR92">
            <v>150448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80608</v>
          </cell>
          <cell r="AY92">
            <v>181062</v>
          </cell>
          <cell r="AZ92">
            <v>293654</v>
          </cell>
          <cell r="BA92">
            <v>360561</v>
          </cell>
          <cell r="BB92">
            <v>443407</v>
          </cell>
          <cell r="BC92">
            <v>588740</v>
          </cell>
          <cell r="BD92">
            <v>739188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293654</v>
          </cell>
          <cell r="BK92">
            <v>295086</v>
          </cell>
          <cell r="BL92">
            <v>0</v>
          </cell>
          <cell r="BM92">
            <v>0</v>
          </cell>
          <cell r="BP92" t="str">
            <v>Total Revenue</v>
          </cell>
          <cell r="BQ92">
            <v>79003</v>
          </cell>
          <cell r="BR92">
            <v>101496</v>
          </cell>
          <cell r="BS92">
            <v>101958</v>
          </cell>
          <cell r="BT92">
            <v>60553</v>
          </cell>
          <cell r="BU92">
            <v>74511</v>
          </cell>
          <cell r="BV92">
            <v>160130</v>
          </cell>
          <cell r="BW92">
            <v>142882</v>
          </cell>
          <cell r="BX92">
            <v>162356</v>
          </cell>
          <cell r="BY92">
            <v>173906</v>
          </cell>
          <cell r="BZ92">
            <v>128143</v>
          </cell>
          <cell r="CA92">
            <v>116146</v>
          </cell>
          <cell r="CB92">
            <v>114678</v>
          </cell>
          <cell r="CC92">
            <v>79003</v>
          </cell>
          <cell r="CD92">
            <v>180499</v>
          </cell>
          <cell r="CE92">
            <v>282457</v>
          </cell>
          <cell r="CF92">
            <v>343010</v>
          </cell>
          <cell r="CG92">
            <v>417521</v>
          </cell>
          <cell r="CH92">
            <v>577651</v>
          </cell>
          <cell r="CI92">
            <v>720533</v>
          </cell>
          <cell r="CJ92">
            <v>882889</v>
          </cell>
          <cell r="CK92">
            <v>1056795</v>
          </cell>
          <cell r="CL92">
            <v>1184938</v>
          </cell>
          <cell r="CM92">
            <v>1301084</v>
          </cell>
          <cell r="CN92">
            <v>1415762</v>
          </cell>
          <cell r="CO92">
            <v>282457</v>
          </cell>
          <cell r="CP92">
            <v>295194</v>
          </cell>
          <cell r="CQ92">
            <v>479144</v>
          </cell>
          <cell r="CR92">
            <v>358967</v>
          </cell>
          <cell r="CS92" t="str">
            <v xml:space="preserve"> - </v>
          </cell>
          <cell r="CT92" t="str">
            <v xml:space="preserve"> - </v>
          </cell>
          <cell r="CU92" t="str">
            <v>Total Revenue</v>
          </cell>
          <cell r="CV92">
            <v>80608</v>
          </cell>
          <cell r="CW92">
            <v>100454</v>
          </cell>
          <cell r="CX92">
            <v>112592</v>
          </cell>
          <cell r="CY92">
            <v>66907</v>
          </cell>
          <cell r="CZ92">
            <v>82846</v>
          </cell>
          <cell r="DA92">
            <v>145333</v>
          </cell>
          <cell r="DB92">
            <v>141908</v>
          </cell>
          <cell r="DC92">
            <v>177277</v>
          </cell>
          <cell r="DD92">
            <v>197431</v>
          </cell>
          <cell r="DE92">
            <v>148032</v>
          </cell>
          <cell r="DF92">
            <v>128402</v>
          </cell>
          <cell r="DG92">
            <v>128044</v>
          </cell>
          <cell r="DH92">
            <v>80608</v>
          </cell>
          <cell r="DI92">
            <v>181062</v>
          </cell>
          <cell r="DJ92">
            <v>293654</v>
          </cell>
          <cell r="DK92">
            <v>360561</v>
          </cell>
          <cell r="DL92">
            <v>443407</v>
          </cell>
          <cell r="DM92">
            <v>588740</v>
          </cell>
          <cell r="DN92">
            <v>730648</v>
          </cell>
          <cell r="DO92">
            <v>907925</v>
          </cell>
          <cell r="DP92">
            <v>1105356</v>
          </cell>
          <cell r="DQ92">
            <v>1253388</v>
          </cell>
          <cell r="DR92">
            <v>1381790</v>
          </cell>
          <cell r="DS92">
            <v>1509834</v>
          </cell>
          <cell r="DT92">
            <v>293654</v>
          </cell>
          <cell r="DU92">
            <v>295086</v>
          </cell>
          <cell r="DV92">
            <v>516616</v>
          </cell>
          <cell r="DW92">
            <v>404478</v>
          </cell>
          <cell r="DX92" t="str">
            <v xml:space="preserve"> - </v>
          </cell>
          <cell r="DY92" t="str">
            <v xml:space="preserve"> - </v>
          </cell>
          <cell r="DZ92" t="str">
            <v>Total Revenue</v>
          </cell>
          <cell r="EA92">
            <v>80608</v>
          </cell>
          <cell r="EB92">
            <v>100454</v>
          </cell>
          <cell r="EC92">
            <v>112592</v>
          </cell>
          <cell r="ED92">
            <v>66907</v>
          </cell>
          <cell r="EE92">
            <v>82846</v>
          </cell>
          <cell r="EF92">
            <v>145333</v>
          </cell>
          <cell r="EG92">
            <v>141908</v>
          </cell>
          <cell r="EH92">
            <v>177277</v>
          </cell>
          <cell r="EI92">
            <v>197431</v>
          </cell>
          <cell r="EJ92">
            <v>148032</v>
          </cell>
          <cell r="EK92">
            <v>128402</v>
          </cell>
          <cell r="EL92">
            <v>128044</v>
          </cell>
          <cell r="EM92">
            <v>80608</v>
          </cell>
          <cell r="EN92">
            <v>181062</v>
          </cell>
          <cell r="EO92">
            <v>293654</v>
          </cell>
          <cell r="EP92">
            <v>360561</v>
          </cell>
          <cell r="EQ92">
            <v>443407</v>
          </cell>
          <cell r="ER92">
            <v>588740</v>
          </cell>
          <cell r="ES92">
            <v>730648</v>
          </cell>
          <cell r="ET92">
            <v>907925</v>
          </cell>
          <cell r="EU92">
            <v>1105356</v>
          </cell>
          <cell r="EV92">
            <v>1253388</v>
          </cell>
          <cell r="EW92">
            <v>1381790</v>
          </cell>
          <cell r="EX92">
            <v>1502043</v>
          </cell>
          <cell r="EY92">
            <v>293654</v>
          </cell>
          <cell r="EZ92">
            <v>295086</v>
          </cell>
          <cell r="FA92">
            <v>506951</v>
          </cell>
          <cell r="FB92">
            <v>406352</v>
          </cell>
          <cell r="FC92" t="str">
            <v xml:space="preserve"> - </v>
          </cell>
          <cell r="FD92" t="str">
            <v xml:space="preserve"> - </v>
          </cell>
        </row>
        <row r="93">
          <cell r="E93" t="str">
            <v>CONSOLIDATED80001538</v>
          </cell>
          <cell r="F93" t="str">
            <v>AGM Incl. Royalties</v>
          </cell>
          <cell r="G93">
            <v>28294</v>
          </cell>
          <cell r="H93">
            <v>32969</v>
          </cell>
          <cell r="I93">
            <v>43624</v>
          </cell>
          <cell r="J93">
            <v>24007</v>
          </cell>
          <cell r="K93">
            <v>32836</v>
          </cell>
          <cell r="L93">
            <v>70341</v>
          </cell>
          <cell r="M93">
            <v>56121</v>
          </cell>
          <cell r="N93">
            <v>57660</v>
          </cell>
          <cell r="O93">
            <v>86590</v>
          </cell>
          <cell r="P93">
            <v>45249</v>
          </cell>
          <cell r="Q93">
            <v>45582</v>
          </cell>
          <cell r="R93">
            <v>59070</v>
          </cell>
          <cell r="S93">
            <v>28294</v>
          </cell>
          <cell r="T93">
            <v>61263</v>
          </cell>
          <cell r="U93">
            <v>104887</v>
          </cell>
          <cell r="V93">
            <v>128894</v>
          </cell>
          <cell r="W93">
            <v>161730</v>
          </cell>
          <cell r="X93">
            <v>232071</v>
          </cell>
          <cell r="Y93">
            <v>288192</v>
          </cell>
          <cell r="Z93">
            <v>345852</v>
          </cell>
          <cell r="AA93">
            <v>432442</v>
          </cell>
          <cell r="AB93">
            <v>477691</v>
          </cell>
          <cell r="AC93">
            <v>523273</v>
          </cell>
          <cell r="AD93">
            <v>582343</v>
          </cell>
          <cell r="AE93">
            <v>104887</v>
          </cell>
          <cell r="AF93">
            <v>127184</v>
          </cell>
          <cell r="AG93">
            <v>200371</v>
          </cell>
          <cell r="AH93">
            <v>149901</v>
          </cell>
          <cell r="AI93" t="str">
            <v xml:space="preserve"> - </v>
          </cell>
          <cell r="AJ93" t="str">
            <v xml:space="preserve"> - </v>
          </cell>
          <cell r="AK93" t="str">
            <v>AGM Incl. Royalties</v>
          </cell>
          <cell r="AL93">
            <v>36453</v>
          </cell>
          <cell r="AM93">
            <v>45705</v>
          </cell>
          <cell r="AN93">
            <v>51719</v>
          </cell>
          <cell r="AO93">
            <v>34117</v>
          </cell>
          <cell r="AP93">
            <v>39727</v>
          </cell>
          <cell r="AQ93">
            <v>62928</v>
          </cell>
          <cell r="AR93">
            <v>68212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36453</v>
          </cell>
          <cell r="AY93">
            <v>82158</v>
          </cell>
          <cell r="AZ93">
            <v>133877</v>
          </cell>
          <cell r="BA93">
            <v>167994</v>
          </cell>
          <cell r="BB93">
            <v>207721</v>
          </cell>
          <cell r="BC93">
            <v>270649</v>
          </cell>
          <cell r="BD93">
            <v>338861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133877</v>
          </cell>
          <cell r="BK93">
            <v>136772</v>
          </cell>
          <cell r="BL93">
            <v>0</v>
          </cell>
          <cell r="BM93">
            <v>0</v>
          </cell>
          <cell r="BP93" t="str">
            <v>AGM Incl. Royalties</v>
          </cell>
          <cell r="BQ93">
            <v>35689</v>
          </cell>
          <cell r="BR93">
            <v>46329</v>
          </cell>
          <cell r="BS93">
            <v>48657</v>
          </cell>
          <cell r="BT93">
            <v>30196</v>
          </cell>
          <cell r="BU93">
            <v>36089</v>
          </cell>
          <cell r="BV93">
            <v>74577</v>
          </cell>
          <cell r="BW93">
            <v>65880</v>
          </cell>
          <cell r="BX93">
            <v>76212</v>
          </cell>
          <cell r="BY93">
            <v>82020</v>
          </cell>
          <cell r="BZ93">
            <v>60495</v>
          </cell>
          <cell r="CA93">
            <v>55895</v>
          </cell>
          <cell r="CB93">
            <v>60563</v>
          </cell>
          <cell r="CC93">
            <v>35689</v>
          </cell>
          <cell r="CD93">
            <v>82018</v>
          </cell>
          <cell r="CE93">
            <v>130675</v>
          </cell>
          <cell r="CF93">
            <v>160871</v>
          </cell>
          <cell r="CG93">
            <v>196960</v>
          </cell>
          <cell r="CH93">
            <v>271537</v>
          </cell>
          <cell r="CI93">
            <v>337417</v>
          </cell>
          <cell r="CJ93">
            <v>413629</v>
          </cell>
          <cell r="CK93">
            <v>495649</v>
          </cell>
          <cell r="CL93">
            <v>556144</v>
          </cell>
          <cell r="CM93">
            <v>612039</v>
          </cell>
          <cell r="CN93">
            <v>672602</v>
          </cell>
          <cell r="CO93">
            <v>130675</v>
          </cell>
          <cell r="CP93">
            <v>140862</v>
          </cell>
          <cell r="CQ93">
            <v>224112</v>
          </cell>
          <cell r="CR93">
            <v>176953</v>
          </cell>
          <cell r="CS93" t="str">
            <v xml:space="preserve"> - </v>
          </cell>
          <cell r="CT93" t="str">
            <v xml:space="preserve"> - </v>
          </cell>
          <cell r="CU93" t="str">
            <v>AGM Incl. Royalties</v>
          </cell>
          <cell r="CV93">
            <v>36453</v>
          </cell>
          <cell r="CW93">
            <v>45705</v>
          </cell>
          <cell r="CX93">
            <v>51719</v>
          </cell>
          <cell r="CY93">
            <v>34117</v>
          </cell>
          <cell r="CZ93">
            <v>39727</v>
          </cell>
          <cell r="DA93">
            <v>62928</v>
          </cell>
          <cell r="DB93">
            <v>64458</v>
          </cell>
          <cell r="DC93">
            <v>82932</v>
          </cell>
          <cell r="DD93">
            <v>92882</v>
          </cell>
          <cell r="DE93">
            <v>70869</v>
          </cell>
          <cell r="DF93">
            <v>62866</v>
          </cell>
          <cell r="DG93">
            <v>67346</v>
          </cell>
          <cell r="DH93">
            <v>36453</v>
          </cell>
          <cell r="DI93">
            <v>82158</v>
          </cell>
          <cell r="DJ93">
            <v>133877</v>
          </cell>
          <cell r="DK93">
            <v>167994</v>
          </cell>
          <cell r="DL93">
            <v>207721</v>
          </cell>
          <cell r="DM93">
            <v>270649</v>
          </cell>
          <cell r="DN93">
            <v>335107</v>
          </cell>
          <cell r="DO93">
            <v>418039</v>
          </cell>
          <cell r="DP93">
            <v>510921</v>
          </cell>
          <cell r="DQ93">
            <v>581790</v>
          </cell>
          <cell r="DR93">
            <v>644656</v>
          </cell>
          <cell r="DS93">
            <v>712002</v>
          </cell>
          <cell r="DT93">
            <v>133877</v>
          </cell>
          <cell r="DU93">
            <v>136772</v>
          </cell>
          <cell r="DV93">
            <v>240272</v>
          </cell>
          <cell r="DW93">
            <v>201081</v>
          </cell>
          <cell r="DX93" t="str">
            <v xml:space="preserve"> - </v>
          </cell>
          <cell r="DY93" t="str">
            <v xml:space="preserve"> - </v>
          </cell>
          <cell r="DZ93" t="str">
            <v>AGM Incl. Royalties</v>
          </cell>
          <cell r="EA93">
            <v>36453</v>
          </cell>
          <cell r="EB93">
            <v>45705</v>
          </cell>
          <cell r="EC93">
            <v>51719</v>
          </cell>
          <cell r="ED93">
            <v>34117</v>
          </cell>
          <cell r="EE93">
            <v>39727</v>
          </cell>
          <cell r="EF93">
            <v>62928</v>
          </cell>
          <cell r="EG93">
            <v>64458</v>
          </cell>
          <cell r="EH93">
            <v>82932</v>
          </cell>
          <cell r="EI93">
            <v>92882</v>
          </cell>
          <cell r="EJ93">
            <v>70869</v>
          </cell>
          <cell r="EK93">
            <v>62866</v>
          </cell>
          <cell r="EL93">
            <v>67346</v>
          </cell>
          <cell r="EM93">
            <v>36453</v>
          </cell>
          <cell r="EN93">
            <v>82158</v>
          </cell>
          <cell r="EO93">
            <v>133877</v>
          </cell>
          <cell r="EP93">
            <v>167994</v>
          </cell>
          <cell r="EQ93">
            <v>207721</v>
          </cell>
          <cell r="ER93">
            <v>270649</v>
          </cell>
          <cell r="ES93">
            <v>335107</v>
          </cell>
          <cell r="ET93">
            <v>418039</v>
          </cell>
          <cell r="EU93">
            <v>510921</v>
          </cell>
          <cell r="EV93">
            <v>581790</v>
          </cell>
          <cell r="EW93">
            <v>644656</v>
          </cell>
          <cell r="EX93">
            <v>707270</v>
          </cell>
          <cell r="EY93">
            <v>133877</v>
          </cell>
          <cell r="EZ93">
            <v>136772</v>
          </cell>
          <cell r="FA93">
            <v>236208</v>
          </cell>
          <cell r="FB93">
            <v>200413</v>
          </cell>
          <cell r="FC93" t="str">
            <v xml:space="preserve"> - </v>
          </cell>
          <cell r="FD93" t="str">
            <v xml:space="preserve"> - </v>
          </cell>
        </row>
        <row r="94">
          <cell r="E94" t="str">
            <v>CONSOLIDATED80001578</v>
          </cell>
          <cell r="F94" t="str">
            <v>Operating Expense</v>
          </cell>
          <cell r="G94">
            <v>23395</v>
          </cell>
          <cell r="H94">
            <v>25847</v>
          </cell>
          <cell r="I94">
            <v>30537</v>
          </cell>
          <cell r="J94">
            <v>23987</v>
          </cell>
          <cell r="K94">
            <v>26358</v>
          </cell>
          <cell r="L94">
            <v>40579</v>
          </cell>
          <cell r="M94">
            <v>35479</v>
          </cell>
          <cell r="N94">
            <v>36065</v>
          </cell>
          <cell r="O94">
            <v>46695</v>
          </cell>
          <cell r="P94">
            <v>32615</v>
          </cell>
          <cell r="Q94">
            <v>34210</v>
          </cell>
          <cell r="R94">
            <v>37004</v>
          </cell>
          <cell r="S94">
            <v>23395</v>
          </cell>
          <cell r="T94">
            <v>49242</v>
          </cell>
          <cell r="U94">
            <v>79779</v>
          </cell>
          <cell r="V94">
            <v>103766</v>
          </cell>
          <cell r="W94">
            <v>130124</v>
          </cell>
          <cell r="X94">
            <v>170703</v>
          </cell>
          <cell r="Y94">
            <v>206182</v>
          </cell>
          <cell r="Z94">
            <v>242247</v>
          </cell>
          <cell r="AA94">
            <v>288942</v>
          </cell>
          <cell r="AB94">
            <v>321557</v>
          </cell>
          <cell r="AC94">
            <v>355767</v>
          </cell>
          <cell r="AD94">
            <v>392771</v>
          </cell>
          <cell r="AE94">
            <v>79779</v>
          </cell>
          <cell r="AF94">
            <v>90924</v>
          </cell>
          <cell r="AG94">
            <v>118239</v>
          </cell>
          <cell r="AH94">
            <v>103829</v>
          </cell>
          <cell r="AI94" t="str">
            <v xml:space="preserve"> - </v>
          </cell>
          <cell r="AJ94" t="str">
            <v xml:space="preserve"> - </v>
          </cell>
          <cell r="AK94" t="str">
            <v>Operating Expense</v>
          </cell>
          <cell r="AL94">
            <v>27991</v>
          </cell>
          <cell r="AM94">
            <v>35082</v>
          </cell>
          <cell r="AN94">
            <v>40039</v>
          </cell>
          <cell r="AO94">
            <v>29862</v>
          </cell>
          <cell r="AP94">
            <v>31805</v>
          </cell>
          <cell r="AQ94">
            <v>43291</v>
          </cell>
          <cell r="AR94">
            <v>41785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27991</v>
          </cell>
          <cell r="AY94">
            <v>63073</v>
          </cell>
          <cell r="AZ94">
            <v>103112</v>
          </cell>
          <cell r="BA94">
            <v>132974</v>
          </cell>
          <cell r="BB94">
            <v>164779</v>
          </cell>
          <cell r="BC94">
            <v>208070</v>
          </cell>
          <cell r="BD94">
            <v>249855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103112</v>
          </cell>
          <cell r="BK94">
            <v>104958</v>
          </cell>
          <cell r="BL94">
            <v>0</v>
          </cell>
          <cell r="BM94">
            <v>0</v>
          </cell>
          <cell r="BP94" t="str">
            <v>Operating Expense</v>
          </cell>
          <cell r="BQ94">
            <v>30617</v>
          </cell>
          <cell r="BR94">
            <v>34036</v>
          </cell>
          <cell r="BS94">
            <v>36542</v>
          </cell>
          <cell r="BT94">
            <v>29305</v>
          </cell>
          <cell r="BU94">
            <v>31601</v>
          </cell>
          <cell r="BV94">
            <v>43175</v>
          </cell>
          <cell r="BW94">
            <v>40089</v>
          </cell>
          <cell r="BX94">
            <v>42145</v>
          </cell>
          <cell r="BY94">
            <v>45894</v>
          </cell>
          <cell r="BZ94">
            <v>38422</v>
          </cell>
          <cell r="CA94">
            <v>37964</v>
          </cell>
          <cell r="CB94">
            <v>36583</v>
          </cell>
          <cell r="CC94">
            <v>30617</v>
          </cell>
          <cell r="CD94">
            <v>64653</v>
          </cell>
          <cell r="CE94">
            <v>101195</v>
          </cell>
          <cell r="CF94">
            <v>130500</v>
          </cell>
          <cell r="CG94">
            <v>162101</v>
          </cell>
          <cell r="CH94">
            <v>205276</v>
          </cell>
          <cell r="CI94">
            <v>245365</v>
          </cell>
          <cell r="CJ94">
            <v>287510</v>
          </cell>
          <cell r="CK94">
            <v>333404</v>
          </cell>
          <cell r="CL94">
            <v>371826</v>
          </cell>
          <cell r="CM94">
            <v>409790</v>
          </cell>
          <cell r="CN94">
            <v>446373</v>
          </cell>
          <cell r="CO94">
            <v>101195</v>
          </cell>
          <cell r="CP94">
            <v>104081</v>
          </cell>
          <cell r="CQ94">
            <v>128128</v>
          </cell>
          <cell r="CR94">
            <v>112969</v>
          </cell>
          <cell r="CS94" t="str">
            <v xml:space="preserve"> - </v>
          </cell>
          <cell r="CT94" t="str">
            <v xml:space="preserve"> - </v>
          </cell>
          <cell r="CU94" t="str">
            <v>Operating Expense</v>
          </cell>
          <cell r="CV94">
            <v>27991</v>
          </cell>
          <cell r="CW94">
            <v>35082</v>
          </cell>
          <cell r="CX94">
            <v>40039</v>
          </cell>
          <cell r="CY94">
            <v>29862</v>
          </cell>
          <cell r="CZ94">
            <v>31805</v>
          </cell>
          <cell r="DA94">
            <v>43291</v>
          </cell>
          <cell r="DB94">
            <v>43466</v>
          </cell>
          <cell r="DC94">
            <v>46719</v>
          </cell>
          <cell r="DD94">
            <v>50468</v>
          </cell>
          <cell r="DE94">
            <v>43103</v>
          </cell>
          <cell r="DF94">
            <v>40565</v>
          </cell>
          <cell r="DG94">
            <v>40607</v>
          </cell>
          <cell r="DH94">
            <v>27991</v>
          </cell>
          <cell r="DI94">
            <v>63073</v>
          </cell>
          <cell r="DJ94">
            <v>103112</v>
          </cell>
          <cell r="DK94">
            <v>132974</v>
          </cell>
          <cell r="DL94">
            <v>164779</v>
          </cell>
          <cell r="DM94">
            <v>208070</v>
          </cell>
          <cell r="DN94">
            <v>251536</v>
          </cell>
          <cell r="DO94">
            <v>298255</v>
          </cell>
          <cell r="DP94">
            <v>348723</v>
          </cell>
          <cell r="DQ94">
            <v>391826</v>
          </cell>
          <cell r="DR94">
            <v>432391</v>
          </cell>
          <cell r="DS94">
            <v>472998</v>
          </cell>
          <cell r="DT94">
            <v>103112</v>
          </cell>
          <cell r="DU94">
            <v>104958</v>
          </cell>
          <cell r="DV94">
            <v>140653</v>
          </cell>
          <cell r="DW94">
            <v>124275</v>
          </cell>
          <cell r="DX94" t="str">
            <v xml:space="preserve"> - </v>
          </cell>
          <cell r="DY94" t="str">
            <v xml:space="preserve"> - </v>
          </cell>
          <cell r="DZ94" t="str">
            <v>Operating Expense</v>
          </cell>
          <cell r="EA94">
            <v>27991</v>
          </cell>
          <cell r="EB94">
            <v>35082</v>
          </cell>
          <cell r="EC94">
            <v>40039</v>
          </cell>
          <cell r="ED94">
            <v>29862</v>
          </cell>
          <cell r="EE94">
            <v>31805</v>
          </cell>
          <cell r="EF94">
            <v>43291</v>
          </cell>
          <cell r="EG94">
            <v>43466</v>
          </cell>
          <cell r="EH94">
            <v>46719</v>
          </cell>
          <cell r="EI94">
            <v>50468</v>
          </cell>
          <cell r="EJ94">
            <v>43103</v>
          </cell>
          <cell r="EK94">
            <v>40565</v>
          </cell>
          <cell r="EL94">
            <v>40607</v>
          </cell>
          <cell r="EM94">
            <v>27991</v>
          </cell>
          <cell r="EN94">
            <v>63073</v>
          </cell>
          <cell r="EO94">
            <v>103112</v>
          </cell>
          <cell r="EP94">
            <v>132974</v>
          </cell>
          <cell r="EQ94">
            <v>164779</v>
          </cell>
          <cell r="ER94">
            <v>208070</v>
          </cell>
          <cell r="ES94">
            <v>251536</v>
          </cell>
          <cell r="ET94">
            <v>298255</v>
          </cell>
          <cell r="EU94">
            <v>348723</v>
          </cell>
          <cell r="EV94">
            <v>391826</v>
          </cell>
          <cell r="EW94">
            <v>432391</v>
          </cell>
          <cell r="EY94">
            <v>103112</v>
          </cell>
          <cell r="EZ94">
            <v>104958</v>
          </cell>
          <cell r="FC94" t="str">
            <v xml:space="preserve"> - </v>
          </cell>
          <cell r="FD94" t="str">
            <v xml:space="preserve"> - </v>
          </cell>
        </row>
        <row r="95">
          <cell r="E95" t="str">
            <v>CONSOLIDATED80007626</v>
          </cell>
          <cell r="F95" t="str">
            <v>Total SG&amp;A</v>
          </cell>
          <cell r="G95">
            <v>23994</v>
          </cell>
          <cell r="H95">
            <v>26528</v>
          </cell>
          <cell r="I95">
            <v>31075</v>
          </cell>
          <cell r="J95">
            <v>24690</v>
          </cell>
          <cell r="K95">
            <v>26864</v>
          </cell>
          <cell r="L95">
            <v>41014</v>
          </cell>
          <cell r="M95">
            <v>36011</v>
          </cell>
          <cell r="N95">
            <v>36578</v>
          </cell>
          <cell r="O95">
            <v>47016</v>
          </cell>
          <cell r="P95">
            <v>33058</v>
          </cell>
          <cell r="Q95">
            <v>34451</v>
          </cell>
          <cell r="R95">
            <v>37349</v>
          </cell>
          <cell r="S95">
            <v>23994</v>
          </cell>
          <cell r="T95">
            <v>50522</v>
          </cell>
          <cell r="U95">
            <v>81597</v>
          </cell>
          <cell r="V95">
            <v>106287</v>
          </cell>
          <cell r="W95">
            <v>133151</v>
          </cell>
          <cell r="X95">
            <v>174165</v>
          </cell>
          <cell r="Y95">
            <v>210176</v>
          </cell>
          <cell r="Z95">
            <v>246754</v>
          </cell>
          <cell r="AA95">
            <v>293770</v>
          </cell>
          <cell r="AB95">
            <v>326828</v>
          </cell>
          <cell r="AC95">
            <v>361279</v>
          </cell>
          <cell r="AD95">
            <v>398628</v>
          </cell>
          <cell r="AE95">
            <v>81597</v>
          </cell>
          <cell r="AF95">
            <v>92568</v>
          </cell>
          <cell r="AG95">
            <v>119605</v>
          </cell>
          <cell r="AH95">
            <v>104858</v>
          </cell>
          <cell r="AI95" t="str">
            <v xml:space="preserve"> - </v>
          </cell>
          <cell r="AJ95" t="str">
            <v xml:space="preserve"> - </v>
          </cell>
          <cell r="AK95" t="str">
            <v>Total SG&amp;A</v>
          </cell>
          <cell r="AL95">
            <v>28484</v>
          </cell>
          <cell r="AM95">
            <v>35671</v>
          </cell>
          <cell r="AN95">
            <v>40526</v>
          </cell>
          <cell r="AO95">
            <v>30189</v>
          </cell>
          <cell r="AP95">
            <v>32229</v>
          </cell>
          <cell r="AQ95">
            <v>43799</v>
          </cell>
          <cell r="AR95">
            <v>42118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28484</v>
          </cell>
          <cell r="AY95">
            <v>64155</v>
          </cell>
          <cell r="AZ95">
            <v>104681</v>
          </cell>
          <cell r="BA95">
            <v>134870</v>
          </cell>
          <cell r="BB95">
            <v>167099</v>
          </cell>
          <cell r="BC95">
            <v>210898</v>
          </cell>
          <cell r="BD95">
            <v>253016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104681</v>
          </cell>
          <cell r="BK95">
            <v>106217</v>
          </cell>
          <cell r="BL95">
            <v>0</v>
          </cell>
          <cell r="BM95">
            <v>0</v>
          </cell>
          <cell r="BP95" t="str">
            <v>Total SG&amp;A</v>
          </cell>
          <cell r="BQ95">
            <v>31110</v>
          </cell>
          <cell r="BR95">
            <v>34529</v>
          </cell>
          <cell r="BS95">
            <v>37010</v>
          </cell>
          <cell r="BT95">
            <v>29748</v>
          </cell>
          <cell r="BU95">
            <v>31994</v>
          </cell>
          <cell r="BV95">
            <v>43518</v>
          </cell>
          <cell r="BW95">
            <v>40507</v>
          </cell>
          <cell r="BX95">
            <v>42538</v>
          </cell>
          <cell r="BY95">
            <v>46262</v>
          </cell>
          <cell r="BZ95">
            <v>38845</v>
          </cell>
          <cell r="CA95">
            <v>38247</v>
          </cell>
          <cell r="CB95">
            <v>36926</v>
          </cell>
          <cell r="CC95">
            <v>31110</v>
          </cell>
          <cell r="CD95">
            <v>65639</v>
          </cell>
          <cell r="CE95">
            <v>102649</v>
          </cell>
          <cell r="CF95">
            <v>132397</v>
          </cell>
          <cell r="CG95">
            <v>164391</v>
          </cell>
          <cell r="CH95">
            <v>207909</v>
          </cell>
          <cell r="CI95">
            <v>248416</v>
          </cell>
          <cell r="CJ95">
            <v>290954</v>
          </cell>
          <cell r="CK95">
            <v>337216</v>
          </cell>
          <cell r="CL95">
            <v>376061</v>
          </cell>
          <cell r="CM95">
            <v>414308</v>
          </cell>
          <cell r="CN95">
            <v>451234</v>
          </cell>
          <cell r="CO95">
            <v>102649</v>
          </cell>
          <cell r="CP95">
            <v>105260</v>
          </cell>
          <cell r="CQ95">
            <v>129307</v>
          </cell>
          <cell r="CR95">
            <v>114018</v>
          </cell>
          <cell r="CS95" t="str">
            <v xml:space="preserve"> - </v>
          </cell>
          <cell r="CT95" t="str">
            <v xml:space="preserve"> - </v>
          </cell>
          <cell r="CU95" t="str">
            <v>Total SG&amp;A</v>
          </cell>
          <cell r="CV95">
            <v>28484</v>
          </cell>
          <cell r="CW95">
            <v>35671</v>
          </cell>
          <cell r="CX95">
            <v>40526</v>
          </cell>
          <cell r="CY95">
            <v>30189</v>
          </cell>
          <cell r="CZ95">
            <v>32229</v>
          </cell>
          <cell r="DA95">
            <v>43799</v>
          </cell>
          <cell r="DB95">
            <v>43956</v>
          </cell>
          <cell r="DC95">
            <v>47184</v>
          </cell>
          <cell r="DD95">
            <v>50638</v>
          </cell>
          <cell r="DE95">
            <v>43328</v>
          </cell>
          <cell r="DF95">
            <v>40900</v>
          </cell>
          <cell r="DG95">
            <v>41007</v>
          </cell>
          <cell r="DH95">
            <v>28484</v>
          </cell>
          <cell r="DI95">
            <v>64155</v>
          </cell>
          <cell r="DJ95">
            <v>104681</v>
          </cell>
          <cell r="DK95">
            <v>134870</v>
          </cell>
          <cell r="DL95">
            <v>167099</v>
          </cell>
          <cell r="DM95">
            <v>210898</v>
          </cell>
          <cell r="DN95">
            <v>254854</v>
          </cell>
          <cell r="DO95">
            <v>302038</v>
          </cell>
          <cell r="DP95">
            <v>352676</v>
          </cell>
          <cell r="DQ95">
            <v>396004</v>
          </cell>
          <cell r="DR95">
            <v>436904</v>
          </cell>
          <cell r="DS95">
            <v>477911</v>
          </cell>
          <cell r="DT95">
            <v>104681</v>
          </cell>
          <cell r="DU95">
            <v>106217</v>
          </cell>
          <cell r="DV95">
            <v>141778</v>
          </cell>
          <cell r="DW95">
            <v>125235</v>
          </cell>
          <cell r="DX95" t="str">
            <v xml:space="preserve"> - </v>
          </cell>
          <cell r="DY95" t="str">
            <v xml:space="preserve"> - </v>
          </cell>
          <cell r="DZ95" t="str">
            <v>Total SG&amp;A</v>
          </cell>
          <cell r="EA95">
            <v>28484</v>
          </cell>
          <cell r="EB95">
            <v>35671</v>
          </cell>
          <cell r="EC95">
            <v>40526</v>
          </cell>
          <cell r="ED95">
            <v>30189</v>
          </cell>
          <cell r="EE95">
            <v>32229</v>
          </cell>
          <cell r="EF95">
            <v>43799</v>
          </cell>
          <cell r="EG95">
            <v>43956</v>
          </cell>
          <cell r="EH95">
            <v>47184</v>
          </cell>
          <cell r="EI95">
            <v>50638</v>
          </cell>
          <cell r="EJ95">
            <v>43328</v>
          </cell>
          <cell r="EK95">
            <v>40900</v>
          </cell>
          <cell r="EL95">
            <v>41007</v>
          </cell>
          <cell r="EM95">
            <v>28484</v>
          </cell>
          <cell r="EN95">
            <v>64155</v>
          </cell>
          <cell r="EO95">
            <v>104681</v>
          </cell>
          <cell r="EP95">
            <v>134870</v>
          </cell>
          <cell r="EQ95">
            <v>167099</v>
          </cell>
          <cell r="ER95">
            <v>210898</v>
          </cell>
          <cell r="ES95">
            <v>254854</v>
          </cell>
          <cell r="ET95">
            <v>302038</v>
          </cell>
          <cell r="EU95">
            <v>352676</v>
          </cell>
          <cell r="EV95">
            <v>396004</v>
          </cell>
          <cell r="EW95">
            <v>436904</v>
          </cell>
          <cell r="EX95">
            <v>476451</v>
          </cell>
          <cell r="EY95">
            <v>104681</v>
          </cell>
          <cell r="EZ95">
            <v>106217</v>
          </cell>
          <cell r="FA95">
            <v>139878</v>
          </cell>
          <cell r="FB95">
            <v>125675</v>
          </cell>
          <cell r="FC95" t="str">
            <v xml:space="preserve"> - </v>
          </cell>
          <cell r="FD95" t="str">
            <v xml:space="preserve"> - </v>
          </cell>
        </row>
        <row r="96">
          <cell r="E96" t="str">
            <v>CONSOLIDATED80001579</v>
          </cell>
          <cell r="F96" t="str">
            <v>Oper Profit Incl Roy, before Amtz</v>
          </cell>
          <cell r="G96">
            <v>4899</v>
          </cell>
          <cell r="H96">
            <v>7122</v>
          </cell>
          <cell r="I96">
            <v>13087</v>
          </cell>
          <cell r="J96">
            <v>20</v>
          </cell>
          <cell r="K96">
            <v>6478</v>
          </cell>
          <cell r="L96">
            <v>29762</v>
          </cell>
          <cell r="M96">
            <v>20642</v>
          </cell>
          <cell r="N96">
            <v>21595</v>
          </cell>
          <cell r="O96">
            <v>39895</v>
          </cell>
          <cell r="P96">
            <v>12634</v>
          </cell>
          <cell r="Q96">
            <v>11372</v>
          </cell>
          <cell r="R96">
            <v>22066</v>
          </cell>
          <cell r="S96">
            <v>4899</v>
          </cell>
          <cell r="T96">
            <v>12021</v>
          </cell>
          <cell r="U96">
            <v>25108</v>
          </cell>
          <cell r="V96">
            <v>25128</v>
          </cell>
          <cell r="W96">
            <v>31606</v>
          </cell>
          <cell r="X96">
            <v>61368</v>
          </cell>
          <cell r="Y96">
            <v>82010</v>
          </cell>
          <cell r="Z96">
            <v>103605</v>
          </cell>
          <cell r="AA96">
            <v>143500</v>
          </cell>
          <cell r="AB96">
            <v>156134</v>
          </cell>
          <cell r="AC96">
            <v>167506</v>
          </cell>
          <cell r="AD96">
            <v>189572</v>
          </cell>
          <cell r="AE96">
            <v>25108</v>
          </cell>
          <cell r="AF96">
            <v>36260</v>
          </cell>
          <cell r="AG96">
            <v>82132</v>
          </cell>
          <cell r="AH96">
            <v>46072</v>
          </cell>
          <cell r="AI96" t="str">
            <v xml:space="preserve"> - </v>
          </cell>
          <cell r="AJ96" t="str">
            <v xml:space="preserve"> - </v>
          </cell>
          <cell r="AK96" t="str">
            <v>Oper Profit Incl Roy, before Amtz</v>
          </cell>
          <cell r="AL96">
            <v>8462</v>
          </cell>
          <cell r="AM96">
            <v>10623</v>
          </cell>
          <cell r="AN96">
            <v>11680</v>
          </cell>
          <cell r="AO96">
            <v>4255</v>
          </cell>
          <cell r="AP96">
            <v>7922</v>
          </cell>
          <cell r="AQ96">
            <v>19637</v>
          </cell>
          <cell r="AR96">
            <v>26427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8462</v>
          </cell>
          <cell r="AY96">
            <v>19085</v>
          </cell>
          <cell r="AZ96">
            <v>30765</v>
          </cell>
          <cell r="BA96">
            <v>35020</v>
          </cell>
          <cell r="BB96">
            <v>42942</v>
          </cell>
          <cell r="BC96">
            <v>62579</v>
          </cell>
          <cell r="BD96">
            <v>89006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30765</v>
          </cell>
          <cell r="BK96">
            <v>31814</v>
          </cell>
          <cell r="BL96">
            <v>0</v>
          </cell>
          <cell r="BM96">
            <v>0</v>
          </cell>
          <cell r="BP96" t="str">
            <v>Oper Profit Incl Roy, before Amtz</v>
          </cell>
          <cell r="BQ96">
            <v>5072</v>
          </cell>
          <cell r="BR96">
            <v>12293</v>
          </cell>
          <cell r="BS96">
            <v>12115</v>
          </cell>
          <cell r="BT96">
            <v>891</v>
          </cell>
          <cell r="BU96">
            <v>4488</v>
          </cell>
          <cell r="BV96">
            <v>31402</v>
          </cell>
          <cell r="BW96">
            <v>25791</v>
          </cell>
          <cell r="BX96">
            <v>34067</v>
          </cell>
          <cell r="BY96">
            <v>36126</v>
          </cell>
          <cell r="BZ96">
            <v>22073</v>
          </cell>
          <cell r="CA96">
            <v>17931</v>
          </cell>
          <cell r="CB96">
            <v>23980</v>
          </cell>
          <cell r="CC96">
            <v>5072</v>
          </cell>
          <cell r="CD96">
            <v>17365</v>
          </cell>
          <cell r="CE96">
            <v>29480</v>
          </cell>
          <cell r="CF96">
            <v>30371</v>
          </cell>
          <cell r="CG96">
            <v>34859</v>
          </cell>
          <cell r="CH96">
            <v>66261</v>
          </cell>
          <cell r="CI96">
            <v>92052</v>
          </cell>
          <cell r="CJ96">
            <v>126119</v>
          </cell>
          <cell r="CK96">
            <v>162245</v>
          </cell>
          <cell r="CL96">
            <v>184318</v>
          </cell>
          <cell r="CM96">
            <v>202249</v>
          </cell>
          <cell r="CN96">
            <v>226229</v>
          </cell>
          <cell r="CO96">
            <v>29480</v>
          </cell>
          <cell r="CP96">
            <v>36781</v>
          </cell>
          <cell r="CQ96">
            <v>95984</v>
          </cell>
          <cell r="CR96">
            <v>63984</v>
          </cell>
          <cell r="CS96" t="str">
            <v xml:space="preserve"> - </v>
          </cell>
          <cell r="CT96" t="str">
            <v xml:space="preserve"> - </v>
          </cell>
          <cell r="CU96" t="str">
            <v>Oper Profit Incl Roy, before Amtz</v>
          </cell>
          <cell r="CV96">
            <v>8462</v>
          </cell>
          <cell r="CW96">
            <v>10623</v>
          </cell>
          <cell r="CX96">
            <v>11680</v>
          </cell>
          <cell r="CY96">
            <v>4255</v>
          </cell>
          <cell r="CZ96">
            <v>7922</v>
          </cell>
          <cell r="DA96">
            <v>19637</v>
          </cell>
          <cell r="DB96">
            <v>20992</v>
          </cell>
          <cell r="DC96">
            <v>36213</v>
          </cell>
          <cell r="DD96">
            <v>42414</v>
          </cell>
          <cell r="DE96">
            <v>27766</v>
          </cell>
          <cell r="DF96">
            <v>22301</v>
          </cell>
          <cell r="DG96">
            <v>26739</v>
          </cell>
          <cell r="DH96">
            <v>8462</v>
          </cell>
          <cell r="DI96">
            <v>19085</v>
          </cell>
          <cell r="DJ96">
            <v>30765</v>
          </cell>
          <cell r="DK96">
            <v>35020</v>
          </cell>
          <cell r="DL96">
            <v>42942</v>
          </cell>
          <cell r="DM96">
            <v>62579</v>
          </cell>
          <cell r="DN96">
            <v>83571</v>
          </cell>
          <cell r="DO96">
            <v>119784</v>
          </cell>
          <cell r="DP96">
            <v>162198</v>
          </cell>
          <cell r="DQ96">
            <v>189964</v>
          </cell>
          <cell r="DR96">
            <v>212265</v>
          </cell>
          <cell r="DS96">
            <v>239004</v>
          </cell>
          <cell r="DT96">
            <v>30765</v>
          </cell>
          <cell r="DU96">
            <v>31814</v>
          </cell>
          <cell r="DV96">
            <v>99619</v>
          </cell>
          <cell r="DW96">
            <v>76806</v>
          </cell>
          <cell r="DX96" t="str">
            <v xml:space="preserve"> - </v>
          </cell>
          <cell r="DY96" t="str">
            <v xml:space="preserve"> - </v>
          </cell>
          <cell r="DZ96" t="str">
            <v>Oper Profit Incl Roy, before Amtz</v>
          </cell>
          <cell r="EA96">
            <v>8462</v>
          </cell>
          <cell r="EB96">
            <v>10623</v>
          </cell>
          <cell r="EC96">
            <v>11680</v>
          </cell>
          <cell r="ED96">
            <v>4255</v>
          </cell>
          <cell r="EE96">
            <v>7922</v>
          </cell>
          <cell r="EF96">
            <v>19637</v>
          </cell>
          <cell r="EG96">
            <v>20992</v>
          </cell>
          <cell r="EH96">
            <v>36213</v>
          </cell>
          <cell r="EI96">
            <v>42414</v>
          </cell>
          <cell r="EJ96">
            <v>27766</v>
          </cell>
          <cell r="EK96">
            <v>22301</v>
          </cell>
          <cell r="EL96">
            <v>26739</v>
          </cell>
          <cell r="EM96">
            <v>8462</v>
          </cell>
          <cell r="EN96">
            <v>19085</v>
          </cell>
          <cell r="EO96">
            <v>30765</v>
          </cell>
          <cell r="EP96">
            <v>35020</v>
          </cell>
          <cell r="EQ96">
            <v>42942</v>
          </cell>
          <cell r="ER96">
            <v>62579</v>
          </cell>
          <cell r="ES96">
            <v>83571</v>
          </cell>
          <cell r="ET96">
            <v>119784</v>
          </cell>
          <cell r="EU96">
            <v>162198</v>
          </cell>
          <cell r="EV96">
            <v>189964</v>
          </cell>
          <cell r="EW96">
            <v>212265</v>
          </cell>
          <cell r="EY96">
            <v>30765</v>
          </cell>
          <cell r="EZ96">
            <v>31814</v>
          </cell>
          <cell r="FC96" t="str">
            <v xml:space="preserve"> - </v>
          </cell>
          <cell r="FD96" t="str">
            <v xml:space="preserve"> - </v>
          </cell>
        </row>
        <row r="97">
          <cell r="E97" t="str">
            <v>CONSOLIDATED80001586</v>
          </cell>
          <cell r="F97" t="str">
            <v>Oper Profit Incl Royalties &amp; Amtz</v>
          </cell>
          <cell r="G97">
            <v>4300</v>
          </cell>
          <cell r="H97">
            <v>6441</v>
          </cell>
          <cell r="I97">
            <v>12549</v>
          </cell>
          <cell r="J97">
            <v>-683</v>
          </cell>
          <cell r="K97">
            <v>5972</v>
          </cell>
          <cell r="L97">
            <v>29327</v>
          </cell>
          <cell r="M97">
            <v>20110</v>
          </cell>
          <cell r="N97">
            <v>21082</v>
          </cell>
          <cell r="O97">
            <v>39574</v>
          </cell>
          <cell r="P97">
            <v>12191</v>
          </cell>
          <cell r="Q97">
            <v>11131</v>
          </cell>
          <cell r="R97">
            <v>21721</v>
          </cell>
          <cell r="S97">
            <v>4300</v>
          </cell>
          <cell r="T97">
            <v>10741</v>
          </cell>
          <cell r="U97">
            <v>23290</v>
          </cell>
          <cell r="V97">
            <v>22607</v>
          </cell>
          <cell r="W97">
            <v>28579</v>
          </cell>
          <cell r="X97">
            <v>57906</v>
          </cell>
          <cell r="Y97">
            <v>78016</v>
          </cell>
          <cell r="Z97">
            <v>99098</v>
          </cell>
          <cell r="AA97">
            <v>138672</v>
          </cell>
          <cell r="AB97">
            <v>150863</v>
          </cell>
          <cell r="AC97">
            <v>161994</v>
          </cell>
          <cell r="AD97">
            <v>183715</v>
          </cell>
          <cell r="AE97">
            <v>23290</v>
          </cell>
          <cell r="AF97">
            <v>34616</v>
          </cell>
          <cell r="AG97">
            <v>80766</v>
          </cell>
          <cell r="AH97">
            <v>45043</v>
          </cell>
          <cell r="AI97" t="str">
            <v xml:space="preserve"> - </v>
          </cell>
          <cell r="AJ97" t="str">
            <v xml:space="preserve"> - </v>
          </cell>
          <cell r="AK97" t="str">
            <v>Oper Profit Incl Royalties &amp; Amtz</v>
          </cell>
          <cell r="AL97">
            <v>7969</v>
          </cell>
          <cell r="AM97">
            <v>10034</v>
          </cell>
          <cell r="AN97">
            <v>11193</v>
          </cell>
          <cell r="AO97">
            <v>3928</v>
          </cell>
          <cell r="AP97">
            <v>7498</v>
          </cell>
          <cell r="AQ97">
            <v>19129</v>
          </cell>
          <cell r="AR97">
            <v>26094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7969</v>
          </cell>
          <cell r="AY97">
            <v>18003</v>
          </cell>
          <cell r="AZ97">
            <v>29196</v>
          </cell>
          <cell r="BA97">
            <v>33124</v>
          </cell>
          <cell r="BB97">
            <v>40622</v>
          </cell>
          <cell r="BC97">
            <v>59751</v>
          </cell>
          <cell r="BD97">
            <v>85845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29196</v>
          </cell>
          <cell r="BK97">
            <v>30555</v>
          </cell>
          <cell r="BL97">
            <v>0</v>
          </cell>
          <cell r="BM97">
            <v>0</v>
          </cell>
          <cell r="BP97" t="str">
            <v>Oper Profit Incl Royalties &amp; Amtz</v>
          </cell>
          <cell r="BQ97">
            <v>4579</v>
          </cell>
          <cell r="BR97">
            <v>11800</v>
          </cell>
          <cell r="BS97">
            <v>11647</v>
          </cell>
          <cell r="BT97">
            <v>448</v>
          </cell>
          <cell r="BU97">
            <v>4095</v>
          </cell>
          <cell r="BV97">
            <v>31059</v>
          </cell>
          <cell r="BW97">
            <v>25373</v>
          </cell>
          <cell r="BX97">
            <v>33674</v>
          </cell>
          <cell r="BY97">
            <v>35758</v>
          </cell>
          <cell r="BZ97">
            <v>21650</v>
          </cell>
          <cell r="CA97">
            <v>17648</v>
          </cell>
          <cell r="CB97">
            <v>23637</v>
          </cell>
          <cell r="CC97">
            <v>4579</v>
          </cell>
          <cell r="CD97">
            <v>16379</v>
          </cell>
          <cell r="CE97">
            <v>28026</v>
          </cell>
          <cell r="CF97">
            <v>28474</v>
          </cell>
          <cell r="CG97">
            <v>32569</v>
          </cell>
          <cell r="CH97">
            <v>63628</v>
          </cell>
          <cell r="CI97">
            <v>89001</v>
          </cell>
          <cell r="CJ97">
            <v>122675</v>
          </cell>
          <cell r="CK97">
            <v>158433</v>
          </cell>
          <cell r="CL97">
            <v>180083</v>
          </cell>
          <cell r="CM97">
            <v>197731</v>
          </cell>
          <cell r="CN97">
            <v>221368</v>
          </cell>
          <cell r="CO97">
            <v>28026</v>
          </cell>
          <cell r="CP97">
            <v>35602</v>
          </cell>
          <cell r="CQ97">
            <v>94805</v>
          </cell>
          <cell r="CR97">
            <v>62935</v>
          </cell>
          <cell r="CS97" t="str">
            <v xml:space="preserve"> - </v>
          </cell>
          <cell r="CT97" t="str">
            <v xml:space="preserve"> - </v>
          </cell>
          <cell r="CU97" t="str">
            <v>Oper Profit Incl Royalties &amp; Amtz</v>
          </cell>
          <cell r="CV97">
            <v>7969</v>
          </cell>
          <cell r="CW97">
            <v>10034</v>
          </cell>
          <cell r="CX97">
            <v>11193</v>
          </cell>
          <cell r="CY97">
            <v>3928</v>
          </cell>
          <cell r="CZ97">
            <v>7498</v>
          </cell>
          <cell r="DA97">
            <v>19129</v>
          </cell>
          <cell r="DB97">
            <v>20502</v>
          </cell>
          <cell r="DC97">
            <v>35748</v>
          </cell>
          <cell r="DD97">
            <v>42244</v>
          </cell>
          <cell r="DE97">
            <v>27541</v>
          </cell>
          <cell r="DF97">
            <v>21966</v>
          </cell>
          <cell r="DG97">
            <v>26339</v>
          </cell>
          <cell r="DH97">
            <v>7969</v>
          </cell>
          <cell r="DI97">
            <v>18003</v>
          </cell>
          <cell r="DJ97">
            <v>29196</v>
          </cell>
          <cell r="DK97">
            <v>33124</v>
          </cell>
          <cell r="DL97">
            <v>40622</v>
          </cell>
          <cell r="DM97">
            <v>59751</v>
          </cell>
          <cell r="DN97">
            <v>80253</v>
          </cell>
          <cell r="DO97">
            <v>116001</v>
          </cell>
          <cell r="DP97">
            <v>158245</v>
          </cell>
          <cell r="DQ97">
            <v>185786</v>
          </cell>
          <cell r="DR97">
            <v>207752</v>
          </cell>
          <cell r="DS97">
            <v>234091</v>
          </cell>
          <cell r="DT97">
            <v>29196</v>
          </cell>
          <cell r="DU97">
            <v>30555</v>
          </cell>
          <cell r="DV97">
            <v>98494</v>
          </cell>
          <cell r="DW97">
            <v>75846</v>
          </cell>
          <cell r="DX97" t="str">
            <v xml:space="preserve"> - </v>
          </cell>
          <cell r="DY97" t="str">
            <v xml:space="preserve"> - </v>
          </cell>
          <cell r="DZ97" t="str">
            <v>Oper Profit Incl Royalties &amp; Amtz</v>
          </cell>
          <cell r="EA97">
            <v>7969</v>
          </cell>
          <cell r="EB97">
            <v>10034</v>
          </cell>
          <cell r="EC97">
            <v>11193</v>
          </cell>
          <cell r="ED97">
            <v>3928</v>
          </cell>
          <cell r="EE97">
            <v>7498</v>
          </cell>
          <cell r="EF97">
            <v>19129</v>
          </cell>
          <cell r="EG97">
            <v>20502</v>
          </cell>
          <cell r="EH97">
            <v>35748</v>
          </cell>
          <cell r="EI97">
            <v>42244</v>
          </cell>
          <cell r="EJ97">
            <v>27541</v>
          </cell>
          <cell r="EK97">
            <v>21966</v>
          </cell>
          <cell r="EL97">
            <v>26339</v>
          </cell>
          <cell r="EM97">
            <v>7969</v>
          </cell>
          <cell r="EN97">
            <v>18003</v>
          </cell>
          <cell r="EO97">
            <v>29196</v>
          </cell>
          <cell r="EP97">
            <v>33124</v>
          </cell>
          <cell r="EQ97">
            <v>40622</v>
          </cell>
          <cell r="ER97">
            <v>59751</v>
          </cell>
          <cell r="ES97">
            <v>80253</v>
          </cell>
          <cell r="ET97">
            <v>116001</v>
          </cell>
          <cell r="EU97">
            <v>158245</v>
          </cell>
          <cell r="EV97">
            <v>185786</v>
          </cell>
          <cell r="EW97">
            <v>207752</v>
          </cell>
          <cell r="EX97">
            <v>230819</v>
          </cell>
          <cell r="EY97">
            <v>29196</v>
          </cell>
          <cell r="EZ97">
            <v>30555</v>
          </cell>
          <cell r="FA97">
            <v>96330</v>
          </cell>
          <cell r="FB97">
            <v>74738</v>
          </cell>
          <cell r="FC97" t="str">
            <v xml:space="preserve"> - </v>
          </cell>
          <cell r="FD97" t="str">
            <v xml:space="preserve"> - </v>
          </cell>
        </row>
        <row r="98">
          <cell r="E98" t="str">
            <v>CONSOLIDATED80001595</v>
          </cell>
          <cell r="F98" t="str">
            <v>PBT</v>
          </cell>
          <cell r="G98">
            <v>1710</v>
          </cell>
          <cell r="H98">
            <v>4071</v>
          </cell>
          <cell r="I98">
            <v>9521</v>
          </cell>
          <cell r="J98">
            <v>-3352</v>
          </cell>
          <cell r="K98">
            <v>2912</v>
          </cell>
          <cell r="L98">
            <v>25514</v>
          </cell>
          <cell r="M98">
            <v>14980</v>
          </cell>
          <cell r="N98">
            <v>15976</v>
          </cell>
          <cell r="O98">
            <v>34208</v>
          </cell>
          <cell r="P98">
            <v>6209</v>
          </cell>
          <cell r="Q98">
            <v>5072</v>
          </cell>
          <cell r="R98">
            <v>16070</v>
          </cell>
          <cell r="S98">
            <v>1710</v>
          </cell>
          <cell r="T98">
            <v>5781</v>
          </cell>
          <cell r="U98">
            <v>15302</v>
          </cell>
          <cell r="V98">
            <v>11950</v>
          </cell>
          <cell r="W98">
            <v>14862</v>
          </cell>
          <cell r="X98">
            <v>40376</v>
          </cell>
          <cell r="Y98">
            <v>55356</v>
          </cell>
          <cell r="Z98">
            <v>71332</v>
          </cell>
          <cell r="AA98">
            <v>105540</v>
          </cell>
          <cell r="AB98">
            <v>111749</v>
          </cell>
          <cell r="AC98">
            <v>116821</v>
          </cell>
          <cell r="AD98">
            <v>132891</v>
          </cell>
          <cell r="AE98">
            <v>15302</v>
          </cell>
          <cell r="AF98">
            <v>25074</v>
          </cell>
          <cell r="AG98">
            <v>65164</v>
          </cell>
          <cell r="AH98">
            <v>27351</v>
          </cell>
          <cell r="AI98" t="str">
            <v xml:space="preserve"> - </v>
          </cell>
          <cell r="AJ98" t="str">
            <v xml:space="preserve"> - </v>
          </cell>
          <cell r="AK98" t="str">
            <v>PBT</v>
          </cell>
          <cell r="AL98">
            <v>3545</v>
          </cell>
          <cell r="AM98">
            <v>5652</v>
          </cell>
          <cell r="AN98">
            <v>6437</v>
          </cell>
          <cell r="AO98">
            <v>-743</v>
          </cell>
          <cell r="AP98">
            <v>2898</v>
          </cell>
          <cell r="AQ98">
            <v>13621</v>
          </cell>
          <cell r="AR98">
            <v>19565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3545</v>
          </cell>
          <cell r="AY98">
            <v>9197</v>
          </cell>
          <cell r="AZ98">
            <v>15634</v>
          </cell>
          <cell r="BA98">
            <v>14891</v>
          </cell>
          <cell r="BB98">
            <v>17789</v>
          </cell>
          <cell r="BC98">
            <v>31410</v>
          </cell>
          <cell r="BD98">
            <v>50975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15634</v>
          </cell>
          <cell r="BK98">
            <v>15776</v>
          </cell>
          <cell r="BL98">
            <v>0</v>
          </cell>
          <cell r="BM98">
            <v>0</v>
          </cell>
          <cell r="BP98" t="str">
            <v>PBT</v>
          </cell>
          <cell r="BQ98">
            <v>47</v>
          </cell>
          <cell r="BR98">
            <v>7389</v>
          </cell>
          <cell r="BS98">
            <v>6976</v>
          </cell>
          <cell r="BT98">
            <v>-3689</v>
          </cell>
          <cell r="BU98">
            <v>261</v>
          </cell>
          <cell r="BV98">
            <v>26553</v>
          </cell>
          <cell r="BW98">
            <v>19372</v>
          </cell>
          <cell r="BX98">
            <v>26581</v>
          </cell>
          <cell r="BY98">
            <v>28715</v>
          </cell>
          <cell r="BZ98">
            <v>15327</v>
          </cell>
          <cell r="CA98">
            <v>11501</v>
          </cell>
          <cell r="CB98">
            <v>18055</v>
          </cell>
          <cell r="CC98">
            <v>47</v>
          </cell>
          <cell r="CD98">
            <v>7436</v>
          </cell>
          <cell r="CE98">
            <v>14412</v>
          </cell>
          <cell r="CF98">
            <v>10723</v>
          </cell>
          <cell r="CG98">
            <v>10984</v>
          </cell>
          <cell r="CH98">
            <v>37537</v>
          </cell>
          <cell r="CI98">
            <v>56909</v>
          </cell>
          <cell r="CJ98">
            <v>83490</v>
          </cell>
          <cell r="CK98">
            <v>112205</v>
          </cell>
          <cell r="CL98">
            <v>127532</v>
          </cell>
          <cell r="CM98">
            <v>139033</v>
          </cell>
          <cell r="CN98">
            <v>157088</v>
          </cell>
          <cell r="CO98">
            <v>14412</v>
          </cell>
          <cell r="CP98">
            <v>23125</v>
          </cell>
          <cell r="CQ98">
            <v>74668</v>
          </cell>
          <cell r="CR98">
            <v>44883</v>
          </cell>
          <cell r="CS98" t="str">
            <v xml:space="preserve"> - </v>
          </cell>
          <cell r="CT98" t="str">
            <v xml:space="preserve"> - </v>
          </cell>
          <cell r="CU98" t="str">
            <v>PBT</v>
          </cell>
          <cell r="CV98">
            <v>3545</v>
          </cell>
          <cell r="CW98">
            <v>5652</v>
          </cell>
          <cell r="CX98">
            <v>6437</v>
          </cell>
          <cell r="CY98">
            <v>-743</v>
          </cell>
          <cell r="CZ98">
            <v>2898</v>
          </cell>
          <cell r="DA98">
            <v>13621</v>
          </cell>
          <cell r="DB98">
            <v>13474</v>
          </cell>
          <cell r="DC98">
            <v>28587</v>
          </cell>
          <cell r="DD98">
            <v>35185</v>
          </cell>
          <cell r="DE98">
            <v>20653</v>
          </cell>
          <cell r="DF98">
            <v>15225</v>
          </cell>
          <cell r="DG98">
            <v>20970</v>
          </cell>
          <cell r="DH98">
            <v>3545</v>
          </cell>
          <cell r="DI98">
            <v>9197</v>
          </cell>
          <cell r="DJ98">
            <v>15634</v>
          </cell>
          <cell r="DK98">
            <v>14891</v>
          </cell>
          <cell r="DL98">
            <v>17789</v>
          </cell>
          <cell r="DM98">
            <v>31410</v>
          </cell>
          <cell r="DN98">
            <v>44884</v>
          </cell>
          <cell r="DO98">
            <v>73471</v>
          </cell>
          <cell r="DP98">
            <v>108656</v>
          </cell>
          <cell r="DQ98">
            <v>129309</v>
          </cell>
          <cell r="DR98">
            <v>144534</v>
          </cell>
          <cell r="DS98">
            <v>165504</v>
          </cell>
          <cell r="DT98">
            <v>15634</v>
          </cell>
          <cell r="DU98">
            <v>15776</v>
          </cell>
          <cell r="DV98">
            <v>77246</v>
          </cell>
          <cell r="DW98">
            <v>56848</v>
          </cell>
          <cell r="DX98" t="str">
            <v xml:space="preserve"> - </v>
          </cell>
          <cell r="DY98" t="str">
            <v xml:space="preserve"> - </v>
          </cell>
          <cell r="DZ98" t="str">
            <v>PBT</v>
          </cell>
          <cell r="EA98">
            <v>3545</v>
          </cell>
          <cell r="EB98">
            <v>5652</v>
          </cell>
          <cell r="EC98">
            <v>6437</v>
          </cell>
          <cell r="ED98">
            <v>-743</v>
          </cell>
          <cell r="EE98">
            <v>2898</v>
          </cell>
          <cell r="EF98">
            <v>13621</v>
          </cell>
          <cell r="EG98">
            <v>13474</v>
          </cell>
          <cell r="EH98">
            <v>28587</v>
          </cell>
          <cell r="EI98">
            <v>35185</v>
          </cell>
          <cell r="EJ98">
            <v>20653</v>
          </cell>
          <cell r="EK98">
            <v>15225</v>
          </cell>
          <cell r="EL98">
            <v>20970</v>
          </cell>
          <cell r="EM98">
            <v>3545</v>
          </cell>
          <cell r="EN98">
            <v>9197</v>
          </cell>
          <cell r="EO98">
            <v>15634</v>
          </cell>
          <cell r="EP98">
            <v>14891</v>
          </cell>
          <cell r="EQ98">
            <v>17789</v>
          </cell>
          <cell r="ER98">
            <v>31410</v>
          </cell>
          <cell r="ES98">
            <v>44884</v>
          </cell>
          <cell r="ET98">
            <v>73471</v>
          </cell>
          <cell r="EU98">
            <v>108656</v>
          </cell>
          <cell r="EV98">
            <v>129309</v>
          </cell>
          <cell r="EW98">
            <v>144534</v>
          </cell>
          <cell r="EX98">
            <v>162475</v>
          </cell>
          <cell r="EY98">
            <v>15634</v>
          </cell>
          <cell r="EZ98">
            <v>15776</v>
          </cell>
          <cell r="FA98">
            <v>75461</v>
          </cell>
          <cell r="FB98">
            <v>55604</v>
          </cell>
          <cell r="FC98" t="str">
            <v xml:space="preserve"> - </v>
          </cell>
          <cell r="FD98" t="str">
            <v xml:space="preserve"> - 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Rev Sum"/>
      <sheetName val="Cover Sheet"/>
      <sheetName val="Acc Summary"/>
      <sheetName val="J1 data"/>
      <sheetName val="J1 data (min)"/>
      <sheetName val="Acc Detail"/>
      <sheetName val="Explanations"/>
      <sheetName val="New Head count"/>
      <sheetName val="Headcount"/>
      <sheetName val="Direct Labor"/>
      <sheetName val="Indirect labor"/>
      <sheetName val="Fringe Benefit"/>
      <sheetName val="Electricity"/>
      <sheetName val="Cu&amp;Pa"/>
    </sheetNames>
    <sheetDataSet>
      <sheetData sheetId="0" refreshError="1"/>
      <sheetData sheetId="1">
        <row r="21">
          <cell r="D21">
            <v>110</v>
          </cell>
        </row>
        <row r="25">
          <cell r="D25">
            <v>337</v>
          </cell>
        </row>
      </sheetData>
      <sheetData sheetId="2" refreshError="1"/>
      <sheetData sheetId="3">
        <row r="3">
          <cell r="B3" t="str">
            <v xml:space="preserve">    Std Labor</v>
          </cell>
        </row>
        <row r="4">
          <cell r="A4">
            <v>41001</v>
          </cell>
          <cell r="B4" t="str">
            <v xml:space="preserve">    41001  Construct/Styl</v>
          </cell>
          <cell r="C4">
            <v>0</v>
          </cell>
          <cell r="D4">
            <v>0</v>
          </cell>
          <cell r="E4">
            <v>145.80000000000001</v>
          </cell>
          <cell r="F4">
            <v>5.7200000000000001E-2</v>
          </cell>
          <cell r="G4">
            <v>0</v>
          </cell>
          <cell r="H4">
            <v>0</v>
          </cell>
          <cell r="I4">
            <v>148.69999999999999</v>
          </cell>
          <cell r="J4">
            <v>6.3600000000000004E-2</v>
          </cell>
          <cell r="K4">
            <v>0</v>
          </cell>
          <cell r="L4">
            <v>0</v>
          </cell>
          <cell r="M4">
            <v>145.80000000000001</v>
          </cell>
          <cell r="N4">
            <v>0</v>
          </cell>
        </row>
        <row r="5">
          <cell r="A5">
            <v>41004</v>
          </cell>
          <cell r="B5" t="str">
            <v xml:space="preserve">    41004  Repair Rejects</v>
          </cell>
          <cell r="C5">
            <v>13310</v>
          </cell>
          <cell r="D5">
            <v>5.5210999999999997</v>
          </cell>
          <cell r="E5">
            <v>17084.57</v>
          </cell>
          <cell r="F5">
            <v>6.7065999999999999</v>
          </cell>
          <cell r="G5">
            <v>10756.77</v>
          </cell>
          <cell r="H5">
            <v>4.8295000000000003</v>
          </cell>
          <cell r="I5">
            <v>13483.42</v>
          </cell>
          <cell r="J5">
            <v>5.7625000000000002</v>
          </cell>
          <cell r="K5">
            <v>10648.86</v>
          </cell>
          <cell r="L5">
            <v>7.0476999999999999</v>
          </cell>
          <cell r="M5">
            <v>6435.71</v>
          </cell>
          <cell r="N5">
            <v>10648.86</v>
          </cell>
        </row>
        <row r="6">
          <cell r="A6">
            <v>41006</v>
          </cell>
          <cell r="B6" t="str">
            <v xml:space="preserve">    41006  Make Up to Min</v>
          </cell>
          <cell r="C6">
            <v>0</v>
          </cell>
          <cell r="D6">
            <v>0</v>
          </cell>
          <cell r="E6">
            <v>143.26</v>
          </cell>
          <cell r="F6">
            <v>5.62E-2</v>
          </cell>
          <cell r="G6">
            <v>0</v>
          </cell>
          <cell r="H6">
            <v>0</v>
          </cell>
          <cell r="I6">
            <v>147.38999999999999</v>
          </cell>
          <cell r="J6">
            <v>6.3E-2</v>
          </cell>
          <cell r="K6">
            <v>-0.01</v>
          </cell>
          <cell r="L6">
            <v>0</v>
          </cell>
          <cell r="M6">
            <v>143.27000000000001</v>
          </cell>
          <cell r="N6">
            <v>-0.01</v>
          </cell>
        </row>
        <row r="7">
          <cell r="A7">
            <v>41009</v>
          </cell>
          <cell r="B7" t="str">
            <v xml:space="preserve">    41009  Balance Line</v>
          </cell>
          <cell r="C7">
            <v>754</v>
          </cell>
          <cell r="D7">
            <v>0.31280000000000002</v>
          </cell>
          <cell r="E7">
            <v>6142.34</v>
          </cell>
          <cell r="F7">
            <v>2.4112</v>
          </cell>
          <cell r="G7">
            <v>2365.96</v>
          </cell>
          <cell r="H7">
            <v>1.0623</v>
          </cell>
          <cell r="I7">
            <v>4609.08</v>
          </cell>
          <cell r="J7">
            <v>1.9698</v>
          </cell>
          <cell r="K7">
            <v>3873.48</v>
          </cell>
          <cell r="L7">
            <v>2.5636000000000001</v>
          </cell>
          <cell r="M7">
            <v>2268.86</v>
          </cell>
          <cell r="N7">
            <v>3873.48</v>
          </cell>
        </row>
        <row r="8">
          <cell r="A8">
            <v>41011</v>
          </cell>
          <cell r="B8" t="str">
            <v xml:space="preserve">    41011  Trn Excess/Lrn</v>
          </cell>
          <cell r="C8">
            <v>495</v>
          </cell>
          <cell r="D8">
            <v>0.20530000000000001</v>
          </cell>
          <cell r="E8">
            <v>3020.5</v>
          </cell>
          <cell r="F8">
            <v>1.1857</v>
          </cell>
          <cell r="G8">
            <v>1074</v>
          </cell>
          <cell r="H8">
            <v>0.48220000000000002</v>
          </cell>
          <cell r="I8">
            <v>1841.33</v>
          </cell>
          <cell r="J8">
            <v>0.78690000000000004</v>
          </cell>
          <cell r="K8">
            <v>2312.87</v>
          </cell>
          <cell r="L8">
            <v>1.5306999999999999</v>
          </cell>
          <cell r="M8">
            <v>707.63</v>
          </cell>
          <cell r="N8">
            <v>2312.87</v>
          </cell>
        </row>
        <row r="9">
          <cell r="A9">
            <v>41012</v>
          </cell>
          <cell r="B9" t="str">
            <v xml:space="preserve">    41012  No Work</v>
          </cell>
          <cell r="C9">
            <v>1745</v>
          </cell>
          <cell r="D9">
            <v>0.7238</v>
          </cell>
          <cell r="E9">
            <v>2611.9299999999998</v>
          </cell>
          <cell r="F9">
            <v>1.0253000000000001</v>
          </cell>
          <cell r="G9">
            <v>2146.9899999999998</v>
          </cell>
          <cell r="H9">
            <v>0.96399999999999997</v>
          </cell>
          <cell r="I9">
            <v>2654.94</v>
          </cell>
          <cell r="J9">
            <v>1.1347</v>
          </cell>
          <cell r="K9">
            <v>1609.1</v>
          </cell>
          <cell r="L9">
            <v>1.0649</v>
          </cell>
          <cell r="M9">
            <v>1002.83</v>
          </cell>
          <cell r="N9">
            <v>1609.1</v>
          </cell>
        </row>
        <row r="10">
          <cell r="A10">
            <v>41013</v>
          </cell>
          <cell r="B10" t="str">
            <v xml:space="preserve">    41013  Machine Troubl</v>
          </cell>
          <cell r="C10">
            <v>6699</v>
          </cell>
          <cell r="D10">
            <v>2.7787999999999999</v>
          </cell>
          <cell r="E10">
            <v>6895.55</v>
          </cell>
          <cell r="F10">
            <v>2.7069000000000001</v>
          </cell>
          <cell r="G10">
            <v>5368.88</v>
          </cell>
          <cell r="H10">
            <v>2.4104999999999999</v>
          </cell>
          <cell r="I10">
            <v>7117.69</v>
          </cell>
          <cell r="J10">
            <v>3.0419999999999998</v>
          </cell>
          <cell r="K10">
            <v>4097.47</v>
          </cell>
          <cell r="L10">
            <v>2.7118000000000002</v>
          </cell>
          <cell r="M10">
            <v>2798.08</v>
          </cell>
          <cell r="N10">
            <v>4097.47</v>
          </cell>
        </row>
        <row r="11">
          <cell r="A11">
            <v>42045</v>
          </cell>
          <cell r="B11" t="str">
            <v xml:space="preserve">    42045  Build-Up &amp; All</v>
          </cell>
          <cell r="C11">
            <v>1982</v>
          </cell>
          <cell r="D11">
            <v>0.82220000000000004</v>
          </cell>
          <cell r="E11">
            <v>4134.26</v>
          </cell>
          <cell r="F11">
            <v>1.6229</v>
          </cell>
          <cell r="G11">
            <v>2146.9899999999998</v>
          </cell>
          <cell r="H11">
            <v>0.96399999999999997</v>
          </cell>
          <cell r="I11">
            <v>3348.13</v>
          </cell>
          <cell r="J11">
            <v>1.4309000000000001</v>
          </cell>
          <cell r="K11">
            <v>2465.29</v>
          </cell>
          <cell r="L11">
            <v>1.6315999999999999</v>
          </cell>
          <cell r="M11">
            <v>1668.97</v>
          </cell>
          <cell r="N11">
            <v>2465.29</v>
          </cell>
        </row>
        <row r="12">
          <cell r="A12">
            <v>0</v>
          </cell>
          <cell r="B12" t="str">
            <v>*   CSD/Excess Costs</v>
          </cell>
          <cell r="C12">
            <v>24985</v>
          </cell>
          <cell r="D12">
            <v>10.364000000000001</v>
          </cell>
          <cell r="E12">
            <v>40178.21</v>
          </cell>
          <cell r="F12">
            <v>15.7721</v>
          </cell>
          <cell r="G12">
            <v>23859.59</v>
          </cell>
          <cell r="H12">
            <v>10.712400000000001</v>
          </cell>
          <cell r="I12">
            <v>33350.68</v>
          </cell>
          <cell r="J12">
            <v>14.253399999999999</v>
          </cell>
          <cell r="K12">
            <v>25007.06</v>
          </cell>
          <cell r="L12">
            <v>16.5502</v>
          </cell>
          <cell r="M12">
            <v>15171.15</v>
          </cell>
          <cell r="N12">
            <v>25007.06</v>
          </cell>
        </row>
        <row r="13">
          <cell r="A13">
            <v>0</v>
          </cell>
          <cell r="B13" t="str">
            <v>**  % CSD</v>
          </cell>
          <cell r="C13">
            <v>11.5623</v>
          </cell>
          <cell r="D13">
            <v>4.7999999999999996E-3</v>
          </cell>
          <cell r="E13">
            <v>36.9803</v>
          </cell>
          <cell r="F13">
            <v>1.4500000000000001E-2</v>
          </cell>
          <cell r="G13">
            <v>11.9977</v>
          </cell>
          <cell r="H13">
            <v>5.4000000000000003E-3</v>
          </cell>
          <cell r="I13">
            <v>16.622699999999998</v>
          </cell>
          <cell r="J13">
            <v>7.1000000000000004E-3</v>
          </cell>
          <cell r="K13">
            <v>19.832599999999999</v>
          </cell>
          <cell r="L13">
            <v>1.3100000000000001E-2</v>
          </cell>
          <cell r="M13">
            <v>17.1477</v>
          </cell>
          <cell r="N13">
            <v>19.832599999999999</v>
          </cell>
        </row>
        <row r="14">
          <cell r="A14">
            <v>0</v>
          </cell>
          <cell r="B14" t="str">
            <v xml:space="preserve">    Dir Labor</v>
          </cell>
          <cell r="C14">
            <v>241074.78</v>
          </cell>
          <cell r="D14">
            <v>100</v>
          </cell>
          <cell r="E14">
            <v>254742.24</v>
          </cell>
          <cell r="F14">
            <v>100</v>
          </cell>
          <cell r="G14">
            <v>222728.21</v>
          </cell>
          <cell r="H14">
            <v>100</v>
          </cell>
          <cell r="I14">
            <v>233983.8</v>
          </cell>
          <cell r="J14">
            <v>100</v>
          </cell>
          <cell r="K14">
            <v>151097.82999999999</v>
          </cell>
          <cell r="L14">
            <v>100</v>
          </cell>
          <cell r="M14">
            <v>103644.41</v>
          </cell>
          <cell r="N14">
            <v>151097.82999999999</v>
          </cell>
        </row>
        <row r="15">
          <cell r="A15">
            <v>41014</v>
          </cell>
          <cell r="B15" t="str">
            <v xml:space="preserve">    41014  OT Prem Pay-Di</v>
          </cell>
          <cell r="C15">
            <v>1684.4</v>
          </cell>
          <cell r="D15">
            <v>0.69869999999999999</v>
          </cell>
          <cell r="E15">
            <v>7992.71</v>
          </cell>
          <cell r="F15">
            <v>3.1375999999999999</v>
          </cell>
          <cell r="G15">
            <v>1550.28</v>
          </cell>
          <cell r="H15">
            <v>0.69599999999999995</v>
          </cell>
          <cell r="I15">
            <v>7745.59</v>
          </cell>
          <cell r="J15">
            <v>3.3102999999999998</v>
          </cell>
          <cell r="K15">
            <v>4434.82</v>
          </cell>
          <cell r="L15">
            <v>2.9350999999999998</v>
          </cell>
          <cell r="M15">
            <v>3557.89</v>
          </cell>
          <cell r="N15">
            <v>4434.82</v>
          </cell>
        </row>
        <row r="16">
          <cell r="A16">
            <v>42000</v>
          </cell>
          <cell r="B16" t="str">
            <v xml:space="preserve">    42000  Supv &amp; Adm Sal</v>
          </cell>
          <cell r="C16">
            <v>28689.96</v>
          </cell>
          <cell r="D16">
            <v>11.9009</v>
          </cell>
          <cell r="E16">
            <v>26763.46</v>
          </cell>
          <cell r="F16">
            <v>10.5061</v>
          </cell>
          <cell r="G16">
            <v>25875.84</v>
          </cell>
          <cell r="H16">
            <v>11.617699999999999</v>
          </cell>
          <cell r="I16">
            <v>24816.01</v>
          </cell>
          <cell r="J16">
            <v>10.6059</v>
          </cell>
          <cell r="K16">
            <v>15834.79</v>
          </cell>
          <cell r="L16">
            <v>10.479799999999999</v>
          </cell>
          <cell r="M16">
            <v>10928.67</v>
          </cell>
          <cell r="N16">
            <v>15834.79</v>
          </cell>
        </row>
        <row r="17">
          <cell r="A17">
            <v>42010</v>
          </cell>
          <cell r="B17" t="str">
            <v xml:space="preserve">    42010  Clerical Sal</v>
          </cell>
          <cell r="C17">
            <v>25469.32</v>
          </cell>
          <cell r="D17">
            <v>10.5649</v>
          </cell>
          <cell r="E17">
            <v>24076.52</v>
          </cell>
          <cell r="F17">
            <v>9.4512999999999998</v>
          </cell>
          <cell r="G17">
            <v>23516.6</v>
          </cell>
          <cell r="H17">
            <v>10.558400000000001</v>
          </cell>
          <cell r="I17">
            <v>22500.66</v>
          </cell>
          <cell r="J17">
            <v>9.6163000000000007</v>
          </cell>
          <cell r="K17">
            <v>13946.37</v>
          </cell>
          <cell r="L17">
            <v>9.23</v>
          </cell>
          <cell r="M17">
            <v>10130.15</v>
          </cell>
          <cell r="N17">
            <v>13946.37</v>
          </cell>
        </row>
        <row r="18">
          <cell r="A18">
            <v>42032</v>
          </cell>
          <cell r="B18" t="str">
            <v xml:space="preserve">    42032  Ship &amp; Rec Sal</v>
          </cell>
          <cell r="C18">
            <v>37628.6</v>
          </cell>
          <cell r="D18">
            <v>15.608700000000001</v>
          </cell>
          <cell r="E18">
            <v>36577.67</v>
          </cell>
          <cell r="F18">
            <v>14.358700000000001</v>
          </cell>
          <cell r="G18">
            <v>34874.32</v>
          </cell>
          <cell r="H18">
            <v>15.6578</v>
          </cell>
          <cell r="I18">
            <v>34456.6</v>
          </cell>
          <cell r="J18">
            <v>14.726100000000001</v>
          </cell>
          <cell r="K18">
            <v>21575.66</v>
          </cell>
          <cell r="L18">
            <v>14.279299999999999</v>
          </cell>
          <cell r="M18">
            <v>15002.01</v>
          </cell>
          <cell r="N18">
            <v>21575.66</v>
          </cell>
        </row>
        <row r="19">
          <cell r="A19">
            <v>42035</v>
          </cell>
          <cell r="B19" t="str">
            <v xml:space="preserve">    42035  QC Sal</v>
          </cell>
          <cell r="C19">
            <v>24352.799999999999</v>
          </cell>
          <cell r="D19">
            <v>10.101800000000001</v>
          </cell>
          <cell r="E19">
            <v>18146.09</v>
          </cell>
          <cell r="F19">
            <v>7.1233000000000004</v>
          </cell>
          <cell r="G19">
            <v>21296.36</v>
          </cell>
          <cell r="H19">
            <v>9.5616000000000003</v>
          </cell>
          <cell r="I19">
            <v>16758.64</v>
          </cell>
          <cell r="J19">
            <v>7.1623000000000001</v>
          </cell>
          <cell r="K19">
            <v>10681.24</v>
          </cell>
          <cell r="L19">
            <v>7.0690999999999997</v>
          </cell>
          <cell r="M19">
            <v>7464.85</v>
          </cell>
          <cell r="N19">
            <v>10681.24</v>
          </cell>
        </row>
        <row r="20">
          <cell r="A20">
            <v>42038</v>
          </cell>
          <cell r="B20" t="str">
            <v xml:space="preserve">    42038  Bldg/Grds Main</v>
          </cell>
          <cell r="C20">
            <v>12534.84</v>
          </cell>
          <cell r="D20">
            <v>5.1996000000000002</v>
          </cell>
          <cell r="E20">
            <v>7548.74</v>
          </cell>
          <cell r="F20">
            <v>2.9632999999999998</v>
          </cell>
          <cell r="G20">
            <v>11864.88</v>
          </cell>
          <cell r="H20">
            <v>5.3270999999999997</v>
          </cell>
          <cell r="I20">
            <v>8759.36</v>
          </cell>
          <cell r="J20">
            <v>3.7435999999999998</v>
          </cell>
          <cell r="K20">
            <v>3749.29</v>
          </cell>
          <cell r="L20">
            <v>2.4813999999999998</v>
          </cell>
          <cell r="M20">
            <v>3799.45</v>
          </cell>
          <cell r="N20">
            <v>3749.29</v>
          </cell>
        </row>
        <row r="21">
          <cell r="A21">
            <v>42039</v>
          </cell>
          <cell r="B21" t="str">
            <v xml:space="preserve">    42039  Mach Maint Sal</v>
          </cell>
          <cell r="C21">
            <v>59691.199999999997</v>
          </cell>
          <cell r="D21">
            <v>24.760400000000001</v>
          </cell>
          <cell r="E21">
            <v>58106.82</v>
          </cell>
          <cell r="F21">
            <v>22.81</v>
          </cell>
          <cell r="G21">
            <v>56428.84</v>
          </cell>
          <cell r="H21">
            <v>25.3353</v>
          </cell>
          <cell r="I21">
            <v>54924.67</v>
          </cell>
          <cell r="J21">
            <v>23.473700000000001</v>
          </cell>
          <cell r="K21">
            <v>34384.21</v>
          </cell>
          <cell r="L21">
            <v>22.7563</v>
          </cell>
          <cell r="M21">
            <v>23722.61</v>
          </cell>
          <cell r="N21">
            <v>34384.21</v>
          </cell>
        </row>
        <row r="22">
          <cell r="A22">
            <v>42046</v>
          </cell>
          <cell r="B22" t="str">
            <v xml:space="preserve">    42046  Alt Duty Work</v>
          </cell>
          <cell r="C22">
            <v>2399.2800000000002</v>
          </cell>
          <cell r="D22">
            <v>0.99519999999999997</v>
          </cell>
          <cell r="E22">
            <v>5979.29</v>
          </cell>
          <cell r="F22">
            <v>2.3472</v>
          </cell>
          <cell r="G22">
            <v>2217.6799999999998</v>
          </cell>
          <cell r="H22">
            <v>0.99570000000000003</v>
          </cell>
          <cell r="I22">
            <v>3273.97</v>
          </cell>
          <cell r="J22">
            <v>1.3992</v>
          </cell>
          <cell r="K22">
            <v>4367.8999999999996</v>
          </cell>
          <cell r="L22">
            <v>2.8908</v>
          </cell>
          <cell r="M22">
            <v>1611.39</v>
          </cell>
          <cell r="N22">
            <v>4367.8999999999996</v>
          </cell>
        </row>
        <row r="23">
          <cell r="A23">
            <v>42060</v>
          </cell>
          <cell r="B23" t="str">
            <v xml:space="preserve">    42060  Bonuses &amp; Awar</v>
          </cell>
          <cell r="C23">
            <v>11162.32</v>
          </cell>
          <cell r="D23">
            <v>4.6302000000000003</v>
          </cell>
          <cell r="E23">
            <v>13031.16</v>
          </cell>
          <cell r="F23">
            <v>5.1154000000000002</v>
          </cell>
          <cell r="G23">
            <v>10321.120000000001</v>
          </cell>
          <cell r="H23">
            <v>4.6340000000000003</v>
          </cell>
          <cell r="I23">
            <v>11993.82</v>
          </cell>
          <cell r="J23">
            <v>5.1258999999999997</v>
          </cell>
          <cell r="K23">
            <v>7025.02</v>
          </cell>
          <cell r="L23">
            <v>4.6493000000000002</v>
          </cell>
          <cell r="M23">
            <v>6006.14</v>
          </cell>
          <cell r="N23">
            <v>7025.02</v>
          </cell>
        </row>
        <row r="24">
          <cell r="A24">
            <v>42070</v>
          </cell>
          <cell r="B24" t="str">
            <v xml:space="preserve">    42070  OT Prem Pay</v>
          </cell>
          <cell r="C24">
            <v>5142.68</v>
          </cell>
          <cell r="D24">
            <v>2.1332</v>
          </cell>
          <cell r="E24">
            <v>14074.92</v>
          </cell>
          <cell r="F24">
            <v>5.5251999999999999</v>
          </cell>
          <cell r="G24">
            <v>5010.08</v>
          </cell>
          <cell r="H24">
            <v>2.2494000000000001</v>
          </cell>
          <cell r="I24">
            <v>10644.04</v>
          </cell>
          <cell r="J24">
            <v>4.5490000000000004</v>
          </cell>
          <cell r="K24">
            <v>6198.76</v>
          </cell>
          <cell r="L24">
            <v>4.1025</v>
          </cell>
          <cell r="M24">
            <v>7876.16</v>
          </cell>
          <cell r="N24">
            <v>6198.76</v>
          </cell>
        </row>
        <row r="25">
          <cell r="A25">
            <v>42071</v>
          </cell>
          <cell r="B25" t="str">
            <v xml:space="preserve">    42071  Other Prem Pay</v>
          </cell>
          <cell r="C25">
            <v>47709.599999999999</v>
          </cell>
          <cell r="D25">
            <v>19.790400000000002</v>
          </cell>
          <cell r="E25">
            <v>48131.49</v>
          </cell>
          <cell r="F25">
            <v>18.894200000000001</v>
          </cell>
          <cell r="G25">
            <v>41976.480000000003</v>
          </cell>
          <cell r="H25">
            <v>18.846499999999999</v>
          </cell>
          <cell r="I25">
            <v>44342.93</v>
          </cell>
          <cell r="J25">
            <v>18.9513</v>
          </cell>
          <cell r="K25">
            <v>28794.29</v>
          </cell>
          <cell r="L25">
            <v>19.056699999999999</v>
          </cell>
          <cell r="M25">
            <v>19337.2</v>
          </cell>
          <cell r="N25">
            <v>28794.29</v>
          </cell>
        </row>
        <row r="26">
          <cell r="A26">
            <v>43068</v>
          </cell>
          <cell r="B26" t="str">
            <v xml:space="preserve">    43068  Indirect No Wo</v>
          </cell>
          <cell r="C26">
            <v>681.48</v>
          </cell>
          <cell r="D26">
            <v>0.28270000000000001</v>
          </cell>
          <cell r="E26">
            <v>1151.01</v>
          </cell>
          <cell r="F26">
            <v>0.45179999999999998</v>
          </cell>
          <cell r="G26">
            <v>627.16</v>
          </cell>
          <cell r="H26">
            <v>0.28160000000000002</v>
          </cell>
          <cell r="I26">
            <v>771.97</v>
          </cell>
          <cell r="J26">
            <v>0.32990000000000003</v>
          </cell>
          <cell r="K26">
            <v>1120.3699999999999</v>
          </cell>
          <cell r="L26">
            <v>0.74150000000000005</v>
          </cell>
          <cell r="M26">
            <v>30.64</v>
          </cell>
          <cell r="N26">
            <v>1120.3699999999999</v>
          </cell>
        </row>
        <row r="27">
          <cell r="A27">
            <v>0</v>
          </cell>
          <cell r="B27" t="str">
            <v>*   Indirect Labor</v>
          </cell>
          <cell r="C27">
            <v>257146.48</v>
          </cell>
          <cell r="D27">
            <v>106.66670000000001</v>
          </cell>
          <cell r="E27">
            <v>261579.88</v>
          </cell>
          <cell r="F27">
            <v>102.6841</v>
          </cell>
          <cell r="G27">
            <v>235559.64</v>
          </cell>
          <cell r="H27">
            <v>105.761</v>
          </cell>
          <cell r="I27">
            <v>240988.26</v>
          </cell>
          <cell r="J27">
            <v>102.9936</v>
          </cell>
          <cell r="K27">
            <v>152112.72</v>
          </cell>
          <cell r="L27">
            <v>100.6717</v>
          </cell>
          <cell r="M27">
            <v>109467.16</v>
          </cell>
          <cell r="N27">
            <v>152112.72</v>
          </cell>
        </row>
        <row r="28">
          <cell r="A28">
            <v>43005</v>
          </cell>
          <cell r="B28" t="str">
            <v xml:space="preserve">    43005  SS Tax Exp</v>
          </cell>
          <cell r="C28">
            <v>65874.759999999995</v>
          </cell>
          <cell r="D28">
            <v>27.325399999999998</v>
          </cell>
          <cell r="E28">
            <v>69141.52</v>
          </cell>
          <cell r="F28">
            <v>27.1418</v>
          </cell>
          <cell r="G28">
            <v>62417.279999999999</v>
          </cell>
          <cell r="H28">
            <v>28.024000000000001</v>
          </cell>
          <cell r="I28">
            <v>65530.62</v>
          </cell>
          <cell r="J28">
            <v>28.006499999999999</v>
          </cell>
          <cell r="K28">
            <v>41501.589999999997</v>
          </cell>
          <cell r="L28">
            <v>27.466699999999999</v>
          </cell>
          <cell r="M28">
            <v>27639.93</v>
          </cell>
          <cell r="N28">
            <v>41501.589999999997</v>
          </cell>
        </row>
        <row r="29">
          <cell r="A29">
            <v>43025</v>
          </cell>
          <cell r="B29" t="str">
            <v xml:space="preserve">    43025  Med Ins Exp</v>
          </cell>
          <cell r="C29">
            <v>3689.04</v>
          </cell>
          <cell r="D29">
            <v>1.5302</v>
          </cell>
          <cell r="E29">
            <v>1156.2</v>
          </cell>
          <cell r="F29">
            <v>0.45390000000000003</v>
          </cell>
          <cell r="G29">
            <v>3924.04</v>
          </cell>
          <cell r="H29">
            <v>1.7618</v>
          </cell>
          <cell r="I29">
            <v>2656.34</v>
          </cell>
          <cell r="J29">
            <v>1.1353</v>
          </cell>
          <cell r="K29">
            <v>1492.18</v>
          </cell>
          <cell r="L29">
            <v>0.98760000000000003</v>
          </cell>
          <cell r="M29">
            <v>-335.98</v>
          </cell>
          <cell r="N29">
            <v>1492.18</v>
          </cell>
        </row>
        <row r="30">
          <cell r="A30">
            <v>43026</v>
          </cell>
          <cell r="B30" t="str">
            <v xml:space="preserve">    43026  Life Ins Exp</v>
          </cell>
          <cell r="C30">
            <v>1613.96</v>
          </cell>
          <cell r="D30">
            <v>0.66949999999999998</v>
          </cell>
          <cell r="E30">
            <v>1530.13</v>
          </cell>
          <cell r="F30">
            <v>0.60070000000000001</v>
          </cell>
          <cell r="G30">
            <v>1574.28</v>
          </cell>
          <cell r="H30">
            <v>0.70679999999999998</v>
          </cell>
          <cell r="I30">
            <v>0</v>
          </cell>
          <cell r="J30">
            <v>0</v>
          </cell>
          <cell r="K30">
            <v>1530.13</v>
          </cell>
          <cell r="L30">
            <v>1.0126999999999999</v>
          </cell>
          <cell r="M30">
            <v>0</v>
          </cell>
          <cell r="N30">
            <v>1530.13</v>
          </cell>
        </row>
        <row r="31">
          <cell r="A31">
            <v>43035</v>
          </cell>
          <cell r="B31" t="str">
            <v xml:space="preserve">    43035  Vacatn Pay-Hrl</v>
          </cell>
          <cell r="C31">
            <v>28719.08</v>
          </cell>
          <cell r="D31">
            <v>11.9129</v>
          </cell>
          <cell r="E31">
            <v>33428.53</v>
          </cell>
          <cell r="F31">
            <v>13.1225</v>
          </cell>
          <cell r="G31">
            <v>28045.82</v>
          </cell>
          <cell r="H31">
            <v>12.591900000000001</v>
          </cell>
          <cell r="I31">
            <v>29047.62</v>
          </cell>
          <cell r="J31">
            <v>12.414400000000001</v>
          </cell>
          <cell r="K31">
            <v>20215.29</v>
          </cell>
          <cell r="L31">
            <v>13.3789</v>
          </cell>
          <cell r="M31">
            <v>13213.24</v>
          </cell>
          <cell r="N31">
            <v>20215.29</v>
          </cell>
        </row>
        <row r="32">
          <cell r="A32">
            <v>43040</v>
          </cell>
          <cell r="B32" t="str">
            <v xml:space="preserve">    43040  Holiday Pay-Hr</v>
          </cell>
          <cell r="C32">
            <v>7173.4</v>
          </cell>
          <cell r="D32">
            <v>2.9756</v>
          </cell>
          <cell r="E32">
            <v>7598.88</v>
          </cell>
          <cell r="F32">
            <v>2.9830000000000001</v>
          </cell>
          <cell r="G32">
            <v>7186.92</v>
          </cell>
          <cell r="H32">
            <v>3.2267999999999999</v>
          </cell>
          <cell r="I32">
            <v>6415.97</v>
          </cell>
          <cell r="J32">
            <v>2.7421000000000002</v>
          </cell>
          <cell r="K32">
            <v>5766.42</v>
          </cell>
          <cell r="L32">
            <v>3.8163</v>
          </cell>
          <cell r="M32">
            <v>1832.46</v>
          </cell>
          <cell r="N32">
            <v>5766.42</v>
          </cell>
        </row>
        <row r="33">
          <cell r="A33">
            <v>43042</v>
          </cell>
          <cell r="B33" t="str">
            <v xml:space="preserve">    43042  Bereavemnt/Jur</v>
          </cell>
          <cell r="C33">
            <v>100</v>
          </cell>
          <cell r="D33">
            <v>4.1500000000000002E-2</v>
          </cell>
          <cell r="E33">
            <v>6.14</v>
          </cell>
          <cell r="F33">
            <v>2.3999999999999998E-3</v>
          </cell>
          <cell r="G33">
            <v>99.96</v>
          </cell>
          <cell r="H33">
            <v>4.4900000000000002E-2</v>
          </cell>
          <cell r="I33">
            <v>0</v>
          </cell>
          <cell r="J33">
            <v>0</v>
          </cell>
          <cell r="K33">
            <v>6.14</v>
          </cell>
          <cell r="L33">
            <v>4.1000000000000003E-3</v>
          </cell>
          <cell r="M33">
            <v>0</v>
          </cell>
          <cell r="N33">
            <v>6.14</v>
          </cell>
        </row>
        <row r="34">
          <cell r="A34">
            <v>43060</v>
          </cell>
          <cell r="B34" t="str">
            <v xml:space="preserve">    43060  Addl Month 807</v>
          </cell>
          <cell r="C34">
            <v>24576.76</v>
          </cell>
          <cell r="D34">
            <v>10.194699999999999</v>
          </cell>
          <cell r="E34">
            <v>23400.39</v>
          </cell>
          <cell r="F34">
            <v>9.1859000000000002</v>
          </cell>
          <cell r="G34">
            <v>22927.32</v>
          </cell>
          <cell r="H34">
            <v>10.293900000000001</v>
          </cell>
          <cell r="I34">
            <v>22509.45</v>
          </cell>
          <cell r="J34">
            <v>9.6201000000000008</v>
          </cell>
          <cell r="K34">
            <v>13716.38</v>
          </cell>
          <cell r="L34">
            <v>9.0777999999999999</v>
          </cell>
          <cell r="M34">
            <v>9684.01</v>
          </cell>
          <cell r="N34">
            <v>13716.38</v>
          </cell>
        </row>
        <row r="35">
          <cell r="A35">
            <v>43061</v>
          </cell>
          <cell r="B35" t="str">
            <v xml:space="preserve">    43061  Seventh Day 80</v>
          </cell>
          <cell r="C35">
            <v>48558.400000000001</v>
          </cell>
          <cell r="D35">
            <v>20.142499999999998</v>
          </cell>
          <cell r="E35">
            <v>46727.519999999997</v>
          </cell>
          <cell r="F35">
            <v>18.3431</v>
          </cell>
          <cell r="G35">
            <v>45174.64</v>
          </cell>
          <cell r="H35">
            <v>20.282399999999999</v>
          </cell>
          <cell r="I35">
            <v>42501.56</v>
          </cell>
          <cell r="J35">
            <v>18.164300000000001</v>
          </cell>
          <cell r="K35">
            <v>28263.72</v>
          </cell>
          <cell r="L35">
            <v>18.7056</v>
          </cell>
          <cell r="M35">
            <v>18463.8</v>
          </cell>
          <cell r="N35">
            <v>28263.72</v>
          </cell>
        </row>
        <row r="36">
          <cell r="A36">
            <v>43063</v>
          </cell>
          <cell r="B36" t="str">
            <v xml:space="preserve">    43063  INFONAVIT 807</v>
          </cell>
          <cell r="C36">
            <v>30202.48</v>
          </cell>
          <cell r="D36">
            <v>12.5283</v>
          </cell>
          <cell r="E36">
            <v>31478.880000000001</v>
          </cell>
          <cell r="F36">
            <v>12.357100000000001</v>
          </cell>
          <cell r="G36">
            <v>27496.560000000001</v>
          </cell>
          <cell r="H36">
            <v>12.3453</v>
          </cell>
          <cell r="I36">
            <v>29935.57</v>
          </cell>
          <cell r="J36">
            <v>12.793900000000001</v>
          </cell>
          <cell r="K36">
            <v>18362.5</v>
          </cell>
          <cell r="L36">
            <v>12.152699999999999</v>
          </cell>
          <cell r="M36">
            <v>13116.38</v>
          </cell>
          <cell r="N36">
            <v>18362.5</v>
          </cell>
        </row>
        <row r="37">
          <cell r="A37">
            <v>43064</v>
          </cell>
          <cell r="B37" t="str">
            <v xml:space="preserve">    43064  Emp Retire (Fo</v>
          </cell>
          <cell r="C37">
            <v>30672.2</v>
          </cell>
          <cell r="D37">
            <v>12.723100000000001</v>
          </cell>
          <cell r="E37">
            <v>32076.02</v>
          </cell>
          <cell r="F37">
            <v>12.5916</v>
          </cell>
          <cell r="G37">
            <v>28321.52</v>
          </cell>
          <cell r="H37">
            <v>12.7157</v>
          </cell>
          <cell r="I37">
            <v>30865.45</v>
          </cell>
          <cell r="J37">
            <v>13.1913</v>
          </cell>
          <cell r="K37">
            <v>18626.68</v>
          </cell>
          <cell r="L37">
            <v>12.3276</v>
          </cell>
          <cell r="M37">
            <v>13449.34</v>
          </cell>
          <cell r="N37">
            <v>18626.68</v>
          </cell>
        </row>
        <row r="38">
          <cell r="A38">
            <v>43066</v>
          </cell>
          <cell r="B38" t="str">
            <v xml:space="preserve">    43066  Prft Shr (Stat</v>
          </cell>
          <cell r="C38">
            <v>11463.04</v>
          </cell>
          <cell r="D38">
            <v>4.7549999999999999</v>
          </cell>
          <cell r="E38">
            <v>14167.44</v>
          </cell>
          <cell r="F38">
            <v>5.5614999999999997</v>
          </cell>
          <cell r="G38">
            <v>11266.72</v>
          </cell>
          <cell r="H38">
            <v>5.0585000000000004</v>
          </cell>
          <cell r="I38">
            <v>10782.9</v>
          </cell>
          <cell r="J38">
            <v>4.6083999999999996</v>
          </cell>
          <cell r="K38">
            <v>7018.23</v>
          </cell>
          <cell r="L38">
            <v>4.6448</v>
          </cell>
          <cell r="M38">
            <v>7149.21</v>
          </cell>
          <cell r="N38">
            <v>7018.23</v>
          </cell>
        </row>
        <row r="39">
          <cell r="A39">
            <v>43067</v>
          </cell>
          <cell r="B39" t="str">
            <v xml:space="preserve">    43067  Misc Payroll T</v>
          </cell>
          <cell r="C39">
            <v>11877.08</v>
          </cell>
          <cell r="D39">
            <v>4.9267000000000003</v>
          </cell>
          <cell r="E39">
            <v>12371.94</v>
          </cell>
          <cell r="F39">
            <v>4.8567</v>
          </cell>
          <cell r="G39">
            <v>10986.08</v>
          </cell>
          <cell r="H39">
            <v>4.9325000000000001</v>
          </cell>
          <cell r="I39">
            <v>11568.69</v>
          </cell>
          <cell r="J39">
            <v>4.9442000000000004</v>
          </cell>
          <cell r="K39">
            <v>6758.57</v>
          </cell>
          <cell r="L39">
            <v>4.4729999999999999</v>
          </cell>
          <cell r="M39">
            <v>5613.37</v>
          </cell>
          <cell r="N39">
            <v>6758.57</v>
          </cell>
        </row>
        <row r="40">
          <cell r="A40">
            <v>43090</v>
          </cell>
          <cell r="B40" t="str">
            <v xml:space="preserve">    43090  Other Fringe B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751.92</v>
          </cell>
          <cell r="J40">
            <v>0.32140000000000002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>
            <v>0</v>
          </cell>
          <cell r="B41" t="str">
            <v>*   Fringe Benefits</v>
          </cell>
          <cell r="C41">
            <v>264520.2</v>
          </cell>
          <cell r="D41">
            <v>109.72539999999999</v>
          </cell>
          <cell r="E41">
            <v>273083.59000000003</v>
          </cell>
          <cell r="F41">
            <v>107.2</v>
          </cell>
          <cell r="G41">
            <v>249421.14</v>
          </cell>
          <cell r="H41">
            <v>111.9845</v>
          </cell>
          <cell r="I41">
            <v>252566.09</v>
          </cell>
          <cell r="J41">
            <v>107.9417</v>
          </cell>
          <cell r="K41">
            <v>163257.82999999999</v>
          </cell>
          <cell r="L41">
            <v>108.0478</v>
          </cell>
          <cell r="M41">
            <v>109825.76</v>
          </cell>
          <cell r="N41">
            <v>163257.82999999999</v>
          </cell>
        </row>
        <row r="42">
          <cell r="A42">
            <v>52200</v>
          </cell>
          <cell r="B42" t="str">
            <v xml:space="preserve">    52200  Frt-In &amp; Out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500</v>
          </cell>
          <cell r="H42">
            <v>0.22450000000000001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>
            <v>55200</v>
          </cell>
          <cell r="B43" t="str">
            <v xml:space="preserve">    55200  Office Supplie</v>
          </cell>
          <cell r="C43">
            <v>7999.96</v>
          </cell>
          <cell r="D43">
            <v>3.3184999999999998</v>
          </cell>
          <cell r="E43">
            <v>20814.54</v>
          </cell>
          <cell r="F43">
            <v>8.1707999999999998</v>
          </cell>
          <cell r="G43">
            <v>7999.8</v>
          </cell>
          <cell r="H43">
            <v>3.5916999999999999</v>
          </cell>
          <cell r="I43">
            <v>12442.29</v>
          </cell>
          <cell r="J43">
            <v>5.3175999999999997</v>
          </cell>
          <cell r="K43">
            <v>11249.17</v>
          </cell>
          <cell r="L43">
            <v>7.4450000000000003</v>
          </cell>
          <cell r="M43">
            <v>9565.3700000000008</v>
          </cell>
          <cell r="N43">
            <v>11249.17</v>
          </cell>
        </row>
        <row r="44">
          <cell r="A44">
            <v>55300</v>
          </cell>
          <cell r="B44" t="str">
            <v xml:space="preserve">    55300  PC Supplies</v>
          </cell>
          <cell r="C44">
            <v>250</v>
          </cell>
          <cell r="D44">
            <v>0.1037</v>
          </cell>
          <cell r="E44">
            <v>0</v>
          </cell>
          <cell r="F44">
            <v>0</v>
          </cell>
          <cell r="G44">
            <v>250</v>
          </cell>
          <cell r="H44">
            <v>0.11219999999999999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>
            <v>55400</v>
          </cell>
          <cell r="B45" t="str">
            <v xml:space="preserve">    55400  Operating Supp</v>
          </cell>
          <cell r="C45">
            <v>316703.15999999997</v>
          </cell>
          <cell r="D45">
            <v>131.37129999999999</v>
          </cell>
          <cell r="E45">
            <v>339435.61</v>
          </cell>
          <cell r="F45">
            <v>133.2467</v>
          </cell>
          <cell r="G45">
            <v>310817</v>
          </cell>
          <cell r="H45">
            <v>139.54990000000001</v>
          </cell>
          <cell r="I45">
            <v>364543.04</v>
          </cell>
          <cell r="J45">
            <v>155.79839999999999</v>
          </cell>
          <cell r="K45">
            <v>155341.88</v>
          </cell>
          <cell r="L45">
            <v>102.80880000000001</v>
          </cell>
          <cell r="M45">
            <v>184093.73</v>
          </cell>
          <cell r="N45">
            <v>155341.88</v>
          </cell>
        </row>
        <row r="46">
          <cell r="A46">
            <v>55450</v>
          </cell>
          <cell r="B46" t="str">
            <v xml:space="preserve">    55450  Safety Supplie</v>
          </cell>
          <cell r="C46">
            <v>4683</v>
          </cell>
          <cell r="D46">
            <v>1.9426000000000001</v>
          </cell>
          <cell r="E46">
            <v>5824.01</v>
          </cell>
          <cell r="F46">
            <v>2.2862</v>
          </cell>
          <cell r="G46">
            <v>4632.92</v>
          </cell>
          <cell r="H46">
            <v>2.0800999999999998</v>
          </cell>
          <cell r="I46">
            <v>5127.8599999999997</v>
          </cell>
          <cell r="J46">
            <v>2.1915</v>
          </cell>
          <cell r="K46">
            <v>2265.87</v>
          </cell>
          <cell r="L46">
            <v>1.4996</v>
          </cell>
          <cell r="M46">
            <v>3558.14</v>
          </cell>
          <cell r="N46">
            <v>2265.87</v>
          </cell>
        </row>
        <row r="47">
          <cell r="A47">
            <v>55460</v>
          </cell>
          <cell r="B47" t="str">
            <v xml:space="preserve">    55460  Work Aids</v>
          </cell>
          <cell r="C47">
            <v>815.08</v>
          </cell>
          <cell r="D47">
            <v>0.33810000000000001</v>
          </cell>
          <cell r="E47">
            <v>643.08000000000004</v>
          </cell>
          <cell r="F47">
            <v>0.25240000000000001</v>
          </cell>
          <cell r="G47">
            <v>814.96</v>
          </cell>
          <cell r="H47">
            <v>0.3659</v>
          </cell>
          <cell r="I47">
            <v>349.94</v>
          </cell>
          <cell r="J47">
            <v>0.14960000000000001</v>
          </cell>
          <cell r="K47">
            <v>293.14</v>
          </cell>
          <cell r="L47">
            <v>0.19400000000000001</v>
          </cell>
          <cell r="M47">
            <v>349.94</v>
          </cell>
          <cell r="N47">
            <v>293.14</v>
          </cell>
        </row>
        <row r="48">
          <cell r="A48">
            <v>55500</v>
          </cell>
          <cell r="B48" t="str">
            <v xml:space="preserve">    55500  Machine Parts</v>
          </cell>
          <cell r="C48">
            <v>291559.03999999998</v>
          </cell>
          <cell r="D48">
            <v>120.9413</v>
          </cell>
          <cell r="E48">
            <v>264417.32</v>
          </cell>
          <cell r="F48">
            <v>103.798</v>
          </cell>
          <cell r="G48">
            <v>299375.28000000003</v>
          </cell>
          <cell r="H48">
            <v>134.4128</v>
          </cell>
          <cell r="I48">
            <v>316950.12</v>
          </cell>
          <cell r="J48">
            <v>135.4581</v>
          </cell>
          <cell r="K48">
            <v>115578.4</v>
          </cell>
          <cell r="L48">
            <v>76.492400000000004</v>
          </cell>
          <cell r="M48">
            <v>148838.92000000001</v>
          </cell>
          <cell r="N48">
            <v>115578.4</v>
          </cell>
        </row>
        <row r="49">
          <cell r="A49">
            <v>55520</v>
          </cell>
          <cell r="B49" t="str">
            <v xml:space="preserve">    55520  Auto Cut Parts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>
            <v>56100</v>
          </cell>
          <cell r="B50" t="str">
            <v xml:space="preserve">    56100  Renovations</v>
          </cell>
          <cell r="C50">
            <v>2100</v>
          </cell>
          <cell r="D50">
            <v>0.87109999999999999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>
            <v>56200</v>
          </cell>
          <cell r="B51" t="str">
            <v xml:space="preserve">    56200  Bldg/Grnd Main</v>
          </cell>
          <cell r="C51">
            <v>49375.040000000001</v>
          </cell>
          <cell r="D51">
            <v>20.481200000000001</v>
          </cell>
          <cell r="E51">
            <v>42505.05</v>
          </cell>
          <cell r="F51">
            <v>16.685500000000001</v>
          </cell>
          <cell r="G51">
            <v>48606.879999999997</v>
          </cell>
          <cell r="H51">
            <v>21.823399999999999</v>
          </cell>
          <cell r="I51">
            <v>37270.29</v>
          </cell>
          <cell r="J51">
            <v>15.928599999999999</v>
          </cell>
          <cell r="K51">
            <v>23998.14</v>
          </cell>
          <cell r="L51">
            <v>15.8825</v>
          </cell>
          <cell r="M51">
            <v>18506.91</v>
          </cell>
          <cell r="N51">
            <v>23998.14</v>
          </cell>
        </row>
        <row r="52">
          <cell r="A52">
            <v>56300</v>
          </cell>
          <cell r="B52" t="str">
            <v xml:space="preserve">    56300  Equip Maint</v>
          </cell>
          <cell r="C52">
            <v>11651.52</v>
          </cell>
          <cell r="D52">
            <v>4.8331999999999997</v>
          </cell>
          <cell r="E52">
            <v>10329.120000000001</v>
          </cell>
          <cell r="F52">
            <v>4.0547000000000004</v>
          </cell>
          <cell r="G52">
            <v>12173.2</v>
          </cell>
          <cell r="H52">
            <v>5.4654999999999996</v>
          </cell>
          <cell r="I52">
            <v>9424.09</v>
          </cell>
          <cell r="J52">
            <v>4.0277000000000003</v>
          </cell>
          <cell r="K52">
            <v>5891.75</v>
          </cell>
          <cell r="L52">
            <v>3.8993000000000002</v>
          </cell>
          <cell r="M52">
            <v>4437.37</v>
          </cell>
          <cell r="N52">
            <v>5891.75</v>
          </cell>
        </row>
        <row r="53">
          <cell r="A53">
            <v>56500</v>
          </cell>
          <cell r="B53" t="str">
            <v xml:space="preserve">    56500  Computer Maint</v>
          </cell>
          <cell r="C53">
            <v>2719.08</v>
          </cell>
          <cell r="D53">
            <v>1.1278999999999999</v>
          </cell>
          <cell r="E53">
            <v>4265.95</v>
          </cell>
          <cell r="F53">
            <v>1.6746000000000001</v>
          </cell>
          <cell r="G53">
            <v>2672.92</v>
          </cell>
          <cell r="H53">
            <v>1.2000999999999999</v>
          </cell>
          <cell r="I53">
            <v>4638.84</v>
          </cell>
          <cell r="J53">
            <v>1.9824999999999999</v>
          </cell>
          <cell r="K53">
            <v>572.6</v>
          </cell>
          <cell r="L53">
            <v>0.379</v>
          </cell>
          <cell r="M53">
            <v>3693.35</v>
          </cell>
          <cell r="N53">
            <v>572.6</v>
          </cell>
        </row>
        <row r="54">
          <cell r="A54">
            <v>57130</v>
          </cell>
          <cell r="B54" t="str">
            <v xml:space="preserve">    57130  Util-Electrici</v>
          </cell>
          <cell r="C54">
            <v>539262.36</v>
          </cell>
          <cell r="D54">
            <v>223.6909</v>
          </cell>
          <cell r="E54">
            <v>471824.71</v>
          </cell>
          <cell r="F54">
            <v>185.2165</v>
          </cell>
          <cell r="G54">
            <v>458425.52</v>
          </cell>
          <cell r="H54">
            <v>205.8228</v>
          </cell>
          <cell r="I54">
            <v>423108.31</v>
          </cell>
          <cell r="J54">
            <v>180.828</v>
          </cell>
          <cell r="K54">
            <v>282603.63</v>
          </cell>
          <cell r="L54">
            <v>187.0335</v>
          </cell>
          <cell r="M54">
            <v>189221.08</v>
          </cell>
          <cell r="N54">
            <v>282603.63</v>
          </cell>
        </row>
        <row r="55">
          <cell r="A55">
            <v>57200</v>
          </cell>
          <cell r="B55" t="str">
            <v xml:space="preserve">    57200  Commun Exp-Voi</v>
          </cell>
          <cell r="C55">
            <v>12919.04</v>
          </cell>
          <cell r="D55">
            <v>5.3589000000000002</v>
          </cell>
          <cell r="E55">
            <v>11974.1</v>
          </cell>
          <cell r="F55">
            <v>4.7004999999999999</v>
          </cell>
          <cell r="G55">
            <v>10955.76</v>
          </cell>
          <cell r="H55">
            <v>4.9188999999999998</v>
          </cell>
          <cell r="I55">
            <v>10971.83</v>
          </cell>
          <cell r="J55">
            <v>4.6890999999999998</v>
          </cell>
          <cell r="K55">
            <v>7093.14</v>
          </cell>
          <cell r="L55">
            <v>4.6943999999999999</v>
          </cell>
          <cell r="M55">
            <v>4880.96</v>
          </cell>
          <cell r="N55">
            <v>7093.14</v>
          </cell>
        </row>
        <row r="56">
          <cell r="A56">
            <v>57250</v>
          </cell>
          <cell r="B56" t="str">
            <v xml:space="preserve">    57250  Commun Exp-Dat</v>
          </cell>
          <cell r="C56">
            <v>12779</v>
          </cell>
          <cell r="D56">
            <v>5.3007999999999997</v>
          </cell>
          <cell r="E56">
            <v>7406.72</v>
          </cell>
          <cell r="F56">
            <v>2.9075000000000002</v>
          </cell>
          <cell r="G56">
            <v>7138.84</v>
          </cell>
          <cell r="H56">
            <v>3.2052</v>
          </cell>
          <cell r="I56">
            <v>6988.3</v>
          </cell>
          <cell r="J56">
            <v>2.9866999999999999</v>
          </cell>
          <cell r="K56">
            <v>4431.57</v>
          </cell>
          <cell r="L56">
            <v>2.9329000000000001</v>
          </cell>
          <cell r="M56">
            <v>2975.15</v>
          </cell>
          <cell r="N56">
            <v>4431.57</v>
          </cell>
        </row>
        <row r="57">
          <cell r="A57">
            <v>58100</v>
          </cell>
          <cell r="B57" t="str">
            <v xml:space="preserve">    58100  Building Rent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>
            <v>58200</v>
          </cell>
          <cell r="B58" t="str">
            <v xml:space="preserve">    58200  Equipment Rent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>
            <v>59100</v>
          </cell>
          <cell r="B59" t="str">
            <v xml:space="preserve">    59100  Depreciation E</v>
          </cell>
          <cell r="C59">
            <v>329694.03999999998</v>
          </cell>
          <cell r="D59">
            <v>136.76009999999999</v>
          </cell>
          <cell r="E59">
            <v>370875.54</v>
          </cell>
          <cell r="F59">
            <v>145.58860000000001</v>
          </cell>
          <cell r="G59">
            <v>367110.76</v>
          </cell>
          <cell r="H59">
            <v>164.8245</v>
          </cell>
          <cell r="I59">
            <v>364833.06</v>
          </cell>
          <cell r="J59">
            <v>155.92240000000001</v>
          </cell>
          <cell r="K59">
            <v>218377.62</v>
          </cell>
          <cell r="L59">
            <v>144.5273</v>
          </cell>
          <cell r="M59">
            <v>152497.92000000001</v>
          </cell>
          <cell r="N59">
            <v>218377.62</v>
          </cell>
        </row>
        <row r="60">
          <cell r="A60">
            <v>59200</v>
          </cell>
          <cell r="B60" t="str">
            <v xml:space="preserve">    59200  Insurance Exp</v>
          </cell>
          <cell r="C60">
            <v>23380</v>
          </cell>
          <cell r="D60">
            <v>9.6981999999999999</v>
          </cell>
          <cell r="E60">
            <v>17694.650000000001</v>
          </cell>
          <cell r="F60">
            <v>6.9461000000000004</v>
          </cell>
          <cell r="G60">
            <v>23493.48</v>
          </cell>
          <cell r="H60">
            <v>10.548</v>
          </cell>
          <cell r="I60">
            <v>14858.63</v>
          </cell>
          <cell r="J60">
            <v>6.3502999999999998</v>
          </cell>
          <cell r="K60">
            <v>10429.040000000001</v>
          </cell>
          <cell r="L60">
            <v>6.9021999999999997</v>
          </cell>
          <cell r="M60">
            <v>7265.61</v>
          </cell>
          <cell r="N60">
            <v>10429.040000000001</v>
          </cell>
        </row>
        <row r="61">
          <cell r="A61">
            <v>61500</v>
          </cell>
          <cell r="B61" t="str">
            <v xml:space="preserve">    61500  Development Ma</v>
          </cell>
          <cell r="C61">
            <v>0</v>
          </cell>
          <cell r="D61">
            <v>0</v>
          </cell>
          <cell r="E61">
            <v>7431.53</v>
          </cell>
          <cell r="F61">
            <v>2.9173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7431.53</v>
          </cell>
          <cell r="L61">
            <v>4.9184000000000001</v>
          </cell>
          <cell r="M61">
            <v>0</v>
          </cell>
          <cell r="N61">
            <v>7431.53</v>
          </cell>
        </row>
        <row r="62">
          <cell r="A62">
            <v>70100</v>
          </cell>
          <cell r="B62" t="str">
            <v xml:space="preserve">    70100  T&amp;E Ded</v>
          </cell>
          <cell r="C62">
            <v>3180.04</v>
          </cell>
          <cell r="D62">
            <v>1.3190999999999999</v>
          </cell>
          <cell r="E62">
            <v>3911.36</v>
          </cell>
          <cell r="F62">
            <v>1.5354000000000001</v>
          </cell>
          <cell r="G62">
            <v>3179.92</v>
          </cell>
          <cell r="H62">
            <v>1.4277</v>
          </cell>
          <cell r="I62">
            <v>555.57000000000005</v>
          </cell>
          <cell r="J62">
            <v>0.2374</v>
          </cell>
          <cell r="K62">
            <v>3355.79</v>
          </cell>
          <cell r="L62">
            <v>2.2208999999999999</v>
          </cell>
          <cell r="M62">
            <v>555.57000000000005</v>
          </cell>
          <cell r="N62">
            <v>3355.79</v>
          </cell>
        </row>
        <row r="63">
          <cell r="A63">
            <v>70110</v>
          </cell>
          <cell r="B63" t="str">
            <v xml:space="preserve">    70110  T&amp;E 50% Ded-M&amp;</v>
          </cell>
          <cell r="C63">
            <v>238.44</v>
          </cell>
          <cell r="D63">
            <v>9.8900000000000002E-2</v>
          </cell>
          <cell r="E63">
            <v>0</v>
          </cell>
          <cell r="F63">
            <v>0</v>
          </cell>
          <cell r="G63">
            <v>238.52</v>
          </cell>
          <cell r="H63">
            <v>0.1071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>
            <v>71100</v>
          </cell>
          <cell r="B64" t="str">
            <v xml:space="preserve">    71100  Employee Relat</v>
          </cell>
          <cell r="C64">
            <v>19927.2</v>
          </cell>
          <cell r="D64">
            <v>8.266</v>
          </cell>
          <cell r="E64">
            <v>22150.27</v>
          </cell>
          <cell r="F64">
            <v>8.6951999999999998</v>
          </cell>
          <cell r="G64">
            <v>17724.96</v>
          </cell>
          <cell r="H64">
            <v>7.9581</v>
          </cell>
          <cell r="I64">
            <v>22736.51</v>
          </cell>
          <cell r="J64">
            <v>9.7171000000000003</v>
          </cell>
          <cell r="K64">
            <v>8936.5499999999993</v>
          </cell>
          <cell r="L64">
            <v>5.9143999999999997</v>
          </cell>
          <cell r="M64">
            <v>13213.72</v>
          </cell>
          <cell r="N64">
            <v>8936.5499999999993</v>
          </cell>
        </row>
        <row r="65">
          <cell r="A65">
            <v>71120</v>
          </cell>
          <cell r="B65" t="str">
            <v xml:space="preserve">    71120  Emp Relations</v>
          </cell>
          <cell r="C65">
            <v>15461.52</v>
          </cell>
          <cell r="D65">
            <v>6.4135999999999997</v>
          </cell>
          <cell r="E65">
            <v>9783.1200000000008</v>
          </cell>
          <cell r="F65">
            <v>3.8403999999999998</v>
          </cell>
          <cell r="G65">
            <v>16747.52</v>
          </cell>
          <cell r="H65">
            <v>7.5193000000000003</v>
          </cell>
          <cell r="I65">
            <v>0</v>
          </cell>
          <cell r="J65">
            <v>0</v>
          </cell>
          <cell r="K65">
            <v>9783.1200000000008</v>
          </cell>
          <cell r="L65">
            <v>6.4747000000000003</v>
          </cell>
          <cell r="M65">
            <v>0</v>
          </cell>
          <cell r="N65">
            <v>9783.1200000000008</v>
          </cell>
        </row>
        <row r="66">
          <cell r="A66">
            <v>71300</v>
          </cell>
          <cell r="B66" t="str">
            <v xml:space="preserve">    71300  Training Exp</v>
          </cell>
          <cell r="C66">
            <v>672</v>
          </cell>
          <cell r="D66">
            <v>0.27879999999999999</v>
          </cell>
          <cell r="E66">
            <v>23.25</v>
          </cell>
          <cell r="F66">
            <v>9.1000000000000004E-3</v>
          </cell>
          <cell r="G66">
            <v>1343.96</v>
          </cell>
          <cell r="H66">
            <v>0.60340000000000005</v>
          </cell>
          <cell r="I66">
            <v>68.11</v>
          </cell>
          <cell r="J66">
            <v>2.9100000000000001E-2</v>
          </cell>
          <cell r="K66">
            <v>23.25</v>
          </cell>
          <cell r="L66">
            <v>1.54E-2</v>
          </cell>
          <cell r="M66">
            <v>0</v>
          </cell>
          <cell r="N66">
            <v>23.25</v>
          </cell>
        </row>
        <row r="67">
          <cell r="A67">
            <v>73100</v>
          </cell>
          <cell r="B67" t="str">
            <v xml:space="preserve">    73100  Legal &amp; Prof F</v>
          </cell>
          <cell r="C67">
            <v>17415.32</v>
          </cell>
          <cell r="D67">
            <v>7.2240000000000002</v>
          </cell>
          <cell r="E67">
            <v>15329.3</v>
          </cell>
          <cell r="F67">
            <v>6.0175999999999998</v>
          </cell>
          <cell r="G67">
            <v>18506.560000000001</v>
          </cell>
          <cell r="H67">
            <v>8.3089999999999993</v>
          </cell>
          <cell r="I67">
            <v>13600.59</v>
          </cell>
          <cell r="J67">
            <v>5.8125999999999998</v>
          </cell>
          <cell r="K67">
            <v>8246.91</v>
          </cell>
          <cell r="L67">
            <v>5.4580000000000002</v>
          </cell>
          <cell r="M67">
            <v>7082.39</v>
          </cell>
          <cell r="N67">
            <v>8246.91</v>
          </cell>
        </row>
        <row r="68">
          <cell r="A68">
            <v>77300</v>
          </cell>
          <cell r="B68" t="str">
            <v xml:space="preserve">    77300  Bank Charges</v>
          </cell>
          <cell r="C68">
            <v>0</v>
          </cell>
          <cell r="D68">
            <v>0</v>
          </cell>
          <cell r="E68">
            <v>731.83</v>
          </cell>
          <cell r="F68">
            <v>0.2873</v>
          </cell>
          <cell r="G68">
            <v>879.96</v>
          </cell>
          <cell r="H68">
            <v>0.39510000000000001</v>
          </cell>
          <cell r="I68">
            <v>837.01</v>
          </cell>
          <cell r="J68">
            <v>0.35770000000000002</v>
          </cell>
          <cell r="K68">
            <v>400.65</v>
          </cell>
          <cell r="L68">
            <v>0.26519999999999999</v>
          </cell>
          <cell r="M68">
            <v>331.18</v>
          </cell>
          <cell r="N68">
            <v>400.65</v>
          </cell>
        </row>
        <row r="69">
          <cell r="A69">
            <v>77500</v>
          </cell>
          <cell r="B69" t="str">
            <v xml:space="preserve">    77500  Outside Servic</v>
          </cell>
          <cell r="C69">
            <v>37158</v>
          </cell>
          <cell r="D69">
            <v>15.413500000000001</v>
          </cell>
          <cell r="E69">
            <v>32461.439999999999</v>
          </cell>
          <cell r="F69">
            <v>12.742900000000001</v>
          </cell>
          <cell r="G69">
            <v>34023.199999999997</v>
          </cell>
          <cell r="H69">
            <v>15.275700000000001</v>
          </cell>
          <cell r="I69">
            <v>31497.67</v>
          </cell>
          <cell r="J69">
            <v>13.461499999999999</v>
          </cell>
          <cell r="K69">
            <v>19428.509999999998</v>
          </cell>
          <cell r="L69">
            <v>12.8582</v>
          </cell>
          <cell r="M69">
            <v>13032.93</v>
          </cell>
          <cell r="N69">
            <v>19428.509999999998</v>
          </cell>
        </row>
        <row r="70">
          <cell r="A70">
            <v>0</v>
          </cell>
          <cell r="B70" t="str">
            <v>*   Indirect Expenses</v>
          </cell>
          <cell r="C70">
            <v>1699942.84</v>
          </cell>
          <cell r="D70">
            <v>705.15170000000001</v>
          </cell>
          <cell r="E70">
            <v>1659832.5</v>
          </cell>
          <cell r="F70">
            <v>651.57330000000002</v>
          </cell>
          <cell r="G70">
            <v>1647611.92</v>
          </cell>
          <cell r="H70">
            <v>739.74099999999999</v>
          </cell>
          <cell r="I70">
            <v>1640802.06</v>
          </cell>
          <cell r="J70">
            <v>701.24599999999998</v>
          </cell>
          <cell r="K70">
            <v>895732.26</v>
          </cell>
          <cell r="L70">
            <v>592.81610000000001</v>
          </cell>
          <cell r="M70">
            <v>764100.24</v>
          </cell>
          <cell r="N70">
            <v>895732.26</v>
          </cell>
        </row>
        <row r="71">
          <cell r="A71">
            <v>89000</v>
          </cell>
          <cell r="B71" t="str">
            <v xml:space="preserve">    89000  Admin Alloc</v>
          </cell>
          <cell r="C71">
            <v>0</v>
          </cell>
          <cell r="D71">
            <v>0</v>
          </cell>
          <cell r="E71">
            <v>72799.37</v>
          </cell>
          <cell r="F71">
            <v>28.5777</v>
          </cell>
          <cell r="G71">
            <v>57612.52</v>
          </cell>
          <cell r="H71">
            <v>25.866700000000002</v>
          </cell>
          <cell r="I71">
            <v>93508.36</v>
          </cell>
          <cell r="J71">
            <v>39.9636</v>
          </cell>
          <cell r="K71">
            <v>33238.14</v>
          </cell>
          <cell r="L71">
            <v>21.997800000000002</v>
          </cell>
          <cell r="M71">
            <v>39561.230000000003</v>
          </cell>
          <cell r="N71">
            <v>33238.14</v>
          </cell>
        </row>
        <row r="72">
          <cell r="A72">
            <v>89001</v>
          </cell>
          <cell r="B72" t="str">
            <v xml:space="preserve">    89001  OS Assist Allo</v>
          </cell>
          <cell r="C72">
            <v>0</v>
          </cell>
          <cell r="D72">
            <v>0</v>
          </cell>
          <cell r="E72">
            <v>15232.97</v>
          </cell>
          <cell r="F72">
            <v>5.9798</v>
          </cell>
          <cell r="G72">
            <v>16202.64</v>
          </cell>
          <cell r="H72">
            <v>7.2746000000000004</v>
          </cell>
          <cell r="I72">
            <v>13665.2</v>
          </cell>
          <cell r="J72">
            <v>5.8402000000000003</v>
          </cell>
          <cell r="K72">
            <v>9451.5400000000009</v>
          </cell>
          <cell r="L72">
            <v>6.2552000000000003</v>
          </cell>
          <cell r="M72">
            <v>5781.43</v>
          </cell>
          <cell r="N72">
            <v>9451.5400000000009</v>
          </cell>
        </row>
        <row r="73">
          <cell r="A73">
            <v>89002</v>
          </cell>
          <cell r="B73" t="str">
            <v xml:space="preserve">    89002  OS Assist Allo</v>
          </cell>
          <cell r="C73">
            <v>0</v>
          </cell>
          <cell r="D73">
            <v>0</v>
          </cell>
          <cell r="E73">
            <v>250343.96</v>
          </cell>
          <cell r="F73">
            <v>98.273399999999995</v>
          </cell>
          <cell r="G73">
            <v>253183.64</v>
          </cell>
          <cell r="H73">
            <v>113.6738</v>
          </cell>
          <cell r="I73">
            <v>246409</v>
          </cell>
          <cell r="J73">
            <v>105.3103</v>
          </cell>
          <cell r="K73">
            <v>146094</v>
          </cell>
          <cell r="L73">
            <v>96.688400000000001</v>
          </cell>
          <cell r="M73">
            <v>104249.96</v>
          </cell>
          <cell r="N73">
            <v>146094</v>
          </cell>
        </row>
        <row r="74">
          <cell r="A74">
            <v>89003</v>
          </cell>
          <cell r="B74" t="str">
            <v xml:space="preserve">    89003  Mfg Supp Alloc</v>
          </cell>
          <cell r="C74">
            <v>0</v>
          </cell>
          <cell r="D74">
            <v>0</v>
          </cell>
          <cell r="E74">
            <v>184572.81</v>
          </cell>
          <cell r="F74">
            <v>72.454700000000003</v>
          </cell>
          <cell r="G74">
            <v>187972.32</v>
          </cell>
          <cell r="H74">
            <v>84.395399999999995</v>
          </cell>
          <cell r="I74">
            <v>180252.04</v>
          </cell>
          <cell r="J74">
            <v>77.036100000000005</v>
          </cell>
          <cell r="K74">
            <v>108445.11</v>
          </cell>
          <cell r="L74">
            <v>71.771500000000003</v>
          </cell>
          <cell r="M74">
            <v>76127.7</v>
          </cell>
          <cell r="N74">
            <v>108445.11</v>
          </cell>
        </row>
        <row r="75">
          <cell r="A75">
            <v>0</v>
          </cell>
          <cell r="B75" t="str">
            <v>*   Manufacturing suppor</v>
          </cell>
          <cell r="C75">
            <v>0</v>
          </cell>
          <cell r="D75">
            <v>0</v>
          </cell>
          <cell r="E75">
            <v>522949.11</v>
          </cell>
          <cell r="F75">
            <v>205.28559999999999</v>
          </cell>
          <cell r="G75">
            <v>514971.12</v>
          </cell>
          <cell r="H75">
            <v>231.2106</v>
          </cell>
          <cell r="I75">
            <v>533834.6</v>
          </cell>
          <cell r="J75">
            <v>228.15020000000001</v>
          </cell>
          <cell r="K75">
            <v>297228.78999999998</v>
          </cell>
          <cell r="L75">
            <v>196.71279999999999</v>
          </cell>
          <cell r="M75">
            <v>225720.32000000001</v>
          </cell>
          <cell r="N75">
            <v>297228.78999999998</v>
          </cell>
        </row>
        <row r="76">
          <cell r="A76">
            <v>93000</v>
          </cell>
          <cell r="B76" t="str">
            <v xml:space="preserve">    93000  G/L Disp FA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>
            <v>97800</v>
          </cell>
          <cell r="B77" t="str">
            <v xml:space="preserve">    97800  Int Asset Sale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>
            <v>0</v>
          </cell>
          <cell r="B78" t="str">
            <v>*   Other cost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>
            <v>0</v>
          </cell>
          <cell r="B79" t="str">
            <v>**  Total</v>
          </cell>
          <cell r="C79">
            <v>2462684.2999999998</v>
          </cell>
          <cell r="D79">
            <v>1021.5436999999999</v>
          </cell>
          <cell r="E79">
            <v>2972187.32</v>
          </cell>
          <cell r="F79">
            <v>1166.7429999999999</v>
          </cell>
          <cell r="G79">
            <v>2870292.03</v>
          </cell>
          <cell r="H79">
            <v>1288.6971000000001</v>
          </cell>
          <cell r="I79">
            <v>2902174.81</v>
          </cell>
          <cell r="J79">
            <v>1240.3315</v>
          </cell>
          <cell r="K79">
            <v>1659429.43</v>
          </cell>
          <cell r="L79">
            <v>1098.2483999999999</v>
          </cell>
          <cell r="M79">
            <v>1312757.8899999999</v>
          </cell>
          <cell r="N79">
            <v>1659429.43</v>
          </cell>
        </row>
        <row r="80">
          <cell r="A80">
            <v>88000</v>
          </cell>
          <cell r="B80" t="str">
            <v xml:space="preserve">    88000  Cutting Conv</v>
          </cell>
          <cell r="C80">
            <v>0</v>
          </cell>
          <cell r="D80">
            <v>0</v>
          </cell>
          <cell r="E80">
            <v>-2591933.31</v>
          </cell>
          <cell r="F80">
            <v>-1017.4729</v>
          </cell>
          <cell r="G80">
            <v>-2563150.91</v>
          </cell>
          <cell r="H80">
            <v>-1150.7976000000001</v>
          </cell>
          <cell r="I80">
            <v>-2595543.48</v>
          </cell>
          <cell r="J80">
            <v>-1109.2834</v>
          </cell>
          <cell r="K80">
            <v>-1516495.96</v>
          </cell>
          <cell r="L80">
            <v>-1003.6517</v>
          </cell>
          <cell r="M80">
            <v>-1075437.3500000001</v>
          </cell>
          <cell r="N80">
            <v>-1516495.96</v>
          </cell>
        </row>
        <row r="81">
          <cell r="A81">
            <v>88100</v>
          </cell>
          <cell r="B81" t="str">
            <v xml:space="preserve">    88100  CSD-Cutting</v>
          </cell>
          <cell r="C81">
            <v>0</v>
          </cell>
          <cell r="D81">
            <v>0</v>
          </cell>
          <cell r="E81">
            <v>-306085.8</v>
          </cell>
          <cell r="F81">
            <v>-120.1551</v>
          </cell>
          <cell r="G81">
            <v>-307149.19</v>
          </cell>
          <cell r="H81">
            <v>-137.90309999999999</v>
          </cell>
          <cell r="I81">
            <v>-292464.77</v>
          </cell>
          <cell r="J81">
            <v>-124.9936</v>
          </cell>
          <cell r="K81">
            <v>-183568.6</v>
          </cell>
          <cell r="L81">
            <v>-121.48990000000001</v>
          </cell>
          <cell r="M81">
            <v>-122517.2</v>
          </cell>
          <cell r="N81">
            <v>-183568.6</v>
          </cell>
        </row>
        <row r="82">
          <cell r="A82">
            <v>38899</v>
          </cell>
          <cell r="B82" t="str">
            <v xml:space="preserve">    38899  Legacy Prod Cr</v>
          </cell>
          <cell r="C82">
            <v>0</v>
          </cell>
          <cell r="D82">
            <v>0</v>
          </cell>
          <cell r="E82">
            <v>-0.05</v>
          </cell>
          <cell r="F82">
            <v>0</v>
          </cell>
          <cell r="G82">
            <v>0</v>
          </cell>
          <cell r="H82">
            <v>0</v>
          </cell>
          <cell r="I82">
            <v>-189.55</v>
          </cell>
          <cell r="J82">
            <v>-8.1000000000000003E-2</v>
          </cell>
          <cell r="K82">
            <v>0</v>
          </cell>
          <cell r="L82">
            <v>0</v>
          </cell>
          <cell r="M82">
            <v>-0.05</v>
          </cell>
          <cell r="N82">
            <v>0</v>
          </cell>
        </row>
        <row r="83">
          <cell r="A83">
            <v>0</v>
          </cell>
          <cell r="B83" t="str">
            <v>*   Production Credit</v>
          </cell>
          <cell r="C83">
            <v>0</v>
          </cell>
          <cell r="D83">
            <v>0</v>
          </cell>
          <cell r="E83">
            <v>-2898019.16</v>
          </cell>
          <cell r="F83">
            <v>-1137.6279999999999</v>
          </cell>
          <cell r="G83">
            <v>-2870300.1</v>
          </cell>
          <cell r="H83">
            <v>-1288.7007000000001</v>
          </cell>
          <cell r="I83">
            <v>-2888197.8</v>
          </cell>
          <cell r="J83">
            <v>-1234.3579999999999</v>
          </cell>
          <cell r="K83">
            <v>-1700064.56</v>
          </cell>
          <cell r="L83">
            <v>-1125.1415999999999</v>
          </cell>
          <cell r="M83">
            <v>-1197954.6000000001</v>
          </cell>
          <cell r="N83">
            <v>-1700064.56</v>
          </cell>
        </row>
        <row r="84">
          <cell r="A84">
            <v>0</v>
          </cell>
          <cell r="B84" t="str">
            <v>*** Under/over absorbed</v>
          </cell>
          <cell r="C84">
            <v>2462684.2999999998</v>
          </cell>
          <cell r="D84">
            <v>1021.5436999999999</v>
          </cell>
          <cell r="E84">
            <v>74168.160000000003</v>
          </cell>
          <cell r="F84">
            <v>29.114999999999998</v>
          </cell>
          <cell r="G84">
            <v>-8.07</v>
          </cell>
          <cell r="H84">
            <v>-3.5999999999999999E-3</v>
          </cell>
          <cell r="I84">
            <v>13977.01</v>
          </cell>
          <cell r="J84">
            <v>5.9734999999999996</v>
          </cell>
          <cell r="K84">
            <v>-40635.129999999997</v>
          </cell>
          <cell r="L84">
            <v>-26.8933</v>
          </cell>
          <cell r="M84">
            <v>114803.29</v>
          </cell>
          <cell r="N84">
            <v>-40635.129999999997</v>
          </cell>
        </row>
        <row r="85">
          <cell r="B85" t="str">
            <v xml:space="preserve">    Dir Labor</v>
          </cell>
          <cell r="C85">
            <v>241074.78</v>
          </cell>
          <cell r="D85">
            <v>100</v>
          </cell>
          <cell r="E85">
            <v>254742.24</v>
          </cell>
          <cell r="F85">
            <v>100</v>
          </cell>
          <cell r="G85">
            <v>222728.21</v>
          </cell>
          <cell r="H85">
            <v>100</v>
          </cell>
          <cell r="I85">
            <v>233983.8</v>
          </cell>
          <cell r="J85">
            <v>100</v>
          </cell>
          <cell r="K85">
            <v>151097.82999999999</v>
          </cell>
          <cell r="L85">
            <v>100</v>
          </cell>
          <cell r="M85">
            <v>103644.41</v>
          </cell>
          <cell r="N85">
            <v>151097.82999999999</v>
          </cell>
        </row>
      </sheetData>
      <sheetData sheetId="4" refreshError="1"/>
      <sheetData sheetId="5">
        <row r="1">
          <cell r="J1">
            <v>12.5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Headcount"/>
      <sheetName val="Data"/>
      <sheetName val="Existing Database"/>
      <sheetName val="New Database"/>
      <sheetName val="Existing Phasing"/>
      <sheetName val="New Phasing"/>
      <sheetName val="Total Phasing"/>
      <sheetName val="Sum"/>
      <sheetName val="Outputs--&gt;"/>
      <sheetName val="Salary Summary 1"/>
      <sheetName val="Salary Summary 2"/>
      <sheetName val="Count--&gt;"/>
      <sheetName val="CC Count"/>
      <sheetName val="AR Count"/>
      <sheetName val="Relo &amp; Recruiting--&gt;"/>
      <sheetName val="Existing R&amp;R"/>
      <sheetName val="New R&amp;R"/>
      <sheetName val="Total R&amp;R"/>
      <sheetName val="Other--&gt;"/>
      <sheetName val="Key 1"/>
      <sheetName val="Key 2"/>
      <sheetName val="Analytics--&gt;"/>
      <sheetName val="HC Summary"/>
      <sheetName val="Salaries"/>
      <sheetName val="Fringes"/>
      <sheetName val="Recruiting"/>
      <sheetName val="Relocation"/>
      <sheetName val="Bonuses"/>
      <sheetName val="ER"/>
      <sheetName val="by Activity--&gt;"/>
      <sheetName val="A. Summary"/>
      <sheetName val="A. Expenses"/>
      <sheetName val="Ac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F2" t="str">
            <v>Sales Admin</v>
          </cell>
        </row>
        <row r="3">
          <cell r="F3" t="str">
            <v>Latin America Admin</v>
          </cell>
        </row>
        <row r="4">
          <cell r="F4" t="str">
            <v>Tech Reps</v>
          </cell>
        </row>
        <row r="5">
          <cell r="F5" t="str">
            <v>In-store Merch</v>
          </cell>
        </row>
        <row r="6">
          <cell r="F6" t="str">
            <v>Athlete Program - Salaried</v>
          </cell>
        </row>
        <row r="7">
          <cell r="F7" t="str">
            <v>Latin America Marketing</v>
          </cell>
        </row>
        <row r="8">
          <cell r="F8" t="str">
            <v>Marketing Admin</v>
          </cell>
        </row>
        <row r="9">
          <cell r="F9" t="str">
            <v>Customer Service</v>
          </cell>
        </row>
        <row r="10">
          <cell r="F10" t="str">
            <v>Product Admin</v>
          </cell>
        </row>
        <row r="11">
          <cell r="F11" t="str">
            <v>Action Sports</v>
          </cell>
        </row>
        <row r="12">
          <cell r="F12" t="str">
            <v>Equipment</v>
          </cell>
        </row>
        <row r="13">
          <cell r="F13" t="str">
            <v>Footwear</v>
          </cell>
        </row>
        <row r="14">
          <cell r="F14" t="str">
            <v>Outdoor</v>
          </cell>
        </row>
        <row r="15">
          <cell r="F15" t="str">
            <v>Performance</v>
          </cell>
        </row>
        <row r="16">
          <cell r="F16" t="str">
            <v>Youth</v>
          </cell>
        </row>
        <row r="17">
          <cell r="F17" t="str">
            <v>Innovation</v>
          </cell>
        </row>
        <row r="18">
          <cell r="F18" t="str">
            <v>Prototypes</v>
          </cell>
        </row>
        <row r="19">
          <cell r="F19" t="str">
            <v>Technical Services</v>
          </cell>
        </row>
        <row r="20">
          <cell r="F20" t="str">
            <v>International</v>
          </cell>
        </row>
        <row r="21">
          <cell r="F21" t="str">
            <v>eCommerce Admin</v>
          </cell>
        </row>
        <row r="22">
          <cell r="F22" t="str">
            <v>eCommerce Customer Service</v>
          </cell>
        </row>
        <row r="23">
          <cell r="F23" t="str">
            <v>Retail Admin</v>
          </cell>
        </row>
        <row r="24">
          <cell r="F24" t="str">
            <v>Retail Security</v>
          </cell>
        </row>
        <row r="25">
          <cell r="F25" t="str">
            <v>CSR Program</v>
          </cell>
        </row>
        <row r="26">
          <cell r="F26" t="str">
            <v>OP Program</v>
          </cell>
        </row>
        <row r="27">
          <cell r="F27" t="str">
            <v>Executive</v>
          </cell>
        </row>
        <row r="28">
          <cell r="F28" t="str">
            <v>Finance</v>
          </cell>
        </row>
        <row r="29">
          <cell r="F29" t="str">
            <v>HR</v>
          </cell>
        </row>
        <row r="30">
          <cell r="F30" t="str">
            <v>Materials</v>
          </cell>
        </row>
        <row r="31">
          <cell r="F31" t="str">
            <v>QA Operations</v>
          </cell>
        </row>
        <row r="32">
          <cell r="F32" t="str">
            <v>QA Lab</v>
          </cell>
        </row>
        <row r="33">
          <cell r="F33" t="str">
            <v>QA Color</v>
          </cell>
        </row>
        <row r="34">
          <cell r="F34" t="str">
            <v>Supply Chain Strategy</v>
          </cell>
        </row>
        <row r="35">
          <cell r="F35" t="str">
            <v>Forecasting</v>
          </cell>
        </row>
        <row r="36">
          <cell r="F36" t="str">
            <v>Planning</v>
          </cell>
        </row>
        <row r="37">
          <cell r="F37" t="str">
            <v>Latin America Planning</v>
          </cell>
        </row>
        <row r="38">
          <cell r="F38" t="str">
            <v>Operations Admin</v>
          </cell>
        </row>
        <row r="39">
          <cell r="F39" t="str">
            <v>TNF Warranty</v>
          </cell>
        </row>
        <row r="40">
          <cell r="F40" t="str">
            <v>Warranty Services</v>
          </cell>
        </row>
        <row r="41">
          <cell r="F41" t="str">
            <v>Canada Sales</v>
          </cell>
        </row>
        <row r="42">
          <cell r="F42" t="str">
            <v>Canada Marketing</v>
          </cell>
        </row>
        <row r="43">
          <cell r="F43" t="str">
            <v>Canada Customer Service</v>
          </cell>
        </row>
        <row r="44">
          <cell r="F44" t="str">
            <v>Canada Corporate</v>
          </cell>
        </row>
        <row r="45">
          <cell r="F45" t="str">
            <v>Canada Executive</v>
          </cell>
        </row>
        <row r="46">
          <cell r="F46" t="str">
            <v>Canada Credit</v>
          </cell>
        </row>
        <row r="47">
          <cell r="F47" t="str">
            <v>Canada Office Services</v>
          </cell>
        </row>
        <row r="48">
          <cell r="F48" t="str">
            <v>Canada Forecasting</v>
          </cell>
        </row>
        <row r="49">
          <cell r="F49" t="str">
            <v>Canada Operations</v>
          </cell>
        </row>
        <row r="50">
          <cell r="F50" t="str">
            <v>Canada Warranty</v>
          </cell>
        </row>
        <row r="51">
          <cell r="F51" t="str">
            <v>Canada Product</v>
          </cell>
        </row>
        <row r="52">
          <cell r="F52" t="str">
            <v>BLANK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">
          <cell r="A1" t="str">
            <v>Youth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hRept"/>
      <sheetName val="Place Holder"/>
      <sheetName val="Pivot"/>
      <sheetName val="DescLookup"/>
      <sheetName val="Sheet4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ADATION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10 Mens Sportswear"/>
      <sheetName val="Line Counts"/>
      <sheetName val="S10 EU M LIFESTYLE"/>
      <sheetName val="SAP"/>
      <sheetName val=" LL Change log"/>
      <sheetName val="LL DEFINITION"/>
      <sheetName val="Data 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B2" t="str">
            <v>SNOWSPORTS</v>
          </cell>
          <cell r="J2" t="str">
            <v>C/O</v>
          </cell>
        </row>
        <row r="3">
          <cell r="B3" t="str">
            <v>OUTERWEAR</v>
          </cell>
          <cell r="J3" t="str">
            <v>NEW</v>
          </cell>
        </row>
        <row r="4">
          <cell r="B4" t="str">
            <v>TEK KNIT</v>
          </cell>
          <cell r="J4" t="str">
            <v>REV</v>
          </cell>
        </row>
        <row r="5">
          <cell r="B5" t="str">
            <v>TEK WOVEN</v>
          </cell>
        </row>
        <row r="6">
          <cell r="B6" t="str">
            <v>LIFESTYLE</v>
          </cell>
        </row>
        <row r="7">
          <cell r="B7" t="str">
            <v>EXPLORATION</v>
          </cell>
        </row>
        <row r="8">
          <cell r="B8" t="str">
            <v>LOGOWEAR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ing 10 Summit"/>
      <sheetName val="Change Log After Lock"/>
      <sheetName val="Drop Log After Lock"/>
      <sheetName val="Change log"/>
      <sheetName val="dropped"/>
      <sheetName val="Line Counts"/>
      <sheetName val="Data 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SNOWSPORTS</v>
          </cell>
        </row>
        <row r="3">
          <cell r="B3" t="str">
            <v>OUTERWEAR</v>
          </cell>
        </row>
        <row r="4">
          <cell r="B4" t="str">
            <v>TEK KNIT</v>
          </cell>
        </row>
        <row r="5">
          <cell r="B5" t="str">
            <v>TEK WOVEN</v>
          </cell>
        </row>
        <row r="6">
          <cell r="B6" t="str">
            <v>LIFESTYLE</v>
          </cell>
        </row>
        <row r="7">
          <cell r="B7" t="str">
            <v>EXPLORATION</v>
          </cell>
        </row>
        <row r="8">
          <cell r="B8" t="str">
            <v>LOGOWEAR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Entities"/>
      <sheetName val="sales"/>
      <sheetName val="change in av sell price"/>
      <sheetName val="Mix"/>
      <sheetName val="change in COSTS"/>
      <sheetName val="Summary"/>
      <sheetName val="new BS"/>
      <sheetName val="T1"/>
      <sheetName val="T2"/>
      <sheetName val="CVG"/>
      <sheetName val="GWS"/>
      <sheetName val="MAN"/>
      <sheetName val="CITY"/>
      <sheetName val="HAR"/>
      <sheetName val="BLW"/>
      <sheetName val="GLW"/>
      <sheetName val="MUN"/>
      <sheetName val="DUS"/>
      <sheetName val="VIEN"/>
      <sheetName val="COL"/>
      <sheetName val="FFM"/>
      <sheetName val="HAM"/>
      <sheetName val="BER"/>
      <sheetName val="LEO"/>
      <sheetName val="STG"/>
      <sheetName val="MIL"/>
      <sheetName val="MAD"/>
      <sheetName val="LYN"/>
      <sheetName val="VIC"/>
      <sheetName val="ODN"/>
      <sheetName val="N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john 28"/>
      <sheetName val="cost1"/>
    </sheet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7 final"/>
      <sheetName val="2007 T2 Account Base"/>
      <sheetName val="2007 T2 Accountby REP by AE"/>
      <sheetName val="dump"/>
      <sheetName val="2006 T2 Account 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R"/>
      <sheetName val="Workpaper"/>
      <sheetName val="FLASH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10 ACTION LL"/>
      <sheetName val="Line Counts"/>
      <sheetName val="Change Log"/>
      <sheetName val="Dropped"/>
      <sheetName val="SAP's"/>
      <sheetName val="LL Columns Definition"/>
      <sheetName val="Data Validation"/>
      <sheetName val="Hierarch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OUTDOOR</v>
          </cell>
          <cell r="I2" t="str">
            <v>C/O</v>
          </cell>
          <cell r="J2" t="str">
            <v>C/O</v>
          </cell>
          <cell r="O2" t="str">
            <v>C/O</v>
          </cell>
          <cell r="P2" t="str">
            <v>C/O</v>
          </cell>
        </row>
        <row r="3">
          <cell r="I3" t="str">
            <v>NEW</v>
          </cell>
          <cell r="J3" t="str">
            <v>NEW</v>
          </cell>
          <cell r="O3" t="str">
            <v>NEW</v>
          </cell>
          <cell r="P3" t="str">
            <v>NEW</v>
          </cell>
        </row>
        <row r="4">
          <cell r="I4" t="str">
            <v>REV</v>
          </cell>
          <cell r="J4" t="str">
            <v>REV</v>
          </cell>
        </row>
      </sheetData>
      <sheetData sheetId="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heet"/>
      <sheetName val="data john 28"/>
    </sheetNames>
    <sheetDataSet>
      <sheetData sheetId="0" refreshError="1"/>
      <sheetData sheetId="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16 &gt;&gt;&gt; "/>
      <sheetName val="TRENDY TRACKER AW16"/>
      <sheetName val="AW16 CANCELLED FAILED"/>
      <sheetName val="AW16 1RE CANCELLED"/>
      <sheetName val="SS6 CA16 &gt;&gt;&gt;"/>
      <sheetName val="TRENDY TRACKER SS16 CA16"/>
      <sheetName val="order pivot 15.01.16"/>
      <sheetName val="order pivot 13.01.16"/>
      <sheetName val="order pivot 11.01.16"/>
      <sheetName val="order pivot 10.01.16"/>
      <sheetName val="order pivot 07.01.16"/>
      <sheetName val="pivot"/>
      <sheetName val="orders pivot full data"/>
      <sheetName val="james data"/>
      <sheetName val="eve data"/>
      <sheetName val="allocate and pick"/>
      <sheetName val="monday data"/>
      <sheetName val="SS16 CA15 CANCELLED FAILED"/>
      <sheetName val="SS16 NEED TO CANCEL FAILED"/>
      <sheetName val="SS16 CONFIRMED ORDER 7.3.16"/>
      <sheetName val="CA16 CONFIRMED ORDER 7.3.16"/>
      <sheetName val="styles info"/>
      <sheetName val="Trendy tracker SS16 &amp; CA16"/>
      <sheetName val="cancelled test fails"/>
      <sheetName val="need to canc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Sold to Summary"/>
      <sheetName val="96 Late Delivery"/>
      <sheetName val="96 Markdown Credits"/>
      <sheetName val="96 Event Log"/>
      <sheetName val="96 Event Log Pivot"/>
      <sheetName val="96 Accrual Summary Sheet"/>
      <sheetName val="97 Accrual Event "/>
      <sheetName val="97 Event_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ort only 296 15.10.18"/>
      <sheetName val="19.11.18 (2,322 pre-buy)"/>
      <sheetName val="pivot inc fit 20.11"/>
      <sheetName val="20.11.18 incl. fit (2,473)"/>
      <sheetName val="AW19_Mainline_Order_Form_10_1_G"/>
      <sheetName val="AW19_Mainline_Order_2128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9 P&amp;L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0 - TNF US"/>
      <sheetName val="400 - TNF US"/>
      <sheetName val="Quarterly Output - TNF US"/>
      <sheetName val="Output - F10 Mix"/>
      <sheetName val="Output - B2C"/>
      <sheetName val="Output by Location"/>
      <sheetName val="Output - FP"/>
      <sheetName val="Output - Outlets"/>
      <sheetName val="Output - e-Commerce"/>
      <sheetName val="COC vs Plan by Loc"/>
      <sheetName val="Output - Days"/>
      <sheetName val="Reserves-&gt;"/>
      <sheetName val="Other Reserves"/>
      <sheetName val="Distressed Reserve - Month"/>
      <sheetName val="Distressed Reserve"/>
      <sheetName val="Distressed Inventory-&gt;"/>
      <sheetName val="Distressed Units - US"/>
      <sheetName val="Distressed Summary - US"/>
      <sheetName val="Distressed by Season"/>
      <sheetName val="Socks Summary"/>
      <sheetName val="Spring Variables"/>
      <sheetName val="Fall Variables"/>
      <sheetName val="Outlet Rollforward"/>
      <sheetName val="RTO History"/>
      <sheetName val="Inventory Rolls-&gt;"/>
      <sheetName val="Dollar Roll - US"/>
      <sheetName val="B2C Transfers"/>
      <sheetName val="In Transit"/>
      <sheetName val="Unit Roll - US"/>
      <sheetName val="Receipt Costing-&gt;"/>
      <sheetName val="Output - US Absorption"/>
      <sheetName val="Samples &amp; LA"/>
      <sheetName val="US Receipts by SBU"/>
      <sheetName val="US Receipt Costing"/>
      <sheetName val="US Margin Sheets"/>
      <sheetName val="US PO Costing Data"/>
      <sheetName val="US Season Receipts by Month"/>
      <sheetName val="AP Outputs"/>
      <sheetName val="Q4 In Transit"/>
      <sheetName val="Raw Data - Do Not Print -&gt;"/>
      <sheetName val="PO Receipt Data - RTO"/>
      <sheetName val="PO Receipt Data - Innotrac"/>
      <sheetName val="PO Receipt Data - Visalia"/>
      <sheetName val="F10 Order Book Cost by SBU"/>
      <sheetName val="F10 B2C Cost by SBU"/>
      <sheetName val="Keys"/>
      <sheetName val="Days Calcs-&gt;"/>
      <sheetName val="WS 2010"/>
      <sheetName val="WS 2009"/>
      <sheetName val="FP Stores 2010"/>
      <sheetName val="FP Stores 2009"/>
      <sheetName val="Outlet Stores 2010"/>
      <sheetName val="Outlet Stores 2009"/>
      <sheetName val="Total Stores 2010"/>
      <sheetName val="Total Stores 2009"/>
      <sheetName val="DC - FP 2010"/>
      <sheetName val="DC - FP 2009"/>
      <sheetName val="DC - Outlet - 2010"/>
      <sheetName val="DC - Outlet - 2009"/>
      <sheetName val="DC -Ret + Out - 2010"/>
      <sheetName val="DC - Ret+Out - 2009"/>
      <sheetName val="e-Commerce 2010"/>
      <sheetName val="e-Commerce 2009"/>
      <sheetName val="Total DTC - 2010"/>
      <sheetName val="Total DTC - 2009"/>
      <sheetName val="Total US - 2010"/>
      <sheetName val="Total US - 2009"/>
    </sheetNames>
    <sheetDataSet>
      <sheetData sheetId="0"/>
      <sheetData sheetId="1"/>
      <sheetData sheetId="2"/>
      <sheetData sheetId="3">
        <row r="1">
          <cell r="A1" t="str">
            <v>Sep-10 Inventory Forecast - TNF US</v>
          </cell>
        </row>
      </sheetData>
      <sheetData sheetId="4">
        <row r="1">
          <cell r="A1" t="str">
            <v>Sep-10 Inventory Forecast - TNF US</v>
          </cell>
        </row>
      </sheetData>
      <sheetData sheetId="5">
        <row r="1">
          <cell r="A1" t="str">
            <v>Sep-10 Inventory Forecast - TNF US</v>
          </cell>
        </row>
      </sheetData>
      <sheetData sheetId="6"/>
      <sheetData sheetId="7"/>
      <sheetData sheetId="8"/>
      <sheetData sheetId="9"/>
      <sheetData sheetId="10">
        <row r="17">
          <cell r="U17">
            <v>58.98331256087944</v>
          </cell>
        </row>
      </sheetData>
      <sheetData sheetId="11"/>
      <sheetData sheetId="12"/>
      <sheetData sheetId="13"/>
      <sheetData sheetId="14">
        <row r="18">
          <cell r="M18">
            <v>-474</v>
          </cell>
        </row>
      </sheetData>
      <sheetData sheetId="15"/>
      <sheetData sheetId="16"/>
      <sheetData sheetId="17"/>
      <sheetData sheetId="18"/>
      <sheetData sheetId="19"/>
      <sheetData sheetId="20">
        <row r="51">
          <cell r="J51">
            <v>2498.3339062066343</v>
          </cell>
        </row>
      </sheetData>
      <sheetData sheetId="21">
        <row r="61">
          <cell r="I61">
            <v>16453.236629195613</v>
          </cell>
        </row>
      </sheetData>
      <sheetData sheetId="22"/>
      <sheetData sheetId="23"/>
      <sheetData sheetId="24"/>
      <sheetData sheetId="25"/>
      <sheetData sheetId="26"/>
      <sheetData sheetId="27"/>
      <sheetData sheetId="28">
        <row r="8">
          <cell r="C8">
            <v>2154570</v>
          </cell>
        </row>
      </sheetData>
      <sheetData sheetId="29"/>
      <sheetData sheetId="30">
        <row r="26">
          <cell r="O26">
            <v>0.03</v>
          </cell>
        </row>
      </sheetData>
      <sheetData sheetId="31"/>
      <sheetData sheetId="32"/>
      <sheetData sheetId="33"/>
      <sheetData sheetId="34">
        <row r="64">
          <cell r="J64">
            <v>11.56632117587591</v>
          </cell>
        </row>
      </sheetData>
      <sheetData sheetId="35">
        <row r="97">
          <cell r="E97">
            <v>0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TNF NA - MPC"/>
      <sheetName val="TNF NA - Elim"/>
      <sheetName val="TNF NA - 400"/>
      <sheetName val="Quarterly CF - NA"/>
      <sheetName val="Monthly CF - NA"/>
      <sheetName val="COCC"/>
      <sheetName val="COCC Analytics"/>
      <sheetName val="COCC COC"/>
      <sheetName val="Trade AR Analytics - NA"/>
      <sheetName val="AP Analytics - NA"/>
      <sheetName val="AR Days - NA"/>
    </sheetNames>
    <sheetDataSet>
      <sheetData sheetId="0" refreshError="1"/>
      <sheetData sheetId="1">
        <row r="1">
          <cell r="C1" t="str">
            <v>March 2009 Balance Sheet Forecast - TNF North America</v>
          </cell>
        </row>
      </sheetData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Stds"/>
      <sheetName val="Summary"/>
      <sheetName val="Summary-Boots"/>
      <sheetName val="Summary-PRO"/>
      <sheetName val="Summary-Mens"/>
      <sheetName val="Summary-Woms"/>
      <sheetName val="Summary-Kids"/>
      <sheetName val="Summary-Outdoor"/>
      <sheetName val="Boots"/>
      <sheetName val="PRO"/>
      <sheetName val="Mens"/>
      <sheetName val="Woms"/>
      <sheetName val="Kids"/>
      <sheetName val="Outdoor"/>
      <sheetName val="LinePlan"/>
      <sheetName val="NAWForecast"/>
      <sheetName val="Country"/>
      <sheetName val="Costing"/>
      <sheetName val="PivotSummary"/>
      <sheetName val="Wome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Instructions"/>
      <sheetName val="1) CC Roll-up"/>
      <sheetName val="2) Database"/>
      <sheetName val="3) Weartest &amp; Samples"/>
      <sheetName val="4) Depreciation"/>
    </sheetNames>
    <sheetDataSet>
      <sheetData sheetId="0">
        <row r="1">
          <cell r="D1" t="str">
            <v>Development Material</v>
          </cell>
          <cell r="G1">
            <v>1</v>
          </cell>
          <cell r="I1" t="str">
            <v>Outerwear</v>
          </cell>
        </row>
        <row r="2">
          <cell r="D2" t="str">
            <v>Dues &amp; Subscriptions</v>
          </cell>
          <cell r="G2">
            <v>2</v>
          </cell>
          <cell r="I2" t="str">
            <v>Sportswear</v>
          </cell>
        </row>
        <row r="3">
          <cell r="D3" t="str">
            <v>Legal &amp; Prof Fees</v>
          </cell>
          <cell r="G3">
            <v>3</v>
          </cell>
          <cell r="I3" t="str">
            <v>Logowear</v>
          </cell>
        </row>
        <row r="4">
          <cell r="D4" t="str">
            <v>Outside Services</v>
          </cell>
          <cell r="G4">
            <v>4</v>
          </cell>
          <cell r="I4" t="str">
            <v>Equipment</v>
          </cell>
        </row>
        <row r="5">
          <cell r="D5" t="str">
            <v>Temp Contract Labor</v>
          </cell>
          <cell r="G5">
            <v>5</v>
          </cell>
          <cell r="I5" t="str">
            <v>Footwear</v>
          </cell>
        </row>
        <row r="6">
          <cell r="D6" t="str">
            <v>Training Exp</v>
          </cell>
          <cell r="G6">
            <v>6</v>
          </cell>
          <cell r="I6" t="str">
            <v>Accessories</v>
          </cell>
        </row>
        <row r="7">
          <cell r="G7">
            <v>7</v>
          </cell>
          <cell r="I7" t="str">
            <v>Snowsports</v>
          </cell>
        </row>
        <row r="8">
          <cell r="G8">
            <v>8</v>
          </cell>
          <cell r="I8" t="str">
            <v>Youth</v>
          </cell>
        </row>
        <row r="9">
          <cell r="G9">
            <v>9</v>
          </cell>
        </row>
        <row r="10">
          <cell r="G10">
            <v>10</v>
          </cell>
        </row>
        <row r="11">
          <cell r="G11">
            <v>11</v>
          </cell>
        </row>
        <row r="12">
          <cell r="G12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0 ACTION LL"/>
      <sheetName val="F10 BASELAYERS-EU BIKE"/>
      <sheetName val="F10 Industry LL"/>
      <sheetName val="Line Counts"/>
      <sheetName val="Change Log"/>
      <sheetName val="Dropped"/>
      <sheetName val="SAP's"/>
      <sheetName val="LL Columns Definition"/>
      <sheetName val="Data Validation"/>
      <sheetName val="Hierarch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R2" t="str">
            <v>2-16</v>
          </cell>
        </row>
        <row r="3">
          <cell r="R3" t="str">
            <v>4-12</v>
          </cell>
        </row>
        <row r="4">
          <cell r="R4" t="str">
            <v>2-4</v>
          </cell>
        </row>
        <row r="5">
          <cell r="R5" t="str">
            <v>28-38</v>
          </cell>
        </row>
        <row r="6">
          <cell r="R6" t="str">
            <v>2-12</v>
          </cell>
        </row>
        <row r="7">
          <cell r="R7" t="str">
            <v>XS-L</v>
          </cell>
        </row>
        <row r="8">
          <cell r="R8" t="str">
            <v>XS-XL</v>
          </cell>
        </row>
        <row r="9">
          <cell r="R9" t="str">
            <v>XS-XXL</v>
          </cell>
        </row>
        <row r="10">
          <cell r="R10" t="str">
            <v>S-L</v>
          </cell>
        </row>
        <row r="11">
          <cell r="R11" t="str">
            <v>S-XL</v>
          </cell>
        </row>
        <row r="12">
          <cell r="R12" t="str">
            <v>S-XXL</v>
          </cell>
        </row>
        <row r="13">
          <cell r="R13" t="str">
            <v>S-5XL</v>
          </cell>
        </row>
        <row r="14">
          <cell r="R14" t="str">
            <v>M-XL</v>
          </cell>
        </row>
        <row r="15">
          <cell r="R15" t="str">
            <v>M-XXL</v>
          </cell>
        </row>
        <row r="16">
          <cell r="R16" t="str">
            <v>M-3XL</v>
          </cell>
        </row>
        <row r="17">
          <cell r="R17" t="str">
            <v>3XL-4XL</v>
          </cell>
        </row>
        <row r="18">
          <cell r="R18" t="str">
            <v>3XL</v>
          </cell>
        </row>
      </sheetData>
      <sheetData sheetId="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Rev Sum"/>
      <sheetName val="Cover Sheet"/>
      <sheetName val="Acc Summary"/>
      <sheetName val="J1 data"/>
      <sheetName val="J1 data (min)"/>
      <sheetName val="Acc Detail"/>
      <sheetName val="Explanations"/>
      <sheetName val="New Head count"/>
      <sheetName val="Headcount"/>
      <sheetName val="Direct Labor"/>
      <sheetName val="Indirect labor"/>
      <sheetName val="Fringe Benefit"/>
      <sheetName val="Electricity"/>
      <sheetName val="Fuel"/>
      <sheetName val="Lav&amp;Term"/>
    </sheetNames>
    <sheetDataSet>
      <sheetData sheetId="0" refreshError="1"/>
      <sheetData sheetId="1">
        <row r="21">
          <cell r="D21">
            <v>667</v>
          </cell>
        </row>
        <row r="28">
          <cell r="D28">
            <v>10</v>
          </cell>
        </row>
      </sheetData>
      <sheetData sheetId="2" refreshError="1"/>
      <sheetData sheetId="3">
        <row r="3">
          <cell r="B3" t="str">
            <v xml:space="preserve">    Std Labor</v>
          </cell>
        </row>
      </sheetData>
      <sheetData sheetId="4">
        <row r="3">
          <cell r="C3">
            <v>19572019</v>
          </cell>
        </row>
      </sheetData>
      <sheetData sheetId="5">
        <row r="1">
          <cell r="J1">
            <v>12.5</v>
          </cell>
        </row>
      </sheetData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"/>
      <sheetName val="Analysis"/>
      <sheetName val="0424fcst1"/>
    </sheetNames>
    <sheetDataSet>
      <sheetData sheetId="0" refreshError="1">
        <row r="5">
          <cell r="A5">
            <v>10020</v>
          </cell>
          <cell r="B5" t="str">
            <v>BMT</v>
          </cell>
        </row>
        <row r="6">
          <cell r="A6">
            <v>10022</v>
          </cell>
          <cell r="B6" t="str">
            <v>BMT</v>
          </cell>
        </row>
        <row r="7">
          <cell r="A7">
            <v>10023</v>
          </cell>
          <cell r="B7" t="str">
            <v>BMT</v>
          </cell>
        </row>
        <row r="8">
          <cell r="A8">
            <v>10029</v>
          </cell>
          <cell r="B8" t="str">
            <v>BMT</v>
          </cell>
        </row>
        <row r="9">
          <cell r="A9">
            <v>10031</v>
          </cell>
          <cell r="B9" t="str">
            <v>BMT</v>
          </cell>
        </row>
        <row r="10">
          <cell r="A10">
            <v>10032</v>
          </cell>
          <cell r="B10" t="str">
            <v>BMT</v>
          </cell>
        </row>
        <row r="11">
          <cell r="A11">
            <v>10036</v>
          </cell>
          <cell r="B11" t="str">
            <v>BMT</v>
          </cell>
        </row>
        <row r="12">
          <cell r="A12">
            <v>10037</v>
          </cell>
          <cell r="B12" t="str">
            <v>SMP</v>
          </cell>
        </row>
        <row r="13">
          <cell r="A13">
            <v>10045</v>
          </cell>
          <cell r="B13" t="str">
            <v>BMT</v>
          </cell>
        </row>
        <row r="14">
          <cell r="A14">
            <v>10046</v>
          </cell>
          <cell r="B14" t="str">
            <v>BMT</v>
          </cell>
        </row>
        <row r="15">
          <cell r="A15">
            <v>10047</v>
          </cell>
          <cell r="B15" t="str">
            <v>SMP</v>
          </cell>
        </row>
        <row r="16">
          <cell r="A16">
            <v>10050</v>
          </cell>
          <cell r="B16" t="str">
            <v>BMT</v>
          </cell>
        </row>
        <row r="17">
          <cell r="A17">
            <v>10052</v>
          </cell>
          <cell r="B17" t="str">
            <v>BMT</v>
          </cell>
        </row>
        <row r="18">
          <cell r="A18">
            <v>10053</v>
          </cell>
          <cell r="B18" t="str">
            <v>BMT</v>
          </cell>
        </row>
        <row r="19">
          <cell r="A19">
            <v>10054</v>
          </cell>
          <cell r="B19" t="str">
            <v>BMT</v>
          </cell>
        </row>
        <row r="20">
          <cell r="A20">
            <v>10058</v>
          </cell>
          <cell r="B20" t="str">
            <v>BMT</v>
          </cell>
        </row>
        <row r="21">
          <cell r="A21">
            <v>10059</v>
          </cell>
          <cell r="B21" t="str">
            <v>BMT</v>
          </cell>
        </row>
        <row r="22">
          <cell r="A22">
            <v>10061</v>
          </cell>
          <cell r="B22" t="str">
            <v>BMT</v>
          </cell>
        </row>
        <row r="23">
          <cell r="A23">
            <v>10062</v>
          </cell>
          <cell r="B23" t="str">
            <v>BMT</v>
          </cell>
        </row>
        <row r="24">
          <cell r="A24">
            <v>10063</v>
          </cell>
          <cell r="B24" t="str">
            <v>BMT</v>
          </cell>
        </row>
        <row r="25">
          <cell r="A25">
            <v>10066</v>
          </cell>
          <cell r="B25" t="str">
            <v>BMT</v>
          </cell>
        </row>
        <row r="26">
          <cell r="A26">
            <v>10069</v>
          </cell>
          <cell r="B26" t="str">
            <v>BMT</v>
          </cell>
        </row>
        <row r="27">
          <cell r="A27">
            <v>10073</v>
          </cell>
          <cell r="B27" t="str">
            <v>BMT</v>
          </cell>
        </row>
        <row r="28">
          <cell r="A28">
            <v>10075</v>
          </cell>
          <cell r="B28" t="str">
            <v>BMT</v>
          </cell>
        </row>
        <row r="29">
          <cell r="A29">
            <v>10076</v>
          </cell>
          <cell r="B29" t="str">
            <v>BMT</v>
          </cell>
        </row>
        <row r="30">
          <cell r="A30">
            <v>10077</v>
          </cell>
          <cell r="B30" t="str">
            <v>BMT</v>
          </cell>
        </row>
        <row r="31">
          <cell r="A31">
            <v>10081</v>
          </cell>
          <cell r="B31" t="str">
            <v>BMT</v>
          </cell>
        </row>
        <row r="32">
          <cell r="A32">
            <v>10083</v>
          </cell>
          <cell r="B32" t="str">
            <v>BMT</v>
          </cell>
        </row>
        <row r="33">
          <cell r="A33">
            <v>10084</v>
          </cell>
          <cell r="B33" t="str">
            <v>BMT</v>
          </cell>
        </row>
        <row r="34">
          <cell r="A34">
            <v>10085</v>
          </cell>
          <cell r="B34" t="str">
            <v>BMT</v>
          </cell>
        </row>
        <row r="35">
          <cell r="A35">
            <v>10086</v>
          </cell>
          <cell r="B35" t="str">
            <v>BMT</v>
          </cell>
        </row>
        <row r="36">
          <cell r="A36">
            <v>10097</v>
          </cell>
          <cell r="B36" t="str">
            <v>BMK</v>
          </cell>
        </row>
        <row r="37">
          <cell r="A37">
            <v>10120</v>
          </cell>
          <cell r="B37" t="str">
            <v>BMT</v>
          </cell>
        </row>
        <row r="38">
          <cell r="A38">
            <v>10121</v>
          </cell>
          <cell r="B38" t="str">
            <v>BMT</v>
          </cell>
        </row>
        <row r="39">
          <cell r="A39">
            <v>10165</v>
          </cell>
          <cell r="B39" t="str">
            <v>BMT</v>
          </cell>
        </row>
        <row r="40">
          <cell r="A40">
            <v>10166</v>
          </cell>
          <cell r="B40" t="str">
            <v>BMT</v>
          </cell>
        </row>
        <row r="41">
          <cell r="A41">
            <v>10284</v>
          </cell>
          <cell r="B41" t="str">
            <v>BMK</v>
          </cell>
        </row>
        <row r="42">
          <cell r="A42">
            <v>10300</v>
          </cell>
          <cell r="B42" t="str">
            <v>BWT</v>
          </cell>
        </row>
        <row r="43">
          <cell r="A43">
            <v>10301</v>
          </cell>
          <cell r="B43" t="str">
            <v>BWT</v>
          </cell>
        </row>
        <row r="44">
          <cell r="A44">
            <v>10303</v>
          </cell>
          <cell r="B44" t="str">
            <v>BWT</v>
          </cell>
        </row>
        <row r="45">
          <cell r="A45">
            <v>10306</v>
          </cell>
          <cell r="B45" t="str">
            <v>BWT</v>
          </cell>
        </row>
        <row r="46">
          <cell r="A46">
            <v>10307</v>
          </cell>
          <cell r="B46" t="str">
            <v>BWT</v>
          </cell>
        </row>
        <row r="47">
          <cell r="A47">
            <v>10308</v>
          </cell>
          <cell r="B47" t="str">
            <v>BWT</v>
          </cell>
        </row>
        <row r="48">
          <cell r="A48">
            <v>10314</v>
          </cell>
          <cell r="B48" t="str">
            <v>BWT</v>
          </cell>
        </row>
        <row r="49">
          <cell r="A49">
            <v>10315</v>
          </cell>
          <cell r="B49" t="str">
            <v>BWT</v>
          </cell>
        </row>
        <row r="50">
          <cell r="A50">
            <v>10316</v>
          </cell>
          <cell r="B50" t="str">
            <v>BWT</v>
          </cell>
        </row>
        <row r="51">
          <cell r="A51">
            <v>10322</v>
          </cell>
          <cell r="B51" t="str">
            <v>BWT</v>
          </cell>
        </row>
        <row r="52">
          <cell r="A52">
            <v>10323</v>
          </cell>
          <cell r="B52" t="str">
            <v>BWT</v>
          </cell>
        </row>
        <row r="53">
          <cell r="A53">
            <v>10324</v>
          </cell>
          <cell r="B53" t="str">
            <v>BWT</v>
          </cell>
        </row>
        <row r="54">
          <cell r="A54">
            <v>10325</v>
          </cell>
          <cell r="B54" t="str">
            <v>SWQ</v>
          </cell>
        </row>
        <row r="55">
          <cell r="A55">
            <v>10326</v>
          </cell>
          <cell r="B55" t="str">
            <v>BWT</v>
          </cell>
        </row>
        <row r="56">
          <cell r="A56">
            <v>10327</v>
          </cell>
          <cell r="B56" t="str">
            <v>BWT</v>
          </cell>
        </row>
        <row r="57">
          <cell r="A57">
            <v>10330</v>
          </cell>
          <cell r="B57" t="str">
            <v>BWT</v>
          </cell>
        </row>
        <row r="58">
          <cell r="A58">
            <v>10331</v>
          </cell>
          <cell r="B58" t="str">
            <v>BWT</v>
          </cell>
        </row>
        <row r="59">
          <cell r="A59">
            <v>10333</v>
          </cell>
          <cell r="B59" t="str">
            <v>BWT</v>
          </cell>
        </row>
        <row r="60">
          <cell r="A60">
            <v>10334</v>
          </cell>
          <cell r="B60" t="str">
            <v>BWT</v>
          </cell>
        </row>
        <row r="61">
          <cell r="A61">
            <v>10335</v>
          </cell>
          <cell r="B61" t="str">
            <v>BWT</v>
          </cell>
        </row>
        <row r="62">
          <cell r="A62">
            <v>10336</v>
          </cell>
          <cell r="B62" t="str">
            <v>BWT</v>
          </cell>
        </row>
        <row r="63">
          <cell r="A63">
            <v>10337</v>
          </cell>
          <cell r="B63" t="str">
            <v>BWT</v>
          </cell>
        </row>
        <row r="64">
          <cell r="A64">
            <v>10338</v>
          </cell>
          <cell r="B64" t="str">
            <v>BWT</v>
          </cell>
        </row>
        <row r="65">
          <cell r="A65">
            <v>10339</v>
          </cell>
          <cell r="B65" t="str">
            <v>BWT</v>
          </cell>
        </row>
        <row r="66">
          <cell r="A66">
            <v>10359</v>
          </cell>
          <cell r="B66" t="str">
            <v>BWT</v>
          </cell>
        </row>
        <row r="67">
          <cell r="A67">
            <v>10360</v>
          </cell>
          <cell r="B67" t="str">
            <v>BWT</v>
          </cell>
        </row>
        <row r="68">
          <cell r="A68">
            <v>10361</v>
          </cell>
          <cell r="B68" t="str">
            <v>BWT</v>
          </cell>
        </row>
        <row r="69">
          <cell r="A69">
            <v>10362</v>
          </cell>
          <cell r="B69" t="str">
            <v>BWT</v>
          </cell>
        </row>
        <row r="70">
          <cell r="A70">
            <v>10366</v>
          </cell>
          <cell r="B70" t="str">
            <v>BWT</v>
          </cell>
        </row>
        <row r="71">
          <cell r="A71">
            <v>10373</v>
          </cell>
          <cell r="B71" t="str">
            <v>BWT</v>
          </cell>
        </row>
        <row r="72">
          <cell r="A72">
            <v>10383</v>
          </cell>
          <cell r="B72" t="str">
            <v>BWT</v>
          </cell>
        </row>
        <row r="73">
          <cell r="A73">
            <v>10385</v>
          </cell>
          <cell r="B73" t="str">
            <v>BWT</v>
          </cell>
        </row>
        <row r="74">
          <cell r="A74">
            <v>10386</v>
          </cell>
          <cell r="B74" t="str">
            <v>BWT</v>
          </cell>
        </row>
        <row r="75">
          <cell r="A75">
            <v>10389</v>
          </cell>
          <cell r="B75" t="str">
            <v>BWT</v>
          </cell>
        </row>
        <row r="76">
          <cell r="A76">
            <v>10391</v>
          </cell>
          <cell r="B76" t="str">
            <v>SWP</v>
          </cell>
        </row>
        <row r="77">
          <cell r="A77">
            <v>10392</v>
          </cell>
          <cell r="B77" t="str">
            <v>BWT</v>
          </cell>
        </row>
        <row r="78">
          <cell r="A78">
            <v>10393</v>
          </cell>
          <cell r="B78" t="str">
            <v>BWT</v>
          </cell>
        </row>
        <row r="79">
          <cell r="A79">
            <v>10394</v>
          </cell>
          <cell r="B79" t="str">
            <v>BWT</v>
          </cell>
        </row>
        <row r="80">
          <cell r="A80">
            <v>10395</v>
          </cell>
          <cell r="B80" t="str">
            <v>BWT</v>
          </cell>
        </row>
        <row r="81">
          <cell r="A81">
            <v>10396</v>
          </cell>
          <cell r="B81" t="str">
            <v>BWT</v>
          </cell>
        </row>
        <row r="82">
          <cell r="A82">
            <v>10397</v>
          </cell>
          <cell r="B82" t="str">
            <v>BWT</v>
          </cell>
        </row>
        <row r="83">
          <cell r="A83">
            <v>10398</v>
          </cell>
          <cell r="B83" t="str">
            <v>BWT</v>
          </cell>
        </row>
        <row r="84">
          <cell r="A84">
            <v>10661</v>
          </cell>
          <cell r="B84" t="str">
            <v>BCT</v>
          </cell>
        </row>
        <row r="85">
          <cell r="A85">
            <v>10737</v>
          </cell>
          <cell r="B85" t="str">
            <v>BCT</v>
          </cell>
        </row>
        <row r="86">
          <cell r="A86">
            <v>10760</v>
          </cell>
          <cell r="B86" t="str">
            <v>BCT</v>
          </cell>
        </row>
        <row r="87">
          <cell r="A87">
            <v>10762</v>
          </cell>
          <cell r="B87" t="str">
            <v>BCT</v>
          </cell>
        </row>
        <row r="88">
          <cell r="A88">
            <v>10763</v>
          </cell>
          <cell r="B88" t="str">
            <v>BCT</v>
          </cell>
        </row>
        <row r="89">
          <cell r="A89">
            <v>10766</v>
          </cell>
          <cell r="B89" t="str">
            <v>BCT</v>
          </cell>
        </row>
        <row r="90">
          <cell r="A90">
            <v>10767</v>
          </cell>
          <cell r="B90" t="str">
            <v>BCT</v>
          </cell>
        </row>
        <row r="91">
          <cell r="A91">
            <v>10768</v>
          </cell>
          <cell r="B91" t="str">
            <v>BCT</v>
          </cell>
        </row>
        <row r="92">
          <cell r="A92">
            <v>10769</v>
          </cell>
          <cell r="B92" t="str">
            <v>BCT</v>
          </cell>
        </row>
        <row r="93">
          <cell r="A93">
            <v>10770</v>
          </cell>
          <cell r="B93" t="str">
            <v>BCT</v>
          </cell>
        </row>
        <row r="94">
          <cell r="A94">
            <v>10771</v>
          </cell>
          <cell r="B94" t="str">
            <v>BCT</v>
          </cell>
        </row>
        <row r="95">
          <cell r="A95">
            <v>10773</v>
          </cell>
          <cell r="B95" t="str">
            <v>BCT</v>
          </cell>
        </row>
        <row r="96">
          <cell r="A96">
            <v>10774</v>
          </cell>
          <cell r="B96" t="str">
            <v>BCT</v>
          </cell>
        </row>
        <row r="97">
          <cell r="A97">
            <v>10775</v>
          </cell>
          <cell r="B97" t="str">
            <v>BCT</v>
          </cell>
        </row>
        <row r="98">
          <cell r="A98">
            <v>10778</v>
          </cell>
          <cell r="B98" t="str">
            <v>BCT</v>
          </cell>
        </row>
        <row r="99">
          <cell r="A99">
            <v>10779</v>
          </cell>
          <cell r="B99" t="str">
            <v>BCT</v>
          </cell>
        </row>
        <row r="100">
          <cell r="A100">
            <v>10785</v>
          </cell>
          <cell r="B100" t="str">
            <v>BCT</v>
          </cell>
        </row>
        <row r="101">
          <cell r="A101">
            <v>10791</v>
          </cell>
          <cell r="B101" t="str">
            <v>BCT</v>
          </cell>
        </row>
        <row r="102">
          <cell r="A102">
            <v>10795</v>
          </cell>
          <cell r="B102" t="str">
            <v>BCT</v>
          </cell>
        </row>
        <row r="103">
          <cell r="A103">
            <v>10798</v>
          </cell>
          <cell r="B103" t="str">
            <v>BCT</v>
          </cell>
        </row>
        <row r="104">
          <cell r="A104">
            <v>10837</v>
          </cell>
          <cell r="B104" t="str">
            <v>BCT</v>
          </cell>
        </row>
        <row r="105">
          <cell r="A105">
            <v>10860</v>
          </cell>
          <cell r="B105" t="str">
            <v>BCT</v>
          </cell>
        </row>
        <row r="106">
          <cell r="A106">
            <v>10861</v>
          </cell>
          <cell r="B106" t="str">
            <v>BCT</v>
          </cell>
        </row>
        <row r="107">
          <cell r="A107">
            <v>10862</v>
          </cell>
          <cell r="B107" t="str">
            <v>BCT</v>
          </cell>
        </row>
        <row r="108">
          <cell r="A108">
            <v>10863</v>
          </cell>
          <cell r="B108" t="str">
            <v>BCT</v>
          </cell>
        </row>
        <row r="109">
          <cell r="A109">
            <v>10870</v>
          </cell>
          <cell r="B109" t="str">
            <v>BCT</v>
          </cell>
        </row>
        <row r="110">
          <cell r="A110">
            <v>10871</v>
          </cell>
          <cell r="B110" t="str">
            <v>BCT</v>
          </cell>
        </row>
        <row r="111">
          <cell r="A111">
            <v>10874</v>
          </cell>
          <cell r="B111" t="str">
            <v>BCT</v>
          </cell>
        </row>
        <row r="112">
          <cell r="A112">
            <v>10875</v>
          </cell>
          <cell r="B112" t="str">
            <v>BCT</v>
          </cell>
        </row>
        <row r="113">
          <cell r="A113">
            <v>10878</v>
          </cell>
          <cell r="B113" t="str">
            <v>BCT</v>
          </cell>
        </row>
        <row r="114">
          <cell r="A114">
            <v>10879</v>
          </cell>
          <cell r="B114" t="str">
            <v>BCT</v>
          </cell>
        </row>
        <row r="115">
          <cell r="A115">
            <v>10891</v>
          </cell>
          <cell r="B115" t="str">
            <v>BCT</v>
          </cell>
        </row>
        <row r="116">
          <cell r="A116">
            <v>10895</v>
          </cell>
          <cell r="B116" t="str">
            <v>BCT</v>
          </cell>
        </row>
        <row r="117">
          <cell r="A117">
            <v>10898</v>
          </cell>
          <cell r="B117" t="str">
            <v>BCT</v>
          </cell>
        </row>
        <row r="118">
          <cell r="A118">
            <v>10937</v>
          </cell>
          <cell r="B118" t="str">
            <v>BCT</v>
          </cell>
        </row>
        <row r="119">
          <cell r="A119">
            <v>10960</v>
          </cell>
          <cell r="B119" t="str">
            <v>BCT</v>
          </cell>
        </row>
        <row r="120">
          <cell r="A120">
            <v>10962</v>
          </cell>
          <cell r="B120" t="str">
            <v>BCT</v>
          </cell>
        </row>
        <row r="121">
          <cell r="A121">
            <v>10963</v>
          </cell>
          <cell r="B121" t="str">
            <v>BCT</v>
          </cell>
        </row>
        <row r="122">
          <cell r="A122">
            <v>10966</v>
          </cell>
          <cell r="B122" t="str">
            <v>BCT</v>
          </cell>
        </row>
        <row r="123">
          <cell r="A123">
            <v>10967</v>
          </cell>
          <cell r="B123" t="str">
            <v>BCT</v>
          </cell>
        </row>
        <row r="124">
          <cell r="A124">
            <v>10968</v>
          </cell>
          <cell r="B124" t="str">
            <v>BCT</v>
          </cell>
        </row>
        <row r="125">
          <cell r="A125">
            <v>10969</v>
          </cell>
          <cell r="B125" t="str">
            <v>BCT</v>
          </cell>
        </row>
        <row r="126">
          <cell r="A126">
            <v>10970</v>
          </cell>
          <cell r="B126" t="str">
            <v>BCT</v>
          </cell>
        </row>
        <row r="127">
          <cell r="A127">
            <v>10971</v>
          </cell>
          <cell r="B127" t="str">
            <v>BCT</v>
          </cell>
        </row>
        <row r="128">
          <cell r="A128">
            <v>10973</v>
          </cell>
          <cell r="B128" t="str">
            <v>BCT</v>
          </cell>
        </row>
        <row r="129">
          <cell r="A129">
            <v>10974</v>
          </cell>
          <cell r="B129" t="str">
            <v>BCT</v>
          </cell>
        </row>
        <row r="130">
          <cell r="A130">
            <v>10975</v>
          </cell>
          <cell r="B130" t="str">
            <v>BCT</v>
          </cell>
        </row>
        <row r="131">
          <cell r="A131">
            <v>10978</v>
          </cell>
          <cell r="B131" t="str">
            <v>BCT</v>
          </cell>
        </row>
        <row r="132">
          <cell r="A132">
            <v>10979</v>
          </cell>
          <cell r="B132" t="str">
            <v>BCT</v>
          </cell>
        </row>
        <row r="133">
          <cell r="A133">
            <v>10985</v>
          </cell>
          <cell r="B133" t="str">
            <v>BCT</v>
          </cell>
        </row>
        <row r="134">
          <cell r="A134">
            <v>10991</v>
          </cell>
          <cell r="B134" t="str">
            <v>BCT</v>
          </cell>
        </row>
        <row r="135">
          <cell r="A135">
            <v>10995</v>
          </cell>
          <cell r="B135" t="str">
            <v>BCT</v>
          </cell>
        </row>
        <row r="136">
          <cell r="A136">
            <v>10998</v>
          </cell>
          <cell r="B136" t="str">
            <v>BCT</v>
          </cell>
        </row>
        <row r="137">
          <cell r="A137">
            <v>11001</v>
          </cell>
          <cell r="B137" t="str">
            <v>BMT</v>
          </cell>
        </row>
        <row r="138">
          <cell r="A138">
            <v>11002</v>
          </cell>
          <cell r="B138" t="str">
            <v>BMT</v>
          </cell>
        </row>
        <row r="139">
          <cell r="A139">
            <v>11004</v>
          </cell>
          <cell r="B139" t="str">
            <v>BMT</v>
          </cell>
        </row>
        <row r="140">
          <cell r="A140">
            <v>11007</v>
          </cell>
          <cell r="B140" t="str">
            <v>BMT</v>
          </cell>
        </row>
        <row r="141">
          <cell r="A141">
            <v>11038</v>
          </cell>
          <cell r="B141" t="str">
            <v>BMT</v>
          </cell>
        </row>
        <row r="142">
          <cell r="A142">
            <v>11039</v>
          </cell>
          <cell r="B142" t="str">
            <v>BMT</v>
          </cell>
        </row>
        <row r="143">
          <cell r="A143">
            <v>11040</v>
          </cell>
          <cell r="B143" t="str">
            <v>BMT</v>
          </cell>
        </row>
        <row r="144">
          <cell r="A144">
            <v>11042</v>
          </cell>
          <cell r="B144" t="str">
            <v>BMT</v>
          </cell>
        </row>
        <row r="145">
          <cell r="A145">
            <v>11044</v>
          </cell>
          <cell r="B145" t="str">
            <v>BMT</v>
          </cell>
        </row>
        <row r="146">
          <cell r="A146">
            <v>11052</v>
          </cell>
          <cell r="B146" t="str">
            <v>BMT</v>
          </cell>
        </row>
        <row r="147">
          <cell r="A147">
            <v>11056</v>
          </cell>
          <cell r="B147" t="str">
            <v>BMT</v>
          </cell>
        </row>
        <row r="148">
          <cell r="A148">
            <v>11066</v>
          </cell>
          <cell r="B148" t="str">
            <v>BMT</v>
          </cell>
        </row>
        <row r="149">
          <cell r="A149">
            <v>11081</v>
          </cell>
          <cell r="B149" t="str">
            <v>BMT</v>
          </cell>
        </row>
        <row r="150">
          <cell r="A150">
            <v>11083</v>
          </cell>
          <cell r="B150" t="str">
            <v>BMT</v>
          </cell>
        </row>
        <row r="151">
          <cell r="A151">
            <v>11300</v>
          </cell>
          <cell r="B151" t="str">
            <v>BWT</v>
          </cell>
        </row>
        <row r="152">
          <cell r="A152">
            <v>11301</v>
          </cell>
          <cell r="B152" t="str">
            <v>BWT</v>
          </cell>
        </row>
        <row r="153">
          <cell r="A153">
            <v>11302</v>
          </cell>
          <cell r="B153" t="str">
            <v>BWT</v>
          </cell>
        </row>
        <row r="154">
          <cell r="A154">
            <v>11340</v>
          </cell>
          <cell r="B154" t="str">
            <v>SWS</v>
          </cell>
        </row>
        <row r="155">
          <cell r="A155">
            <v>11341</v>
          </cell>
          <cell r="B155" t="str">
            <v>SWS</v>
          </cell>
        </row>
        <row r="156">
          <cell r="A156">
            <v>11344</v>
          </cell>
          <cell r="B156" t="str">
            <v>SWS</v>
          </cell>
        </row>
        <row r="157">
          <cell r="A157">
            <v>11345</v>
          </cell>
          <cell r="B157" t="str">
            <v>SWS</v>
          </cell>
        </row>
        <row r="158">
          <cell r="A158">
            <v>11366</v>
          </cell>
          <cell r="B158" t="str">
            <v>BWT</v>
          </cell>
        </row>
        <row r="159">
          <cell r="A159">
            <v>11370</v>
          </cell>
          <cell r="B159" t="str">
            <v>SWS</v>
          </cell>
        </row>
        <row r="160">
          <cell r="A160">
            <v>11371</v>
          </cell>
          <cell r="B160" t="str">
            <v>SWS</v>
          </cell>
        </row>
        <row r="161">
          <cell r="A161">
            <v>11372</v>
          </cell>
          <cell r="B161" t="str">
            <v>BWT</v>
          </cell>
        </row>
        <row r="162">
          <cell r="A162">
            <v>11373</v>
          </cell>
          <cell r="B162" t="str">
            <v>BWT</v>
          </cell>
        </row>
        <row r="163">
          <cell r="A163">
            <v>11374</v>
          </cell>
          <cell r="B163" t="str">
            <v>BWT</v>
          </cell>
        </row>
        <row r="164">
          <cell r="A164">
            <v>11380</v>
          </cell>
          <cell r="B164" t="str">
            <v>SWS</v>
          </cell>
        </row>
        <row r="165">
          <cell r="A165">
            <v>11381</v>
          </cell>
          <cell r="B165" t="str">
            <v>SWS</v>
          </cell>
        </row>
        <row r="166">
          <cell r="A166">
            <v>11382</v>
          </cell>
          <cell r="B166" t="str">
            <v>BWT</v>
          </cell>
        </row>
        <row r="167">
          <cell r="A167">
            <v>11383</v>
          </cell>
          <cell r="B167" t="str">
            <v>BWT</v>
          </cell>
        </row>
        <row r="168">
          <cell r="A168">
            <v>11384</v>
          </cell>
          <cell r="B168" t="str">
            <v>BWT</v>
          </cell>
        </row>
        <row r="169">
          <cell r="A169">
            <v>11755</v>
          </cell>
          <cell r="B169" t="str">
            <v>BCT</v>
          </cell>
        </row>
        <row r="170">
          <cell r="A170">
            <v>11757</v>
          </cell>
          <cell r="B170" t="str">
            <v>BCT</v>
          </cell>
        </row>
        <row r="171">
          <cell r="A171">
            <v>11852</v>
          </cell>
          <cell r="B171" t="str">
            <v>BCT</v>
          </cell>
        </row>
        <row r="172">
          <cell r="A172">
            <v>11955</v>
          </cell>
          <cell r="B172" t="str">
            <v>BCT</v>
          </cell>
        </row>
        <row r="173">
          <cell r="A173">
            <v>11957</v>
          </cell>
          <cell r="B173" t="str">
            <v>BCT</v>
          </cell>
        </row>
        <row r="174">
          <cell r="A174">
            <v>12020</v>
          </cell>
          <cell r="B174" t="str">
            <v>BMT</v>
          </cell>
        </row>
        <row r="175">
          <cell r="A175">
            <v>12021</v>
          </cell>
          <cell r="B175" t="str">
            <v>BMT</v>
          </cell>
        </row>
        <row r="176">
          <cell r="A176">
            <v>12040</v>
          </cell>
          <cell r="B176" t="str">
            <v>BMT</v>
          </cell>
        </row>
        <row r="177">
          <cell r="A177">
            <v>12041</v>
          </cell>
          <cell r="B177" t="str">
            <v>BMT</v>
          </cell>
        </row>
        <row r="178">
          <cell r="A178">
            <v>12044</v>
          </cell>
          <cell r="B178" t="str">
            <v>BMK</v>
          </cell>
        </row>
        <row r="179">
          <cell r="A179">
            <v>12060</v>
          </cell>
          <cell r="B179" t="str">
            <v>BMT</v>
          </cell>
        </row>
        <row r="180">
          <cell r="A180">
            <v>12061</v>
          </cell>
          <cell r="B180" t="str">
            <v>BMT</v>
          </cell>
        </row>
        <row r="181">
          <cell r="A181">
            <v>12062</v>
          </cell>
          <cell r="B181" t="str">
            <v>BMT</v>
          </cell>
        </row>
        <row r="182">
          <cell r="A182">
            <v>12072</v>
          </cell>
          <cell r="B182" t="str">
            <v>BMT</v>
          </cell>
        </row>
        <row r="183">
          <cell r="A183">
            <v>12075</v>
          </cell>
          <cell r="B183" t="str">
            <v>BMT</v>
          </cell>
        </row>
        <row r="184">
          <cell r="A184">
            <v>12080</v>
          </cell>
          <cell r="B184" t="str">
            <v>BMK</v>
          </cell>
        </row>
        <row r="185">
          <cell r="A185">
            <v>12081</v>
          </cell>
          <cell r="B185" t="str">
            <v>BMK</v>
          </cell>
        </row>
        <row r="186">
          <cell r="A186">
            <v>12082</v>
          </cell>
          <cell r="B186" t="str">
            <v>BMK</v>
          </cell>
        </row>
        <row r="187">
          <cell r="A187">
            <v>12089</v>
          </cell>
          <cell r="B187" t="str">
            <v>BMK</v>
          </cell>
        </row>
        <row r="188">
          <cell r="A188">
            <v>12090</v>
          </cell>
          <cell r="B188" t="str">
            <v>BMK</v>
          </cell>
        </row>
        <row r="189">
          <cell r="A189">
            <v>12094</v>
          </cell>
          <cell r="B189" t="str">
            <v>BMK</v>
          </cell>
        </row>
        <row r="190">
          <cell r="A190">
            <v>12096</v>
          </cell>
          <cell r="B190" t="str">
            <v>BMK</v>
          </cell>
        </row>
        <row r="191">
          <cell r="A191">
            <v>12098</v>
          </cell>
          <cell r="B191" t="str">
            <v>BMK</v>
          </cell>
        </row>
        <row r="192">
          <cell r="A192">
            <v>12281</v>
          </cell>
          <cell r="B192" t="str">
            <v>BMT</v>
          </cell>
        </row>
        <row r="193">
          <cell r="A193">
            <v>12330</v>
          </cell>
          <cell r="B193" t="str">
            <v>SWS</v>
          </cell>
        </row>
        <row r="194">
          <cell r="A194">
            <v>12331</v>
          </cell>
          <cell r="B194" t="str">
            <v>SWS</v>
          </cell>
        </row>
        <row r="195">
          <cell r="A195">
            <v>12333</v>
          </cell>
          <cell r="B195" t="str">
            <v>SWS</v>
          </cell>
        </row>
        <row r="196">
          <cell r="A196">
            <v>12343</v>
          </cell>
          <cell r="B196" t="str">
            <v>SWS</v>
          </cell>
        </row>
        <row r="197">
          <cell r="A197">
            <v>12344</v>
          </cell>
          <cell r="B197" t="str">
            <v>SWS</v>
          </cell>
        </row>
        <row r="198">
          <cell r="A198">
            <v>12345</v>
          </cell>
          <cell r="B198" t="str">
            <v>SWS</v>
          </cell>
        </row>
        <row r="199">
          <cell r="A199">
            <v>12350</v>
          </cell>
          <cell r="B199" t="str">
            <v>SWS</v>
          </cell>
        </row>
        <row r="200">
          <cell r="A200">
            <v>12351</v>
          </cell>
          <cell r="B200" t="str">
            <v>SWS</v>
          </cell>
        </row>
        <row r="201">
          <cell r="A201">
            <v>12361</v>
          </cell>
          <cell r="B201" t="str">
            <v>SWS</v>
          </cell>
        </row>
        <row r="202">
          <cell r="A202">
            <v>12362</v>
          </cell>
          <cell r="B202" t="str">
            <v>SWS</v>
          </cell>
        </row>
        <row r="203">
          <cell r="A203">
            <v>12363</v>
          </cell>
          <cell r="B203" t="str">
            <v>SWS</v>
          </cell>
        </row>
        <row r="204">
          <cell r="A204">
            <v>12372</v>
          </cell>
          <cell r="B204" t="str">
            <v>BWT</v>
          </cell>
        </row>
        <row r="205">
          <cell r="A205">
            <v>12380</v>
          </cell>
          <cell r="B205" t="str">
            <v>SWP</v>
          </cell>
        </row>
        <row r="206">
          <cell r="A206">
            <v>12381</v>
          </cell>
          <cell r="B206" t="str">
            <v>SWP</v>
          </cell>
        </row>
        <row r="207">
          <cell r="A207">
            <v>12390</v>
          </cell>
          <cell r="B207" t="str">
            <v>SWP</v>
          </cell>
        </row>
        <row r="208">
          <cell r="A208">
            <v>12391</v>
          </cell>
          <cell r="B208" t="str">
            <v>SWP</v>
          </cell>
        </row>
        <row r="209">
          <cell r="A209">
            <v>12392</v>
          </cell>
          <cell r="B209" t="str">
            <v>SWP</v>
          </cell>
        </row>
        <row r="210">
          <cell r="A210">
            <v>12395</v>
          </cell>
          <cell r="B210" t="str">
            <v>SWP</v>
          </cell>
        </row>
        <row r="211">
          <cell r="A211">
            <v>12396</v>
          </cell>
          <cell r="B211" t="str">
            <v>SWP</v>
          </cell>
        </row>
        <row r="212">
          <cell r="A212">
            <v>13085</v>
          </cell>
          <cell r="B212" t="str">
            <v>BMK</v>
          </cell>
        </row>
        <row r="213">
          <cell r="A213">
            <v>13302</v>
          </cell>
          <cell r="B213" t="str">
            <v>SWP</v>
          </cell>
        </row>
        <row r="214">
          <cell r="A214">
            <v>13303</v>
          </cell>
          <cell r="B214" t="str">
            <v>SWP</v>
          </cell>
        </row>
        <row r="215">
          <cell r="A215">
            <v>13304</v>
          </cell>
          <cell r="B215" t="str">
            <v>SWP</v>
          </cell>
        </row>
        <row r="216">
          <cell r="A216">
            <v>13310</v>
          </cell>
          <cell r="B216" t="str">
            <v>SWP</v>
          </cell>
        </row>
        <row r="217">
          <cell r="A217">
            <v>13311</v>
          </cell>
          <cell r="B217" t="str">
            <v>SWP</v>
          </cell>
        </row>
        <row r="218">
          <cell r="A218">
            <v>13312</v>
          </cell>
          <cell r="B218" t="str">
            <v>SWP</v>
          </cell>
        </row>
        <row r="219">
          <cell r="A219">
            <v>13320</v>
          </cell>
          <cell r="B219" t="str">
            <v>SWP</v>
          </cell>
        </row>
        <row r="220">
          <cell r="A220">
            <v>13321</v>
          </cell>
          <cell r="B220" t="str">
            <v>SWP</v>
          </cell>
        </row>
        <row r="221">
          <cell r="A221">
            <v>13322</v>
          </cell>
          <cell r="B221" t="str">
            <v>SWP</v>
          </cell>
        </row>
        <row r="222">
          <cell r="A222">
            <v>13360</v>
          </cell>
          <cell r="B222" t="str">
            <v>SWQ</v>
          </cell>
        </row>
        <row r="223">
          <cell r="A223">
            <v>13361</v>
          </cell>
          <cell r="B223" t="str">
            <v>SWQ</v>
          </cell>
        </row>
        <row r="224">
          <cell r="A224">
            <v>13370</v>
          </cell>
          <cell r="B224" t="str">
            <v>SWQ</v>
          </cell>
        </row>
        <row r="225">
          <cell r="A225">
            <v>13371</v>
          </cell>
          <cell r="B225" t="str">
            <v>SWQ</v>
          </cell>
        </row>
        <row r="226">
          <cell r="A226">
            <v>14066</v>
          </cell>
          <cell r="B226" t="str">
            <v>BMK</v>
          </cell>
        </row>
        <row r="227">
          <cell r="A227">
            <v>14080</v>
          </cell>
          <cell r="B227" t="str">
            <v>BMK</v>
          </cell>
        </row>
        <row r="228">
          <cell r="A228">
            <v>14082</v>
          </cell>
          <cell r="B228" t="str">
            <v>BMK</v>
          </cell>
        </row>
        <row r="229">
          <cell r="A229">
            <v>14084</v>
          </cell>
          <cell r="B229" t="str">
            <v>BMK</v>
          </cell>
        </row>
        <row r="230">
          <cell r="A230">
            <v>14089</v>
          </cell>
          <cell r="B230" t="str">
            <v>BMK</v>
          </cell>
        </row>
        <row r="231">
          <cell r="A231">
            <v>15324</v>
          </cell>
          <cell r="B231" t="str">
            <v>SWS</v>
          </cell>
        </row>
        <row r="232">
          <cell r="A232">
            <v>16012</v>
          </cell>
          <cell r="B232" t="str">
            <v>SMP</v>
          </cell>
        </row>
        <row r="233">
          <cell r="A233">
            <v>16021</v>
          </cell>
          <cell r="B233" t="str">
            <v>SMS</v>
          </cell>
        </row>
        <row r="234">
          <cell r="A234">
            <v>16059</v>
          </cell>
          <cell r="B234" t="str">
            <v>SMP</v>
          </cell>
        </row>
        <row r="235">
          <cell r="A235">
            <v>16062</v>
          </cell>
          <cell r="B235" t="str">
            <v>SMP</v>
          </cell>
        </row>
        <row r="236">
          <cell r="A236">
            <v>16301</v>
          </cell>
          <cell r="B236" t="str">
            <v>SWS</v>
          </cell>
        </row>
        <row r="237">
          <cell r="A237">
            <v>16359</v>
          </cell>
          <cell r="B237" t="str">
            <v>SWP</v>
          </cell>
        </row>
        <row r="238">
          <cell r="A238">
            <v>16362</v>
          </cell>
          <cell r="B238" t="str">
            <v>SWP</v>
          </cell>
        </row>
        <row r="239">
          <cell r="A239">
            <v>20081</v>
          </cell>
          <cell r="B239" t="str">
            <v>BMT</v>
          </cell>
        </row>
        <row r="240">
          <cell r="A240">
            <v>20300</v>
          </cell>
          <cell r="B240" t="str">
            <v>SWS</v>
          </cell>
        </row>
        <row r="241">
          <cell r="A241">
            <v>20310</v>
          </cell>
          <cell r="B241" t="str">
            <v>SWS</v>
          </cell>
        </row>
        <row r="242">
          <cell r="A242">
            <v>20333</v>
          </cell>
          <cell r="B242" t="str">
            <v>SWS</v>
          </cell>
        </row>
        <row r="243">
          <cell r="A243">
            <v>20334</v>
          </cell>
          <cell r="B243" t="str">
            <v>SWS</v>
          </cell>
        </row>
        <row r="244">
          <cell r="A244">
            <v>20336</v>
          </cell>
          <cell r="B244" t="str">
            <v>SWS</v>
          </cell>
        </row>
        <row r="245">
          <cell r="A245">
            <v>20352</v>
          </cell>
          <cell r="B245" t="str">
            <v>BWT</v>
          </cell>
        </row>
        <row r="246">
          <cell r="A246">
            <v>20357</v>
          </cell>
          <cell r="B246" t="str">
            <v>BWT</v>
          </cell>
        </row>
        <row r="247">
          <cell r="A247">
            <v>20380</v>
          </cell>
          <cell r="B247" t="str">
            <v>BWT</v>
          </cell>
        </row>
        <row r="248">
          <cell r="A248">
            <v>20381</v>
          </cell>
          <cell r="B248" t="str">
            <v>BWT</v>
          </cell>
        </row>
        <row r="249">
          <cell r="A249">
            <v>20382</v>
          </cell>
          <cell r="B249" t="str">
            <v>BWT</v>
          </cell>
        </row>
        <row r="250">
          <cell r="A250">
            <v>20390</v>
          </cell>
          <cell r="B250" t="str">
            <v>BWT</v>
          </cell>
        </row>
        <row r="251">
          <cell r="A251">
            <v>20391</v>
          </cell>
          <cell r="B251" t="str">
            <v>BWT</v>
          </cell>
        </row>
        <row r="252">
          <cell r="A252">
            <v>20392</v>
          </cell>
          <cell r="B252" t="str">
            <v>BWT</v>
          </cell>
        </row>
        <row r="253">
          <cell r="A253">
            <v>21001</v>
          </cell>
          <cell r="B253" t="str">
            <v>BMT</v>
          </cell>
        </row>
        <row r="254">
          <cell r="A254">
            <v>21002</v>
          </cell>
          <cell r="B254" t="str">
            <v>BMT</v>
          </cell>
        </row>
        <row r="255">
          <cell r="A255">
            <v>21004</v>
          </cell>
          <cell r="B255" t="str">
            <v>BMT</v>
          </cell>
        </row>
        <row r="256">
          <cell r="A256">
            <v>21005</v>
          </cell>
          <cell r="B256" t="str">
            <v>BMT</v>
          </cell>
        </row>
        <row r="257">
          <cell r="A257">
            <v>21006</v>
          </cell>
          <cell r="B257" t="str">
            <v>BMT</v>
          </cell>
        </row>
        <row r="258">
          <cell r="A258">
            <v>21008</v>
          </cell>
          <cell r="B258" t="str">
            <v>BMT</v>
          </cell>
        </row>
        <row r="259">
          <cell r="A259">
            <v>21020</v>
          </cell>
          <cell r="B259" t="str">
            <v>SMP</v>
          </cell>
        </row>
        <row r="260">
          <cell r="A260">
            <v>21021</v>
          </cell>
          <cell r="B260" t="str">
            <v>SMP</v>
          </cell>
        </row>
        <row r="261">
          <cell r="A261">
            <v>21027</v>
          </cell>
          <cell r="B261" t="str">
            <v>SMP</v>
          </cell>
        </row>
        <row r="262">
          <cell r="A262">
            <v>21028</v>
          </cell>
          <cell r="B262" t="str">
            <v>SMP</v>
          </cell>
        </row>
        <row r="263">
          <cell r="A263">
            <v>21041</v>
          </cell>
          <cell r="B263" t="str">
            <v>SMP</v>
          </cell>
        </row>
        <row r="264">
          <cell r="A264">
            <v>21327</v>
          </cell>
          <cell r="B264" t="str">
            <v>SWS</v>
          </cell>
        </row>
        <row r="265">
          <cell r="A265">
            <v>21385</v>
          </cell>
          <cell r="B265" t="str">
            <v>SWS</v>
          </cell>
        </row>
        <row r="266">
          <cell r="A266">
            <v>21388</v>
          </cell>
          <cell r="B266" t="str">
            <v>SWS</v>
          </cell>
        </row>
        <row r="267">
          <cell r="A267">
            <v>22306</v>
          </cell>
          <cell r="B267" t="str">
            <v>SWP</v>
          </cell>
        </row>
        <row r="268">
          <cell r="A268">
            <v>22308</v>
          </cell>
          <cell r="B268" t="str">
            <v>SWP</v>
          </cell>
        </row>
        <row r="269">
          <cell r="A269">
            <v>22358</v>
          </cell>
          <cell r="B269" t="str">
            <v>SWP</v>
          </cell>
        </row>
        <row r="270">
          <cell r="A270">
            <v>24001</v>
          </cell>
          <cell r="B270" t="str">
            <v>BMK</v>
          </cell>
        </row>
        <row r="271">
          <cell r="A271">
            <v>24028</v>
          </cell>
          <cell r="B271" t="str">
            <v>BMK</v>
          </cell>
        </row>
        <row r="272">
          <cell r="A272">
            <v>24098</v>
          </cell>
          <cell r="B272" t="str">
            <v>BMK</v>
          </cell>
        </row>
        <row r="273">
          <cell r="A273">
            <v>25035</v>
          </cell>
          <cell r="B273" t="str">
            <v>SMQ</v>
          </cell>
        </row>
        <row r="274">
          <cell r="A274">
            <v>25036</v>
          </cell>
          <cell r="B274" t="str">
            <v>SMQ</v>
          </cell>
        </row>
        <row r="275">
          <cell r="A275">
            <v>25038</v>
          </cell>
          <cell r="B275" t="str">
            <v>SMQ</v>
          </cell>
        </row>
        <row r="276">
          <cell r="A276">
            <v>25055</v>
          </cell>
          <cell r="B276" t="str">
            <v>SMQ</v>
          </cell>
        </row>
        <row r="277">
          <cell r="A277">
            <v>25056</v>
          </cell>
          <cell r="B277" t="str">
            <v>SMQ</v>
          </cell>
        </row>
        <row r="278">
          <cell r="A278">
            <v>25057</v>
          </cell>
          <cell r="B278" t="str">
            <v>SMQ</v>
          </cell>
        </row>
        <row r="279">
          <cell r="A279">
            <v>25058</v>
          </cell>
          <cell r="B279" t="str">
            <v>SMQ</v>
          </cell>
        </row>
        <row r="280">
          <cell r="A280">
            <v>25061</v>
          </cell>
          <cell r="B280" t="str">
            <v>SMP</v>
          </cell>
        </row>
        <row r="281">
          <cell r="A281">
            <v>25062</v>
          </cell>
          <cell r="B281" t="str">
            <v>SMP</v>
          </cell>
        </row>
        <row r="282">
          <cell r="A282">
            <v>25063</v>
          </cell>
          <cell r="B282" t="str">
            <v>SMP</v>
          </cell>
        </row>
        <row r="283">
          <cell r="A283">
            <v>25064</v>
          </cell>
          <cell r="B283" t="str">
            <v>SMP</v>
          </cell>
        </row>
        <row r="284">
          <cell r="A284">
            <v>25066</v>
          </cell>
          <cell r="B284" t="str">
            <v>SMP</v>
          </cell>
        </row>
        <row r="285">
          <cell r="A285">
            <v>25067</v>
          </cell>
          <cell r="B285" t="str">
            <v>SMP</v>
          </cell>
        </row>
        <row r="286">
          <cell r="A286">
            <v>25068</v>
          </cell>
          <cell r="B286" t="str">
            <v>SMP</v>
          </cell>
        </row>
        <row r="287">
          <cell r="A287">
            <v>25069</v>
          </cell>
          <cell r="B287" t="str">
            <v>SMP</v>
          </cell>
        </row>
        <row r="288">
          <cell r="A288">
            <v>25075</v>
          </cell>
          <cell r="B288" t="str">
            <v>SMP</v>
          </cell>
        </row>
        <row r="289">
          <cell r="A289">
            <v>25077</v>
          </cell>
          <cell r="B289" t="str">
            <v>SMP</v>
          </cell>
        </row>
        <row r="290">
          <cell r="A290">
            <v>25085</v>
          </cell>
          <cell r="B290" t="str">
            <v>SMP</v>
          </cell>
        </row>
        <row r="291">
          <cell r="A291">
            <v>25088</v>
          </cell>
          <cell r="B291" t="str">
            <v>SMP</v>
          </cell>
        </row>
        <row r="292">
          <cell r="A292">
            <v>25097</v>
          </cell>
          <cell r="B292" t="str">
            <v>SMP</v>
          </cell>
        </row>
        <row r="293">
          <cell r="A293">
            <v>25707</v>
          </cell>
          <cell r="B293" t="str">
            <v>SCP</v>
          </cell>
        </row>
        <row r="294">
          <cell r="A294">
            <v>25758</v>
          </cell>
          <cell r="B294" t="str">
            <v>SCP</v>
          </cell>
        </row>
        <row r="295">
          <cell r="A295">
            <v>25760</v>
          </cell>
          <cell r="B295" t="str">
            <v>SCP</v>
          </cell>
        </row>
        <row r="296">
          <cell r="A296">
            <v>25762</v>
          </cell>
          <cell r="B296" t="str">
            <v>SCP</v>
          </cell>
        </row>
        <row r="297">
          <cell r="A297">
            <v>25763</v>
          </cell>
          <cell r="B297" t="str">
            <v>SCP</v>
          </cell>
        </row>
        <row r="298">
          <cell r="A298">
            <v>25858</v>
          </cell>
          <cell r="B298" t="str">
            <v>SCP</v>
          </cell>
        </row>
        <row r="299">
          <cell r="A299">
            <v>25863</v>
          </cell>
          <cell r="B299" t="str">
            <v>SCP</v>
          </cell>
        </row>
        <row r="300">
          <cell r="A300">
            <v>25907</v>
          </cell>
          <cell r="B300" t="str">
            <v>SCP</v>
          </cell>
        </row>
        <row r="301">
          <cell r="A301">
            <v>25908</v>
          </cell>
          <cell r="B301" t="str">
            <v>FIND</v>
          </cell>
        </row>
        <row r="302">
          <cell r="A302">
            <v>25958</v>
          </cell>
          <cell r="B302" t="str">
            <v>SCP</v>
          </cell>
        </row>
        <row r="303">
          <cell r="A303">
            <v>25960</v>
          </cell>
          <cell r="B303" t="str">
            <v>SCP</v>
          </cell>
        </row>
        <row r="304">
          <cell r="A304">
            <v>25962</v>
          </cell>
          <cell r="B304" t="str">
            <v>SCP</v>
          </cell>
        </row>
        <row r="305">
          <cell r="A305">
            <v>25963</v>
          </cell>
          <cell r="B305" t="str">
            <v>SCP</v>
          </cell>
        </row>
        <row r="306">
          <cell r="A306">
            <v>28645</v>
          </cell>
          <cell r="B306" t="str">
            <v>SCP</v>
          </cell>
        </row>
        <row r="307">
          <cell r="A307">
            <v>28646</v>
          </cell>
          <cell r="B307" t="str">
            <v>SCP</v>
          </cell>
        </row>
        <row r="308">
          <cell r="A308">
            <v>28723</v>
          </cell>
          <cell r="B308" t="str">
            <v>SCS</v>
          </cell>
        </row>
        <row r="309">
          <cell r="A309">
            <v>28923</v>
          </cell>
          <cell r="B309" t="str">
            <v>SCS</v>
          </cell>
        </row>
        <row r="310">
          <cell r="A310">
            <v>30003</v>
          </cell>
          <cell r="B310" t="str">
            <v>SMS</v>
          </cell>
        </row>
        <row r="311">
          <cell r="A311">
            <v>30005</v>
          </cell>
          <cell r="B311" t="str">
            <v>SMS</v>
          </cell>
        </row>
        <row r="312">
          <cell r="A312">
            <v>30007</v>
          </cell>
          <cell r="B312" t="str">
            <v>SMS</v>
          </cell>
        </row>
        <row r="313">
          <cell r="A313">
            <v>30014</v>
          </cell>
          <cell r="B313" t="str">
            <v>SMS</v>
          </cell>
        </row>
        <row r="314">
          <cell r="A314">
            <v>30015</v>
          </cell>
          <cell r="B314" t="str">
            <v>SMS</v>
          </cell>
        </row>
        <row r="315">
          <cell r="A315">
            <v>30021</v>
          </cell>
          <cell r="B315" t="str">
            <v>SMP</v>
          </cell>
        </row>
        <row r="316">
          <cell r="A316">
            <v>30022</v>
          </cell>
          <cell r="B316" t="str">
            <v>SMP</v>
          </cell>
        </row>
        <row r="317">
          <cell r="A317">
            <v>30023</v>
          </cell>
          <cell r="B317" t="str">
            <v>SMP</v>
          </cell>
        </row>
        <row r="318">
          <cell r="A318">
            <v>30029</v>
          </cell>
          <cell r="B318" t="str">
            <v>SMP</v>
          </cell>
        </row>
        <row r="319">
          <cell r="A319">
            <v>30030</v>
          </cell>
          <cell r="B319" t="str">
            <v>SMP</v>
          </cell>
        </row>
        <row r="320">
          <cell r="A320">
            <v>30031</v>
          </cell>
          <cell r="B320" t="str">
            <v>SMP</v>
          </cell>
        </row>
        <row r="321">
          <cell r="A321">
            <v>30032</v>
          </cell>
          <cell r="B321" t="str">
            <v>SMP</v>
          </cell>
        </row>
        <row r="322">
          <cell r="A322">
            <v>30033</v>
          </cell>
          <cell r="B322" t="str">
            <v>SMP</v>
          </cell>
        </row>
        <row r="323">
          <cell r="A323">
            <v>30040</v>
          </cell>
          <cell r="B323" t="str">
            <v>SMP</v>
          </cell>
        </row>
        <row r="324">
          <cell r="A324">
            <v>30042</v>
          </cell>
          <cell r="B324" t="str">
            <v>SMP</v>
          </cell>
        </row>
        <row r="325">
          <cell r="A325">
            <v>30054</v>
          </cell>
          <cell r="B325" t="str">
            <v>SMS</v>
          </cell>
        </row>
        <row r="326">
          <cell r="A326">
            <v>30055</v>
          </cell>
          <cell r="B326" t="str">
            <v>SMS</v>
          </cell>
        </row>
        <row r="327">
          <cell r="A327">
            <v>30300</v>
          </cell>
          <cell r="B327" t="str">
            <v>SWS</v>
          </cell>
        </row>
        <row r="328">
          <cell r="A328">
            <v>30301</v>
          </cell>
          <cell r="B328" t="str">
            <v>SWS</v>
          </cell>
        </row>
        <row r="329">
          <cell r="A329">
            <v>30304</v>
          </cell>
          <cell r="B329" t="str">
            <v>SWS</v>
          </cell>
        </row>
        <row r="330">
          <cell r="A330">
            <v>30305</v>
          </cell>
          <cell r="B330" t="str">
            <v>SWS</v>
          </cell>
        </row>
        <row r="331">
          <cell r="A331">
            <v>30307</v>
          </cell>
          <cell r="B331" t="str">
            <v>SWS</v>
          </cell>
        </row>
        <row r="332">
          <cell r="A332">
            <v>30321</v>
          </cell>
          <cell r="B332" t="str">
            <v>SWS</v>
          </cell>
        </row>
        <row r="333">
          <cell r="A333">
            <v>30322</v>
          </cell>
          <cell r="B333" t="str">
            <v>SWS</v>
          </cell>
        </row>
        <row r="334">
          <cell r="A334">
            <v>30324</v>
          </cell>
          <cell r="B334" t="str">
            <v>SWS</v>
          </cell>
        </row>
        <row r="335">
          <cell r="A335">
            <v>30330</v>
          </cell>
          <cell r="B335" t="str">
            <v>SWP</v>
          </cell>
        </row>
        <row r="336">
          <cell r="A336">
            <v>30331</v>
          </cell>
          <cell r="B336" t="str">
            <v>SWP</v>
          </cell>
        </row>
        <row r="337">
          <cell r="A337">
            <v>30332</v>
          </cell>
          <cell r="B337" t="str">
            <v>SWP</v>
          </cell>
        </row>
        <row r="338">
          <cell r="A338">
            <v>30340</v>
          </cell>
          <cell r="B338" t="str">
            <v>SWP</v>
          </cell>
        </row>
        <row r="339">
          <cell r="A339">
            <v>30341</v>
          </cell>
          <cell r="B339" t="str">
            <v>SWP</v>
          </cell>
        </row>
        <row r="340">
          <cell r="A340">
            <v>30342</v>
          </cell>
          <cell r="B340" t="str">
            <v>SWP</v>
          </cell>
        </row>
        <row r="341">
          <cell r="A341">
            <v>30350</v>
          </cell>
          <cell r="B341" t="str">
            <v>SWP</v>
          </cell>
        </row>
        <row r="342">
          <cell r="A342">
            <v>30351</v>
          </cell>
          <cell r="B342" t="str">
            <v>SWP</v>
          </cell>
        </row>
        <row r="343">
          <cell r="A343">
            <v>30352</v>
          </cell>
          <cell r="B343" t="str">
            <v>SWP</v>
          </cell>
        </row>
        <row r="344">
          <cell r="A344">
            <v>31003</v>
          </cell>
          <cell r="B344" t="str">
            <v>SMQ</v>
          </cell>
        </row>
        <row r="345">
          <cell r="A345">
            <v>31004</v>
          </cell>
          <cell r="B345" t="str">
            <v>SMQ</v>
          </cell>
        </row>
        <row r="346">
          <cell r="A346">
            <v>31005</v>
          </cell>
          <cell r="B346" t="str">
            <v>SMQ</v>
          </cell>
        </row>
        <row r="347">
          <cell r="A347">
            <v>31006</v>
          </cell>
          <cell r="B347" t="str">
            <v>SMQ</v>
          </cell>
        </row>
        <row r="348">
          <cell r="A348">
            <v>31007</v>
          </cell>
          <cell r="B348" t="str">
            <v>SMQ</v>
          </cell>
        </row>
        <row r="349">
          <cell r="A349">
            <v>31008</v>
          </cell>
          <cell r="B349" t="str">
            <v>SMQ</v>
          </cell>
        </row>
        <row r="350">
          <cell r="A350">
            <v>31304</v>
          </cell>
          <cell r="B350" t="str">
            <v>SWQ</v>
          </cell>
        </row>
        <row r="351">
          <cell r="A351">
            <v>31305</v>
          </cell>
          <cell r="B351" t="str">
            <v>SWQ</v>
          </cell>
        </row>
        <row r="352">
          <cell r="A352">
            <v>31306</v>
          </cell>
          <cell r="B352" t="str">
            <v>SWQ</v>
          </cell>
        </row>
        <row r="353">
          <cell r="A353">
            <v>31371</v>
          </cell>
          <cell r="B353" t="str">
            <v>SWS</v>
          </cell>
        </row>
        <row r="354">
          <cell r="A354">
            <v>31377</v>
          </cell>
          <cell r="B354" t="str">
            <v>SWS</v>
          </cell>
        </row>
        <row r="355">
          <cell r="A355">
            <v>32331</v>
          </cell>
          <cell r="B355" t="str">
            <v>SWP</v>
          </cell>
        </row>
        <row r="356">
          <cell r="A356">
            <v>32337</v>
          </cell>
          <cell r="B356" t="str">
            <v>SWP</v>
          </cell>
        </row>
        <row r="357">
          <cell r="A357">
            <v>32338</v>
          </cell>
          <cell r="B357" t="str">
            <v>SWP</v>
          </cell>
        </row>
        <row r="358">
          <cell r="A358">
            <v>34029</v>
          </cell>
          <cell r="B358" t="str">
            <v>SMP</v>
          </cell>
        </row>
        <row r="359">
          <cell r="A359">
            <v>34039</v>
          </cell>
          <cell r="B359" t="str">
            <v>SMS</v>
          </cell>
        </row>
        <row r="360">
          <cell r="A360">
            <v>34065</v>
          </cell>
          <cell r="B360" t="str">
            <v>SMS</v>
          </cell>
        </row>
        <row r="361">
          <cell r="A361">
            <v>34301</v>
          </cell>
          <cell r="B361" t="str">
            <v>SWP</v>
          </cell>
        </row>
        <row r="362">
          <cell r="A362">
            <v>34310</v>
          </cell>
          <cell r="B362" t="str">
            <v>SWP</v>
          </cell>
        </row>
        <row r="363">
          <cell r="A363">
            <v>34311</v>
          </cell>
          <cell r="B363" t="str">
            <v>SWP</v>
          </cell>
        </row>
        <row r="364">
          <cell r="A364">
            <v>34314</v>
          </cell>
          <cell r="B364" t="str">
            <v>SWP</v>
          </cell>
        </row>
        <row r="365">
          <cell r="A365">
            <v>34319</v>
          </cell>
          <cell r="B365" t="str">
            <v>SWP</v>
          </cell>
        </row>
        <row r="366">
          <cell r="A366">
            <v>34320</v>
          </cell>
          <cell r="B366" t="str">
            <v>SWP</v>
          </cell>
        </row>
        <row r="367">
          <cell r="A367">
            <v>34325</v>
          </cell>
          <cell r="B367" t="str">
            <v>SWP</v>
          </cell>
        </row>
        <row r="368">
          <cell r="A368">
            <v>34326</v>
          </cell>
          <cell r="B368" t="str">
            <v>SWQ</v>
          </cell>
        </row>
        <row r="369">
          <cell r="A369">
            <v>34327</v>
          </cell>
          <cell r="B369" t="str">
            <v>SWP</v>
          </cell>
        </row>
        <row r="370">
          <cell r="A370">
            <v>34328</v>
          </cell>
          <cell r="B370" t="str">
            <v>SWP</v>
          </cell>
        </row>
        <row r="371">
          <cell r="A371">
            <v>34330</v>
          </cell>
          <cell r="B371" t="str">
            <v>SWP</v>
          </cell>
        </row>
        <row r="372">
          <cell r="A372">
            <v>34331</v>
          </cell>
          <cell r="B372" t="str">
            <v>SWP</v>
          </cell>
        </row>
        <row r="373">
          <cell r="A373">
            <v>34332</v>
          </cell>
          <cell r="B373" t="str">
            <v>SWP</v>
          </cell>
        </row>
        <row r="374">
          <cell r="A374">
            <v>34333</v>
          </cell>
          <cell r="B374" t="str">
            <v>SWP</v>
          </cell>
        </row>
        <row r="375">
          <cell r="A375">
            <v>34334</v>
          </cell>
          <cell r="B375" t="str">
            <v>SWP</v>
          </cell>
        </row>
        <row r="376">
          <cell r="A376">
            <v>34335</v>
          </cell>
          <cell r="B376" t="str">
            <v>SWP</v>
          </cell>
        </row>
        <row r="377">
          <cell r="A377">
            <v>34337</v>
          </cell>
          <cell r="B377" t="str">
            <v>SWP</v>
          </cell>
        </row>
        <row r="378">
          <cell r="A378">
            <v>34338</v>
          </cell>
          <cell r="B378" t="str">
            <v>SWP</v>
          </cell>
        </row>
        <row r="379">
          <cell r="A379">
            <v>34354</v>
          </cell>
          <cell r="B379" t="str">
            <v>SWP</v>
          </cell>
        </row>
        <row r="380">
          <cell r="A380">
            <v>34355</v>
          </cell>
          <cell r="B380" t="str">
            <v>SWP</v>
          </cell>
        </row>
        <row r="381">
          <cell r="A381">
            <v>34364</v>
          </cell>
          <cell r="B381" t="str">
            <v>SWP</v>
          </cell>
        </row>
        <row r="382">
          <cell r="A382">
            <v>34365</v>
          </cell>
          <cell r="B382" t="str">
            <v>SWP</v>
          </cell>
        </row>
        <row r="383">
          <cell r="A383">
            <v>35003</v>
          </cell>
          <cell r="B383" t="str">
            <v>SMP</v>
          </cell>
        </row>
        <row r="384">
          <cell r="A384">
            <v>35027</v>
          </cell>
          <cell r="B384" t="str">
            <v>SMS</v>
          </cell>
        </row>
        <row r="385">
          <cell r="A385">
            <v>35029</v>
          </cell>
          <cell r="B385" t="str">
            <v>SMS</v>
          </cell>
        </row>
        <row r="386">
          <cell r="A386">
            <v>35043</v>
          </cell>
          <cell r="B386" t="str">
            <v>SMP</v>
          </cell>
        </row>
        <row r="387">
          <cell r="A387">
            <v>35052</v>
          </cell>
          <cell r="B387" t="str">
            <v>SMS</v>
          </cell>
        </row>
        <row r="388">
          <cell r="A388">
            <v>35054</v>
          </cell>
          <cell r="B388" t="str">
            <v>SMS</v>
          </cell>
        </row>
        <row r="389">
          <cell r="A389">
            <v>35055</v>
          </cell>
          <cell r="B389" t="str">
            <v>SMS</v>
          </cell>
        </row>
        <row r="390">
          <cell r="A390">
            <v>35056</v>
          </cell>
          <cell r="B390" t="str">
            <v>SMS</v>
          </cell>
        </row>
        <row r="391">
          <cell r="A391">
            <v>35057</v>
          </cell>
          <cell r="B391" t="str">
            <v>SMS</v>
          </cell>
        </row>
        <row r="392">
          <cell r="A392">
            <v>35306</v>
          </cell>
          <cell r="B392" t="str">
            <v>SWP</v>
          </cell>
        </row>
        <row r="393">
          <cell r="A393">
            <v>35307</v>
          </cell>
          <cell r="B393" t="str">
            <v>SWP</v>
          </cell>
        </row>
        <row r="394">
          <cell r="A394">
            <v>35308</v>
          </cell>
          <cell r="B394" t="str">
            <v>SWP</v>
          </cell>
        </row>
        <row r="395">
          <cell r="A395">
            <v>36005</v>
          </cell>
          <cell r="B395" t="str">
            <v>SMP</v>
          </cell>
        </row>
        <row r="396">
          <cell r="A396">
            <v>36006</v>
          </cell>
          <cell r="B396" t="str">
            <v>SMP</v>
          </cell>
        </row>
        <row r="397">
          <cell r="A397">
            <v>36007</v>
          </cell>
          <cell r="B397" t="str">
            <v>SMP</v>
          </cell>
        </row>
        <row r="398">
          <cell r="A398">
            <v>36010</v>
          </cell>
          <cell r="B398" t="str">
            <v>SMP</v>
          </cell>
        </row>
        <row r="399">
          <cell r="A399">
            <v>36011</v>
          </cell>
          <cell r="B399" t="str">
            <v>SMP</v>
          </cell>
        </row>
        <row r="400">
          <cell r="A400">
            <v>36012</v>
          </cell>
          <cell r="B400" t="str">
            <v>SMP</v>
          </cell>
        </row>
        <row r="401">
          <cell r="A401">
            <v>36031</v>
          </cell>
          <cell r="B401" t="str">
            <v>SMS</v>
          </cell>
        </row>
        <row r="402">
          <cell r="A402">
            <v>36035</v>
          </cell>
          <cell r="B402" t="str">
            <v>SMS</v>
          </cell>
        </row>
        <row r="403">
          <cell r="A403">
            <v>36036</v>
          </cell>
          <cell r="B403" t="str">
            <v>SMP</v>
          </cell>
        </row>
        <row r="404">
          <cell r="A404">
            <v>36037</v>
          </cell>
          <cell r="B404" t="str">
            <v>SMP</v>
          </cell>
        </row>
        <row r="405">
          <cell r="A405">
            <v>36055</v>
          </cell>
          <cell r="B405" t="str">
            <v>SMS</v>
          </cell>
        </row>
        <row r="406">
          <cell r="A406">
            <v>36062</v>
          </cell>
          <cell r="B406" t="str">
            <v>SMS</v>
          </cell>
        </row>
        <row r="407">
          <cell r="A407">
            <v>36078</v>
          </cell>
          <cell r="B407" t="str">
            <v>SMS</v>
          </cell>
        </row>
        <row r="408">
          <cell r="A408">
            <v>36079</v>
          </cell>
          <cell r="B408" t="str">
            <v>SMS</v>
          </cell>
        </row>
        <row r="409">
          <cell r="A409">
            <v>36340</v>
          </cell>
          <cell r="B409" t="str">
            <v>SWP</v>
          </cell>
        </row>
        <row r="410">
          <cell r="A410">
            <v>36342</v>
          </cell>
          <cell r="B410" t="str">
            <v>SWP</v>
          </cell>
        </row>
        <row r="411">
          <cell r="A411">
            <v>36350</v>
          </cell>
          <cell r="B411" t="str">
            <v>SWP</v>
          </cell>
        </row>
        <row r="412">
          <cell r="A412">
            <v>37002</v>
          </cell>
          <cell r="B412" t="str">
            <v>SMS</v>
          </cell>
        </row>
        <row r="413">
          <cell r="A413">
            <v>37022</v>
          </cell>
          <cell r="B413" t="str">
            <v>SMS</v>
          </cell>
        </row>
        <row r="414">
          <cell r="A414">
            <v>37024</v>
          </cell>
          <cell r="B414" t="str">
            <v>SMS</v>
          </cell>
        </row>
        <row r="415">
          <cell r="A415">
            <v>37039</v>
          </cell>
          <cell r="B415" t="str">
            <v>SMS</v>
          </cell>
        </row>
        <row r="416">
          <cell r="A416">
            <v>37042</v>
          </cell>
          <cell r="B416" t="str">
            <v>SMS</v>
          </cell>
        </row>
        <row r="417">
          <cell r="A417">
            <v>37043</v>
          </cell>
          <cell r="B417" t="str">
            <v>SMS</v>
          </cell>
        </row>
        <row r="418">
          <cell r="A418">
            <v>37045</v>
          </cell>
          <cell r="B418" t="str">
            <v>SMS</v>
          </cell>
        </row>
        <row r="419">
          <cell r="A419">
            <v>37049</v>
          </cell>
          <cell r="B419" t="str">
            <v>SMS</v>
          </cell>
        </row>
        <row r="420">
          <cell r="A420">
            <v>37366</v>
          </cell>
          <cell r="B420" t="str">
            <v>SWP</v>
          </cell>
        </row>
        <row r="421">
          <cell r="A421">
            <v>37367</v>
          </cell>
          <cell r="B421" t="str">
            <v>SWP</v>
          </cell>
        </row>
        <row r="422">
          <cell r="A422">
            <v>37386</v>
          </cell>
          <cell r="B422" t="str">
            <v>SWP</v>
          </cell>
        </row>
        <row r="423">
          <cell r="A423">
            <v>37387</v>
          </cell>
          <cell r="B423" t="str">
            <v>SWP</v>
          </cell>
        </row>
        <row r="424">
          <cell r="A424">
            <v>37396</v>
          </cell>
          <cell r="B424" t="str">
            <v>SWP</v>
          </cell>
        </row>
        <row r="425">
          <cell r="A425">
            <v>37397</v>
          </cell>
          <cell r="B425" t="str">
            <v>SWP</v>
          </cell>
        </row>
        <row r="426">
          <cell r="A426">
            <v>37742</v>
          </cell>
          <cell r="B426" t="str">
            <v>SCS</v>
          </cell>
        </row>
        <row r="427">
          <cell r="A427">
            <v>37748</v>
          </cell>
          <cell r="B427" t="str">
            <v>SCS</v>
          </cell>
        </row>
        <row r="428">
          <cell r="A428">
            <v>37942</v>
          </cell>
          <cell r="B428" t="str">
            <v>SCS</v>
          </cell>
        </row>
        <row r="429">
          <cell r="A429">
            <v>37948</v>
          </cell>
          <cell r="B429" t="str">
            <v>SCS</v>
          </cell>
        </row>
        <row r="430">
          <cell r="A430">
            <v>38343</v>
          </cell>
          <cell r="B430" t="str">
            <v>SWS</v>
          </cell>
        </row>
        <row r="431">
          <cell r="A431">
            <v>38344</v>
          </cell>
          <cell r="B431" t="str">
            <v>SWQ</v>
          </cell>
        </row>
        <row r="432">
          <cell r="A432">
            <v>38345</v>
          </cell>
          <cell r="B432" t="str">
            <v>SWS</v>
          </cell>
        </row>
        <row r="433">
          <cell r="A433">
            <v>38346</v>
          </cell>
          <cell r="B433" t="str">
            <v>SWS</v>
          </cell>
        </row>
        <row r="434">
          <cell r="A434">
            <v>38347</v>
          </cell>
          <cell r="B434" t="str">
            <v>SWS</v>
          </cell>
        </row>
        <row r="435">
          <cell r="A435">
            <v>38351</v>
          </cell>
          <cell r="B435" t="str">
            <v>SWS</v>
          </cell>
        </row>
        <row r="436">
          <cell r="A436">
            <v>38352</v>
          </cell>
          <cell r="B436" t="str">
            <v>SWS</v>
          </cell>
        </row>
        <row r="437">
          <cell r="A437">
            <v>38354</v>
          </cell>
          <cell r="B437" t="str">
            <v>SWS</v>
          </cell>
        </row>
        <row r="438">
          <cell r="A438">
            <v>39001</v>
          </cell>
          <cell r="B438" t="str">
            <v>SMS</v>
          </cell>
        </row>
        <row r="439">
          <cell r="A439">
            <v>39304</v>
          </cell>
          <cell r="B439" t="str">
            <v>SWP</v>
          </cell>
        </row>
        <row r="440">
          <cell r="A440">
            <v>39310</v>
          </cell>
          <cell r="B440" t="str">
            <v>SWP</v>
          </cell>
        </row>
        <row r="441">
          <cell r="A441">
            <v>39312</v>
          </cell>
          <cell r="B441" t="str">
            <v>SWP</v>
          </cell>
        </row>
        <row r="442">
          <cell r="A442">
            <v>39313</v>
          </cell>
          <cell r="B442" t="str">
            <v>SWP</v>
          </cell>
        </row>
        <row r="443">
          <cell r="A443">
            <v>39317</v>
          </cell>
          <cell r="B443" t="str">
            <v>SWP</v>
          </cell>
        </row>
        <row r="444">
          <cell r="A444">
            <v>39323</v>
          </cell>
          <cell r="B444" t="str">
            <v>SWP</v>
          </cell>
        </row>
        <row r="445">
          <cell r="A445">
            <v>39324</v>
          </cell>
          <cell r="B445" t="str">
            <v>SWP</v>
          </cell>
        </row>
        <row r="446">
          <cell r="A446">
            <v>39325</v>
          </cell>
          <cell r="B446" t="str">
            <v>SWP</v>
          </cell>
        </row>
        <row r="447">
          <cell r="A447">
            <v>39331</v>
          </cell>
          <cell r="B447" t="str">
            <v>SWP</v>
          </cell>
        </row>
        <row r="448">
          <cell r="A448">
            <v>39335</v>
          </cell>
          <cell r="B448" t="str">
            <v>SWP</v>
          </cell>
        </row>
        <row r="449">
          <cell r="A449">
            <v>39341</v>
          </cell>
          <cell r="B449" t="str">
            <v>SWP</v>
          </cell>
        </row>
        <row r="450">
          <cell r="A450">
            <v>39342</v>
          </cell>
          <cell r="B450" t="str">
            <v>SWP</v>
          </cell>
        </row>
        <row r="451">
          <cell r="A451">
            <v>39343</v>
          </cell>
          <cell r="B451" t="str">
            <v>SWP</v>
          </cell>
        </row>
        <row r="452">
          <cell r="A452">
            <v>39344</v>
          </cell>
          <cell r="B452" t="str">
            <v>SWP</v>
          </cell>
        </row>
        <row r="453">
          <cell r="A453">
            <v>39347</v>
          </cell>
          <cell r="B453" t="str">
            <v>SWP</v>
          </cell>
        </row>
        <row r="454">
          <cell r="A454">
            <v>39349</v>
          </cell>
          <cell r="B454" t="str">
            <v>SWP</v>
          </cell>
        </row>
        <row r="455">
          <cell r="A455">
            <v>39355</v>
          </cell>
          <cell r="B455" t="str">
            <v>SWP</v>
          </cell>
        </row>
        <row r="456">
          <cell r="A456">
            <v>39356</v>
          </cell>
          <cell r="B456" t="str">
            <v>SWP</v>
          </cell>
        </row>
        <row r="457">
          <cell r="A457">
            <v>39358</v>
          </cell>
          <cell r="B457" t="str">
            <v>SWP</v>
          </cell>
        </row>
        <row r="458">
          <cell r="A458">
            <v>39359</v>
          </cell>
          <cell r="B458" t="str">
            <v>SWP</v>
          </cell>
        </row>
        <row r="459">
          <cell r="A459">
            <v>39386</v>
          </cell>
          <cell r="B459" t="str">
            <v>SWP</v>
          </cell>
        </row>
        <row r="460">
          <cell r="A460">
            <v>39388</v>
          </cell>
          <cell r="B460" t="str">
            <v>SWP</v>
          </cell>
        </row>
        <row r="461">
          <cell r="A461">
            <v>39389</v>
          </cell>
          <cell r="B461" t="str">
            <v>SWP</v>
          </cell>
        </row>
        <row r="462">
          <cell r="A462">
            <v>40004</v>
          </cell>
          <cell r="B462" t="str">
            <v>SMS</v>
          </cell>
        </row>
        <row r="463">
          <cell r="A463">
            <v>40030</v>
          </cell>
          <cell r="B463" t="str">
            <v>SMP</v>
          </cell>
        </row>
        <row r="464">
          <cell r="A464">
            <v>40034</v>
          </cell>
          <cell r="B464" t="str">
            <v>SMP</v>
          </cell>
        </row>
        <row r="465">
          <cell r="A465">
            <v>40052</v>
          </cell>
          <cell r="B465" t="str">
            <v>SMP</v>
          </cell>
        </row>
        <row r="466">
          <cell r="A466">
            <v>40054</v>
          </cell>
          <cell r="B466" t="str">
            <v>SMP</v>
          </cell>
        </row>
        <row r="467">
          <cell r="A467">
            <v>40081</v>
          </cell>
          <cell r="B467" t="str">
            <v>BMT</v>
          </cell>
        </row>
        <row r="468">
          <cell r="A468">
            <v>40301</v>
          </cell>
          <cell r="B468" t="str">
            <v>SWP</v>
          </cell>
        </row>
        <row r="469">
          <cell r="A469">
            <v>40302</v>
          </cell>
          <cell r="B469" t="str">
            <v>SWP</v>
          </cell>
        </row>
        <row r="470">
          <cell r="A470">
            <v>40303</v>
          </cell>
          <cell r="B470" t="str">
            <v>SWP</v>
          </cell>
        </row>
        <row r="471">
          <cell r="A471">
            <v>40306</v>
          </cell>
          <cell r="B471" t="str">
            <v>SWP</v>
          </cell>
        </row>
        <row r="472">
          <cell r="A472">
            <v>40307</v>
          </cell>
          <cell r="B472" t="str">
            <v>SWP</v>
          </cell>
        </row>
        <row r="473">
          <cell r="A473">
            <v>40308</v>
          </cell>
          <cell r="B473" t="str">
            <v>SWP</v>
          </cell>
        </row>
        <row r="474">
          <cell r="A474">
            <v>40310</v>
          </cell>
          <cell r="B474" t="str">
            <v>SWP</v>
          </cell>
        </row>
        <row r="475">
          <cell r="A475">
            <v>40311</v>
          </cell>
          <cell r="B475" t="str">
            <v>SWP</v>
          </cell>
        </row>
        <row r="476">
          <cell r="A476">
            <v>40313</v>
          </cell>
          <cell r="B476" t="str">
            <v>SWP</v>
          </cell>
        </row>
        <row r="477">
          <cell r="A477">
            <v>40314</v>
          </cell>
          <cell r="B477" t="str">
            <v>SWP</v>
          </cell>
        </row>
        <row r="478">
          <cell r="A478">
            <v>40316</v>
          </cell>
          <cell r="B478" t="str">
            <v>SWP</v>
          </cell>
        </row>
        <row r="479">
          <cell r="A479">
            <v>40317</v>
          </cell>
          <cell r="B479" t="str">
            <v>SWP</v>
          </cell>
        </row>
        <row r="480">
          <cell r="A480">
            <v>40320</v>
          </cell>
          <cell r="B480" t="str">
            <v>SWP</v>
          </cell>
        </row>
        <row r="481">
          <cell r="A481">
            <v>40321</v>
          </cell>
          <cell r="B481" t="str">
            <v>SWP</v>
          </cell>
        </row>
        <row r="482">
          <cell r="A482">
            <v>40322</v>
          </cell>
          <cell r="B482" t="str">
            <v>SWP</v>
          </cell>
        </row>
        <row r="483">
          <cell r="A483">
            <v>40327</v>
          </cell>
          <cell r="B483" t="str">
            <v>SWP</v>
          </cell>
        </row>
        <row r="484">
          <cell r="A484">
            <v>40328</v>
          </cell>
          <cell r="B484" t="str">
            <v>SWP</v>
          </cell>
        </row>
        <row r="485">
          <cell r="A485">
            <v>40329</v>
          </cell>
          <cell r="B485" t="str">
            <v>SWP</v>
          </cell>
        </row>
        <row r="486">
          <cell r="A486">
            <v>40340</v>
          </cell>
          <cell r="B486" t="str">
            <v>SWP</v>
          </cell>
        </row>
        <row r="487">
          <cell r="A487">
            <v>40341</v>
          </cell>
          <cell r="B487" t="str">
            <v>SWP</v>
          </cell>
        </row>
        <row r="488">
          <cell r="A488">
            <v>40342</v>
          </cell>
          <cell r="B488" t="str">
            <v>SWP</v>
          </cell>
        </row>
        <row r="489">
          <cell r="A489">
            <v>40343</v>
          </cell>
          <cell r="B489" t="str">
            <v>SWP</v>
          </cell>
        </row>
        <row r="490">
          <cell r="A490">
            <v>40344</v>
          </cell>
          <cell r="B490" t="str">
            <v>SWP</v>
          </cell>
        </row>
        <row r="491">
          <cell r="A491">
            <v>40345</v>
          </cell>
          <cell r="B491" t="str">
            <v>SWP</v>
          </cell>
        </row>
        <row r="492">
          <cell r="A492">
            <v>40349</v>
          </cell>
          <cell r="B492" t="str">
            <v>SWP</v>
          </cell>
        </row>
        <row r="493">
          <cell r="A493">
            <v>40350</v>
          </cell>
          <cell r="B493" t="str">
            <v>SWP</v>
          </cell>
        </row>
        <row r="494">
          <cell r="A494">
            <v>40360</v>
          </cell>
          <cell r="B494" t="str">
            <v>SWP</v>
          </cell>
        </row>
        <row r="495">
          <cell r="A495">
            <v>40361</v>
          </cell>
          <cell r="B495" t="str">
            <v>SWP</v>
          </cell>
        </row>
        <row r="496">
          <cell r="A496">
            <v>40363</v>
          </cell>
          <cell r="B496" t="str">
            <v>SWP</v>
          </cell>
        </row>
        <row r="497">
          <cell r="A497">
            <v>40364</v>
          </cell>
          <cell r="B497" t="str">
            <v>SWP</v>
          </cell>
        </row>
        <row r="498">
          <cell r="A498">
            <v>40365</v>
          </cell>
          <cell r="B498" t="str">
            <v>SWP</v>
          </cell>
        </row>
        <row r="499">
          <cell r="A499">
            <v>40370</v>
          </cell>
          <cell r="B499" t="str">
            <v>SWP</v>
          </cell>
        </row>
        <row r="500">
          <cell r="A500">
            <v>40371</v>
          </cell>
          <cell r="B500" t="str">
            <v>SWP</v>
          </cell>
        </row>
        <row r="501">
          <cell r="A501">
            <v>40390</v>
          </cell>
          <cell r="B501" t="str">
            <v>SWP</v>
          </cell>
        </row>
        <row r="502">
          <cell r="A502">
            <v>40391</v>
          </cell>
          <cell r="B502" t="str">
            <v>SWP</v>
          </cell>
        </row>
        <row r="503">
          <cell r="A503">
            <v>41030</v>
          </cell>
          <cell r="B503" t="str">
            <v>SMP</v>
          </cell>
        </row>
        <row r="504">
          <cell r="A504">
            <v>41031</v>
          </cell>
          <cell r="B504" t="str">
            <v>SMP</v>
          </cell>
        </row>
        <row r="505">
          <cell r="A505">
            <v>41037</v>
          </cell>
          <cell r="B505" t="str">
            <v>SMP</v>
          </cell>
        </row>
        <row r="506">
          <cell r="A506">
            <v>41041</v>
          </cell>
          <cell r="B506" t="str">
            <v>SMP</v>
          </cell>
        </row>
        <row r="507">
          <cell r="A507">
            <v>41052</v>
          </cell>
          <cell r="B507" t="str">
            <v>SMP</v>
          </cell>
        </row>
        <row r="508">
          <cell r="A508">
            <v>41054</v>
          </cell>
          <cell r="B508" t="str">
            <v>SMP</v>
          </cell>
        </row>
        <row r="509">
          <cell r="A509">
            <v>41056</v>
          </cell>
          <cell r="B509" t="str">
            <v>SMP</v>
          </cell>
        </row>
        <row r="510">
          <cell r="A510">
            <v>41300</v>
          </cell>
          <cell r="B510" t="str">
            <v>SWP</v>
          </cell>
        </row>
        <row r="511">
          <cell r="A511">
            <v>41301</v>
          </cell>
          <cell r="B511" t="str">
            <v>SWP</v>
          </cell>
        </row>
        <row r="512">
          <cell r="A512">
            <v>41302</v>
          </cell>
          <cell r="B512" t="str">
            <v>SWP</v>
          </cell>
        </row>
        <row r="513">
          <cell r="A513">
            <v>41313</v>
          </cell>
          <cell r="B513" t="str">
            <v>SWP</v>
          </cell>
        </row>
        <row r="514">
          <cell r="A514">
            <v>41314</v>
          </cell>
          <cell r="B514" t="str">
            <v>SWP</v>
          </cell>
        </row>
        <row r="515">
          <cell r="A515">
            <v>41315</v>
          </cell>
          <cell r="B515" t="str">
            <v>SWP</v>
          </cell>
        </row>
        <row r="516">
          <cell r="A516">
            <v>41320</v>
          </cell>
          <cell r="B516" t="str">
            <v>SWP</v>
          </cell>
        </row>
        <row r="517">
          <cell r="A517">
            <v>41321</v>
          </cell>
          <cell r="B517" t="str">
            <v>SWP</v>
          </cell>
        </row>
        <row r="518">
          <cell r="A518">
            <v>41322</v>
          </cell>
          <cell r="B518" t="str">
            <v>SWP</v>
          </cell>
        </row>
        <row r="519">
          <cell r="A519">
            <v>41330</v>
          </cell>
          <cell r="B519" t="str">
            <v>SWP</v>
          </cell>
        </row>
        <row r="520">
          <cell r="A520">
            <v>41331</v>
          </cell>
          <cell r="B520" t="str">
            <v>SWP</v>
          </cell>
        </row>
        <row r="521">
          <cell r="A521">
            <v>41340</v>
          </cell>
          <cell r="B521" t="str">
            <v>SWP</v>
          </cell>
        </row>
        <row r="522">
          <cell r="A522">
            <v>41341</v>
          </cell>
          <cell r="B522" t="str">
            <v>SWP</v>
          </cell>
        </row>
        <row r="523">
          <cell r="A523">
            <v>41365</v>
          </cell>
          <cell r="B523" t="str">
            <v>SWP</v>
          </cell>
        </row>
        <row r="524">
          <cell r="A524">
            <v>41366</v>
          </cell>
          <cell r="B524" t="str">
            <v>SWP</v>
          </cell>
        </row>
        <row r="525">
          <cell r="A525">
            <v>41367</v>
          </cell>
          <cell r="B525" t="str">
            <v>SWP</v>
          </cell>
        </row>
        <row r="526">
          <cell r="A526">
            <v>41368</v>
          </cell>
          <cell r="B526" t="str">
            <v>SWP</v>
          </cell>
        </row>
        <row r="527">
          <cell r="A527">
            <v>41369</v>
          </cell>
          <cell r="B527" t="str">
            <v>SWP</v>
          </cell>
        </row>
        <row r="528">
          <cell r="A528">
            <v>41380</v>
          </cell>
          <cell r="B528" t="str">
            <v>SWP</v>
          </cell>
        </row>
        <row r="529">
          <cell r="A529">
            <v>41381</v>
          </cell>
          <cell r="B529" t="str">
            <v>SWP</v>
          </cell>
        </row>
        <row r="530">
          <cell r="A530">
            <v>41382</v>
          </cell>
          <cell r="B530" t="str">
            <v>SWP</v>
          </cell>
        </row>
        <row r="531">
          <cell r="A531">
            <v>41390</v>
          </cell>
          <cell r="B531" t="str">
            <v>SWP</v>
          </cell>
        </row>
        <row r="532">
          <cell r="A532">
            <v>41391</v>
          </cell>
          <cell r="B532" t="str">
            <v>SWP</v>
          </cell>
        </row>
        <row r="533">
          <cell r="A533">
            <v>41392</v>
          </cell>
          <cell r="B533" t="str">
            <v>SWP</v>
          </cell>
        </row>
        <row r="534">
          <cell r="A534">
            <v>41393</v>
          </cell>
          <cell r="B534" t="str">
            <v>SWP</v>
          </cell>
        </row>
        <row r="535">
          <cell r="A535">
            <v>42025</v>
          </cell>
          <cell r="B535" t="str">
            <v>SMS</v>
          </cell>
        </row>
        <row r="536">
          <cell r="A536">
            <v>42035</v>
          </cell>
          <cell r="B536" t="str">
            <v>SMS</v>
          </cell>
        </row>
        <row r="537">
          <cell r="A537">
            <v>42052</v>
          </cell>
          <cell r="B537" t="str">
            <v>SMP</v>
          </cell>
        </row>
        <row r="538">
          <cell r="A538">
            <v>42054</v>
          </cell>
          <cell r="B538" t="str">
            <v>SMP</v>
          </cell>
        </row>
        <row r="539">
          <cell r="A539">
            <v>42056</v>
          </cell>
          <cell r="B539" t="str">
            <v>SMP</v>
          </cell>
        </row>
        <row r="540">
          <cell r="A540">
            <v>42060</v>
          </cell>
          <cell r="B540" t="str">
            <v>SMP</v>
          </cell>
        </row>
        <row r="541">
          <cell r="A541">
            <v>42061</v>
          </cell>
          <cell r="B541" t="str">
            <v>SMP</v>
          </cell>
        </row>
        <row r="542">
          <cell r="A542">
            <v>42062</v>
          </cell>
          <cell r="B542" t="str">
            <v>SMP</v>
          </cell>
        </row>
        <row r="543">
          <cell r="A543">
            <v>42301</v>
          </cell>
          <cell r="B543" t="str">
            <v>SWP</v>
          </cell>
        </row>
        <row r="544">
          <cell r="A544">
            <v>42302</v>
          </cell>
          <cell r="B544" t="str">
            <v>SWP</v>
          </cell>
        </row>
        <row r="545">
          <cell r="A545">
            <v>42305</v>
          </cell>
          <cell r="B545" t="str">
            <v>SWP</v>
          </cell>
        </row>
        <row r="546">
          <cell r="A546">
            <v>42306</v>
          </cell>
          <cell r="B546" t="str">
            <v>SWP</v>
          </cell>
        </row>
        <row r="547">
          <cell r="A547">
            <v>42309</v>
          </cell>
          <cell r="B547" t="str">
            <v>SWP</v>
          </cell>
        </row>
        <row r="548">
          <cell r="A548">
            <v>42311</v>
          </cell>
          <cell r="B548" t="str">
            <v>SWP</v>
          </cell>
        </row>
        <row r="549">
          <cell r="A549">
            <v>42312</v>
          </cell>
          <cell r="B549" t="str">
            <v>SWP</v>
          </cell>
        </row>
        <row r="550">
          <cell r="A550">
            <v>42315</v>
          </cell>
          <cell r="B550" t="str">
            <v>SWP</v>
          </cell>
        </row>
        <row r="551">
          <cell r="A551">
            <v>42316</v>
          </cell>
          <cell r="B551" t="str">
            <v>SWP</v>
          </cell>
        </row>
        <row r="552">
          <cell r="A552">
            <v>42340</v>
          </cell>
          <cell r="B552" t="str">
            <v>SWP</v>
          </cell>
        </row>
        <row r="553">
          <cell r="A553">
            <v>42341</v>
          </cell>
          <cell r="B553" t="str">
            <v>SWP</v>
          </cell>
        </row>
        <row r="554">
          <cell r="A554">
            <v>42342</v>
          </cell>
          <cell r="B554" t="str">
            <v>SWP</v>
          </cell>
        </row>
        <row r="555">
          <cell r="A555">
            <v>42343</v>
          </cell>
          <cell r="B555" t="str">
            <v>SWP</v>
          </cell>
        </row>
        <row r="556">
          <cell r="A556">
            <v>42345</v>
          </cell>
          <cell r="B556" t="str">
            <v>SWP</v>
          </cell>
        </row>
        <row r="557">
          <cell r="A557">
            <v>42346</v>
          </cell>
          <cell r="B557" t="str">
            <v>SWP</v>
          </cell>
        </row>
        <row r="558">
          <cell r="A558">
            <v>42347</v>
          </cell>
          <cell r="B558" t="str">
            <v>SWP</v>
          </cell>
        </row>
        <row r="559">
          <cell r="A559">
            <v>42365</v>
          </cell>
          <cell r="B559" t="str">
            <v>SWP</v>
          </cell>
        </row>
        <row r="560">
          <cell r="A560">
            <v>42370</v>
          </cell>
          <cell r="B560" t="str">
            <v>SWP</v>
          </cell>
        </row>
        <row r="561">
          <cell r="A561">
            <v>42373</v>
          </cell>
          <cell r="B561" t="str">
            <v>SWP</v>
          </cell>
        </row>
        <row r="562">
          <cell r="A562">
            <v>42377</v>
          </cell>
          <cell r="B562" t="str">
            <v>SWP</v>
          </cell>
        </row>
        <row r="563">
          <cell r="A563">
            <v>42378</v>
          </cell>
          <cell r="B563" t="str">
            <v>SWP</v>
          </cell>
        </row>
        <row r="564">
          <cell r="A564">
            <v>42379</v>
          </cell>
          <cell r="B564" t="str">
            <v>SWP</v>
          </cell>
        </row>
        <row r="565">
          <cell r="A565">
            <v>42390</v>
          </cell>
          <cell r="B565" t="str">
            <v>SWP</v>
          </cell>
        </row>
        <row r="566">
          <cell r="A566">
            <v>42393</v>
          </cell>
          <cell r="B566" t="str">
            <v>SWP</v>
          </cell>
        </row>
        <row r="567">
          <cell r="A567">
            <v>42397</v>
          </cell>
          <cell r="B567" t="str">
            <v>SWP</v>
          </cell>
        </row>
        <row r="568">
          <cell r="A568">
            <v>42398</v>
          </cell>
          <cell r="B568" t="str">
            <v>SWP</v>
          </cell>
        </row>
        <row r="569">
          <cell r="A569">
            <v>42399</v>
          </cell>
          <cell r="B569" t="str">
            <v>SWP</v>
          </cell>
        </row>
        <row r="570">
          <cell r="A570">
            <v>42735</v>
          </cell>
          <cell r="B570" t="str">
            <v>FCB</v>
          </cell>
        </row>
        <row r="571">
          <cell r="A571">
            <v>42738</v>
          </cell>
          <cell r="B571" t="str">
            <v>FCB</v>
          </cell>
        </row>
        <row r="572">
          <cell r="A572">
            <v>42739</v>
          </cell>
          <cell r="B572" t="str">
            <v>FCB</v>
          </cell>
        </row>
        <row r="573">
          <cell r="A573">
            <v>42835</v>
          </cell>
          <cell r="B573" t="str">
            <v>FCB</v>
          </cell>
        </row>
        <row r="574">
          <cell r="A574">
            <v>42838</v>
          </cell>
          <cell r="B574" t="str">
            <v>FCB</v>
          </cell>
        </row>
        <row r="575">
          <cell r="A575">
            <v>42839</v>
          </cell>
          <cell r="B575" t="str">
            <v>FCB</v>
          </cell>
        </row>
        <row r="576">
          <cell r="A576">
            <v>42935</v>
          </cell>
          <cell r="B576" t="str">
            <v>FCB</v>
          </cell>
        </row>
        <row r="577">
          <cell r="A577">
            <v>42938</v>
          </cell>
          <cell r="B577" t="str">
            <v>FCB</v>
          </cell>
        </row>
        <row r="578">
          <cell r="A578">
            <v>42939</v>
          </cell>
          <cell r="B578" t="str">
            <v>FCB</v>
          </cell>
        </row>
        <row r="579">
          <cell r="A579">
            <v>43343</v>
          </cell>
          <cell r="B579" t="str">
            <v>FIND</v>
          </cell>
        </row>
        <row r="580">
          <cell r="A580">
            <v>44035</v>
          </cell>
          <cell r="B580" t="str">
            <v>SMP</v>
          </cell>
        </row>
        <row r="581">
          <cell r="A581">
            <v>44045</v>
          </cell>
          <cell r="B581" t="str">
            <v>SMP</v>
          </cell>
        </row>
        <row r="582">
          <cell r="A582">
            <v>44046</v>
          </cell>
          <cell r="B582" t="str">
            <v>FMH</v>
          </cell>
        </row>
        <row r="583">
          <cell r="A583">
            <v>44047</v>
          </cell>
          <cell r="B583" t="str">
            <v>FMH</v>
          </cell>
        </row>
        <row r="584">
          <cell r="A584">
            <v>44051</v>
          </cell>
          <cell r="B584" t="str">
            <v>FMH</v>
          </cell>
        </row>
        <row r="585">
          <cell r="A585">
            <v>44053</v>
          </cell>
          <cell r="B585" t="str">
            <v>FMH</v>
          </cell>
        </row>
        <row r="586">
          <cell r="A586">
            <v>44056</v>
          </cell>
          <cell r="B586" t="str">
            <v>FMH</v>
          </cell>
        </row>
        <row r="587">
          <cell r="A587">
            <v>44057</v>
          </cell>
          <cell r="B587" t="str">
            <v>FMH</v>
          </cell>
        </row>
        <row r="588">
          <cell r="A588">
            <v>44072</v>
          </cell>
          <cell r="B588" t="str">
            <v>FMB</v>
          </cell>
        </row>
        <row r="589">
          <cell r="A589">
            <v>44075</v>
          </cell>
          <cell r="B589" t="str">
            <v>FMH</v>
          </cell>
        </row>
        <row r="590">
          <cell r="A590">
            <v>44078</v>
          </cell>
          <cell r="B590" t="str">
            <v>FMH</v>
          </cell>
        </row>
        <row r="591">
          <cell r="A591">
            <v>44082</v>
          </cell>
          <cell r="B591" t="str">
            <v>FMH</v>
          </cell>
        </row>
        <row r="592">
          <cell r="A592">
            <v>44083</v>
          </cell>
          <cell r="B592" t="str">
            <v>FMH</v>
          </cell>
        </row>
        <row r="593">
          <cell r="A593">
            <v>44089</v>
          </cell>
          <cell r="B593" t="str">
            <v>FMB</v>
          </cell>
        </row>
        <row r="594">
          <cell r="A594">
            <v>44091</v>
          </cell>
          <cell r="B594" t="str">
            <v>FMB</v>
          </cell>
        </row>
        <row r="595">
          <cell r="A595">
            <v>44092</v>
          </cell>
          <cell r="B595" t="str">
            <v>FMB</v>
          </cell>
        </row>
        <row r="596">
          <cell r="A596">
            <v>44301</v>
          </cell>
          <cell r="B596" t="str">
            <v>SWP</v>
          </cell>
        </row>
        <row r="597">
          <cell r="A597">
            <v>44302</v>
          </cell>
          <cell r="B597" t="str">
            <v>SWP</v>
          </cell>
        </row>
        <row r="598">
          <cell r="A598">
            <v>44311</v>
          </cell>
          <cell r="B598" t="str">
            <v>SWP</v>
          </cell>
        </row>
        <row r="599">
          <cell r="A599">
            <v>44312</v>
          </cell>
          <cell r="B599" t="str">
            <v>SWP</v>
          </cell>
        </row>
        <row r="600">
          <cell r="A600">
            <v>44326</v>
          </cell>
          <cell r="B600" t="str">
            <v>SWP</v>
          </cell>
        </row>
        <row r="601">
          <cell r="A601">
            <v>44327</v>
          </cell>
          <cell r="B601" t="str">
            <v>SWP</v>
          </cell>
        </row>
        <row r="602">
          <cell r="A602">
            <v>44334</v>
          </cell>
          <cell r="B602" t="str">
            <v>SWP</v>
          </cell>
        </row>
        <row r="603">
          <cell r="A603">
            <v>44335</v>
          </cell>
          <cell r="B603" t="str">
            <v>SWP</v>
          </cell>
        </row>
        <row r="604">
          <cell r="A604">
            <v>44336</v>
          </cell>
          <cell r="B604" t="str">
            <v>SWP</v>
          </cell>
        </row>
        <row r="605">
          <cell r="A605">
            <v>44337</v>
          </cell>
          <cell r="B605" t="str">
            <v>SWP</v>
          </cell>
        </row>
        <row r="606">
          <cell r="A606">
            <v>44342</v>
          </cell>
          <cell r="B606" t="str">
            <v>SWP</v>
          </cell>
        </row>
        <row r="607">
          <cell r="A607">
            <v>44345</v>
          </cell>
          <cell r="B607" t="str">
            <v>SWP</v>
          </cell>
        </row>
        <row r="608">
          <cell r="A608">
            <v>45020</v>
          </cell>
          <cell r="B608" t="str">
            <v>SMP</v>
          </cell>
        </row>
        <row r="609">
          <cell r="A609">
            <v>45021</v>
          </cell>
          <cell r="B609" t="str">
            <v>SMP</v>
          </cell>
        </row>
        <row r="610">
          <cell r="A610">
            <v>45022</v>
          </cell>
          <cell r="B610" t="str">
            <v>SMP</v>
          </cell>
        </row>
        <row r="611">
          <cell r="A611">
            <v>45024</v>
          </cell>
          <cell r="B611" t="str">
            <v>SMP</v>
          </cell>
        </row>
        <row r="612">
          <cell r="A612">
            <v>45025</v>
          </cell>
          <cell r="B612" t="str">
            <v>SMP</v>
          </cell>
        </row>
        <row r="613">
          <cell r="A613">
            <v>45040</v>
          </cell>
          <cell r="B613" t="str">
            <v>SMP</v>
          </cell>
        </row>
        <row r="614">
          <cell r="A614">
            <v>45041</v>
          </cell>
          <cell r="B614" t="str">
            <v>SMP</v>
          </cell>
        </row>
        <row r="615">
          <cell r="A615">
            <v>45045</v>
          </cell>
          <cell r="B615" t="str">
            <v>SMP</v>
          </cell>
        </row>
        <row r="616">
          <cell r="A616">
            <v>45091</v>
          </cell>
          <cell r="B616" t="str">
            <v>SMP</v>
          </cell>
        </row>
        <row r="617">
          <cell r="A617">
            <v>45300</v>
          </cell>
          <cell r="B617" t="str">
            <v>SWS</v>
          </cell>
        </row>
        <row r="618">
          <cell r="A618">
            <v>45323</v>
          </cell>
          <cell r="B618" t="str">
            <v>SWS</v>
          </cell>
        </row>
        <row r="619">
          <cell r="A619">
            <v>45326</v>
          </cell>
          <cell r="B619" t="str">
            <v>SWS</v>
          </cell>
        </row>
        <row r="620">
          <cell r="A620">
            <v>45342</v>
          </cell>
          <cell r="B620" t="str">
            <v>SWS</v>
          </cell>
        </row>
        <row r="621">
          <cell r="A621">
            <v>45352</v>
          </cell>
          <cell r="B621" t="str">
            <v>SWS</v>
          </cell>
        </row>
        <row r="622">
          <cell r="A622">
            <v>45353</v>
          </cell>
          <cell r="B622" t="str">
            <v>SWS</v>
          </cell>
        </row>
        <row r="623">
          <cell r="A623">
            <v>45360</v>
          </cell>
          <cell r="B623" t="str">
            <v>SWS</v>
          </cell>
        </row>
        <row r="624">
          <cell r="A624">
            <v>45363</v>
          </cell>
          <cell r="B624" t="str">
            <v>SWS</v>
          </cell>
        </row>
        <row r="625">
          <cell r="A625">
            <v>46001</v>
          </cell>
          <cell r="B625" t="str">
            <v>FMH</v>
          </cell>
        </row>
        <row r="626">
          <cell r="A626">
            <v>46021</v>
          </cell>
          <cell r="B626" t="str">
            <v>FMH</v>
          </cell>
        </row>
        <row r="627">
          <cell r="A627">
            <v>46024</v>
          </cell>
          <cell r="B627" t="str">
            <v>FMH</v>
          </cell>
        </row>
        <row r="628">
          <cell r="A628">
            <v>46025</v>
          </cell>
          <cell r="B628" t="str">
            <v>FMH</v>
          </cell>
        </row>
        <row r="629">
          <cell r="A629">
            <v>46030</v>
          </cell>
          <cell r="B629" t="str">
            <v>FMH</v>
          </cell>
        </row>
        <row r="630">
          <cell r="A630">
            <v>46031</v>
          </cell>
          <cell r="B630" t="str">
            <v>FMH</v>
          </cell>
        </row>
        <row r="631">
          <cell r="A631">
            <v>46032</v>
          </cell>
          <cell r="B631" t="str">
            <v>FMH</v>
          </cell>
        </row>
        <row r="632">
          <cell r="A632">
            <v>46050</v>
          </cell>
          <cell r="B632" t="str">
            <v>FMH</v>
          </cell>
        </row>
        <row r="633">
          <cell r="A633">
            <v>46052</v>
          </cell>
          <cell r="B633" t="str">
            <v>FMH</v>
          </cell>
        </row>
        <row r="634">
          <cell r="A634">
            <v>46301</v>
          </cell>
          <cell r="B634" t="str">
            <v>FWH</v>
          </cell>
        </row>
        <row r="635">
          <cell r="A635">
            <v>46311</v>
          </cell>
          <cell r="B635" t="str">
            <v>SWP</v>
          </cell>
        </row>
        <row r="636">
          <cell r="A636">
            <v>46321</v>
          </cell>
          <cell r="B636" t="str">
            <v>SWP</v>
          </cell>
        </row>
        <row r="637">
          <cell r="A637">
            <v>46325</v>
          </cell>
          <cell r="B637" t="str">
            <v>FWH</v>
          </cell>
        </row>
        <row r="638">
          <cell r="A638">
            <v>46327</v>
          </cell>
          <cell r="B638" t="str">
            <v>FWH</v>
          </cell>
        </row>
        <row r="639">
          <cell r="A639">
            <v>46331</v>
          </cell>
          <cell r="B639" t="str">
            <v>SWP</v>
          </cell>
        </row>
        <row r="640">
          <cell r="A640">
            <v>46333</v>
          </cell>
          <cell r="B640" t="str">
            <v>FWH</v>
          </cell>
        </row>
        <row r="641">
          <cell r="A641">
            <v>46334</v>
          </cell>
          <cell r="B641" t="str">
            <v>FWH</v>
          </cell>
        </row>
        <row r="642">
          <cell r="A642">
            <v>46350</v>
          </cell>
          <cell r="B642" t="str">
            <v>FWH</v>
          </cell>
        </row>
        <row r="643">
          <cell r="A643">
            <v>46352</v>
          </cell>
          <cell r="B643" t="str">
            <v>FWH</v>
          </cell>
        </row>
        <row r="644">
          <cell r="A644">
            <v>46355</v>
          </cell>
          <cell r="B644" t="str">
            <v>FWH</v>
          </cell>
        </row>
        <row r="645">
          <cell r="A645">
            <v>46357</v>
          </cell>
          <cell r="B645" t="str">
            <v>FWH</v>
          </cell>
        </row>
        <row r="646">
          <cell r="A646">
            <v>48004</v>
          </cell>
          <cell r="B646" t="str">
            <v>FMB</v>
          </cell>
        </row>
        <row r="647">
          <cell r="A647">
            <v>48010</v>
          </cell>
          <cell r="B647" t="str">
            <v>FMB</v>
          </cell>
        </row>
        <row r="648">
          <cell r="A648">
            <v>48023</v>
          </cell>
          <cell r="B648" t="str">
            <v>FMB</v>
          </cell>
        </row>
        <row r="649">
          <cell r="A649">
            <v>48024</v>
          </cell>
          <cell r="B649" t="str">
            <v>FMB</v>
          </cell>
        </row>
        <row r="650">
          <cell r="A650">
            <v>48025</v>
          </cell>
          <cell r="B650" t="str">
            <v>FMB</v>
          </cell>
        </row>
        <row r="651">
          <cell r="A651">
            <v>48027</v>
          </cell>
          <cell r="B651" t="str">
            <v>FMB</v>
          </cell>
        </row>
        <row r="652">
          <cell r="A652">
            <v>48028</v>
          </cell>
          <cell r="B652" t="str">
            <v>FMB</v>
          </cell>
        </row>
        <row r="653">
          <cell r="A653">
            <v>48032</v>
          </cell>
          <cell r="B653" t="str">
            <v>FMB</v>
          </cell>
        </row>
        <row r="654">
          <cell r="A654">
            <v>48044</v>
          </cell>
          <cell r="B654" t="str">
            <v>FMB</v>
          </cell>
        </row>
        <row r="655">
          <cell r="A655">
            <v>48045</v>
          </cell>
          <cell r="B655" t="str">
            <v>FMB</v>
          </cell>
        </row>
        <row r="656">
          <cell r="A656">
            <v>48046</v>
          </cell>
          <cell r="B656" t="str">
            <v>FMB</v>
          </cell>
        </row>
        <row r="657">
          <cell r="A657">
            <v>48047</v>
          </cell>
          <cell r="B657" t="str">
            <v>FMB</v>
          </cell>
        </row>
        <row r="658">
          <cell r="A658">
            <v>48052</v>
          </cell>
          <cell r="B658" t="str">
            <v>FMB</v>
          </cell>
        </row>
        <row r="659">
          <cell r="A659">
            <v>48053</v>
          </cell>
          <cell r="B659" t="str">
            <v>FMB</v>
          </cell>
        </row>
        <row r="660">
          <cell r="A660">
            <v>48056</v>
          </cell>
          <cell r="B660" t="str">
            <v>FMB</v>
          </cell>
        </row>
        <row r="661">
          <cell r="A661">
            <v>48058</v>
          </cell>
          <cell r="B661" t="str">
            <v>FMB</v>
          </cell>
        </row>
        <row r="662">
          <cell r="A662">
            <v>48059</v>
          </cell>
          <cell r="B662" t="str">
            <v>FMB</v>
          </cell>
        </row>
        <row r="663">
          <cell r="A663">
            <v>48065</v>
          </cell>
          <cell r="B663" t="str">
            <v>FMB</v>
          </cell>
        </row>
        <row r="664">
          <cell r="A664">
            <v>48066</v>
          </cell>
          <cell r="B664" t="str">
            <v>FMB</v>
          </cell>
        </row>
        <row r="665">
          <cell r="A665">
            <v>48068</v>
          </cell>
          <cell r="B665" t="str">
            <v>FMB</v>
          </cell>
        </row>
        <row r="666">
          <cell r="A666">
            <v>48069</v>
          </cell>
          <cell r="B666" t="str">
            <v>FMB</v>
          </cell>
        </row>
        <row r="667">
          <cell r="A667">
            <v>48070</v>
          </cell>
          <cell r="B667" t="str">
            <v>FMB</v>
          </cell>
        </row>
        <row r="668">
          <cell r="A668">
            <v>48071</v>
          </cell>
          <cell r="B668" t="str">
            <v>FMB</v>
          </cell>
        </row>
        <row r="669">
          <cell r="A669">
            <v>48072</v>
          </cell>
          <cell r="B669" t="str">
            <v>FMB</v>
          </cell>
        </row>
        <row r="670">
          <cell r="A670">
            <v>48073</v>
          </cell>
          <cell r="B670" t="str">
            <v>FMB</v>
          </cell>
        </row>
        <row r="671">
          <cell r="A671">
            <v>48075</v>
          </cell>
          <cell r="B671" t="str">
            <v>FMB</v>
          </cell>
        </row>
        <row r="672">
          <cell r="A672">
            <v>48076</v>
          </cell>
          <cell r="B672" t="str">
            <v>FMB</v>
          </cell>
        </row>
        <row r="673">
          <cell r="A673">
            <v>48077</v>
          </cell>
          <cell r="B673" t="str">
            <v>FMB</v>
          </cell>
        </row>
        <row r="674">
          <cell r="A674">
            <v>48078</v>
          </cell>
          <cell r="B674" t="str">
            <v>FMB</v>
          </cell>
        </row>
        <row r="675">
          <cell r="A675">
            <v>48305</v>
          </cell>
          <cell r="B675" t="str">
            <v>FWB</v>
          </cell>
        </row>
        <row r="676">
          <cell r="A676">
            <v>48323</v>
          </cell>
          <cell r="B676" t="str">
            <v>FWB</v>
          </cell>
        </row>
        <row r="677">
          <cell r="A677">
            <v>48324</v>
          </cell>
          <cell r="B677" t="str">
            <v>FWB</v>
          </cell>
        </row>
        <row r="678">
          <cell r="A678">
            <v>48332</v>
          </cell>
          <cell r="B678" t="str">
            <v>FWB</v>
          </cell>
        </row>
        <row r="679">
          <cell r="A679">
            <v>48345</v>
          </cell>
          <cell r="B679" t="str">
            <v>FWB</v>
          </cell>
        </row>
        <row r="680">
          <cell r="A680">
            <v>48355</v>
          </cell>
          <cell r="B680" t="str">
            <v>FWB</v>
          </cell>
        </row>
        <row r="681">
          <cell r="A681">
            <v>48370</v>
          </cell>
          <cell r="B681" t="str">
            <v>FWB</v>
          </cell>
        </row>
        <row r="682">
          <cell r="A682">
            <v>48371</v>
          </cell>
          <cell r="B682" t="str">
            <v>FWB</v>
          </cell>
        </row>
        <row r="683">
          <cell r="A683">
            <v>48372</v>
          </cell>
          <cell r="B683" t="str">
            <v>FWB</v>
          </cell>
        </row>
        <row r="684">
          <cell r="A684">
            <v>48373</v>
          </cell>
          <cell r="B684" t="str">
            <v>FWB</v>
          </cell>
        </row>
        <row r="685">
          <cell r="A685">
            <v>48701</v>
          </cell>
          <cell r="B685" t="str">
            <v>FCB</v>
          </cell>
        </row>
        <row r="686">
          <cell r="A686">
            <v>48702</v>
          </cell>
          <cell r="B686" t="str">
            <v>FCB</v>
          </cell>
        </row>
        <row r="687">
          <cell r="A687">
            <v>48768</v>
          </cell>
          <cell r="B687" t="str">
            <v>SCP</v>
          </cell>
        </row>
        <row r="688">
          <cell r="A688">
            <v>48769</v>
          </cell>
          <cell r="B688" t="str">
            <v>SCP</v>
          </cell>
        </row>
        <row r="689">
          <cell r="A689">
            <v>48770</v>
          </cell>
          <cell r="B689" t="str">
            <v>SCP</v>
          </cell>
        </row>
        <row r="690">
          <cell r="A690">
            <v>48868</v>
          </cell>
          <cell r="B690" t="str">
            <v>SCP</v>
          </cell>
        </row>
        <row r="691">
          <cell r="A691">
            <v>48869</v>
          </cell>
          <cell r="B691" t="str">
            <v>SCP</v>
          </cell>
        </row>
        <row r="692">
          <cell r="A692">
            <v>48870</v>
          </cell>
          <cell r="B692" t="str">
            <v>SCP</v>
          </cell>
        </row>
        <row r="693">
          <cell r="A693">
            <v>48901</v>
          </cell>
          <cell r="B693" t="str">
            <v>FCB</v>
          </cell>
        </row>
        <row r="694">
          <cell r="A694">
            <v>48902</v>
          </cell>
          <cell r="B694" t="str">
            <v>FCB</v>
          </cell>
        </row>
        <row r="695">
          <cell r="A695">
            <v>48968</v>
          </cell>
          <cell r="B695" t="str">
            <v>SCP</v>
          </cell>
        </row>
        <row r="696">
          <cell r="A696">
            <v>48969</v>
          </cell>
          <cell r="B696" t="str">
            <v>SCP</v>
          </cell>
        </row>
        <row r="697">
          <cell r="A697">
            <v>48970</v>
          </cell>
          <cell r="B697" t="str">
            <v>SCP</v>
          </cell>
        </row>
        <row r="698">
          <cell r="A698">
            <v>50003</v>
          </cell>
          <cell r="B698" t="str">
            <v>SMS</v>
          </cell>
        </row>
        <row r="699">
          <cell r="A699">
            <v>50005</v>
          </cell>
          <cell r="B699" t="str">
            <v>SMS</v>
          </cell>
        </row>
        <row r="700">
          <cell r="A700">
            <v>50009</v>
          </cell>
          <cell r="B700" t="str">
            <v>SMS</v>
          </cell>
        </row>
        <row r="701">
          <cell r="A701">
            <v>50015</v>
          </cell>
          <cell r="B701" t="str">
            <v>SMS</v>
          </cell>
        </row>
        <row r="702">
          <cell r="A702">
            <v>50040</v>
          </cell>
          <cell r="B702" t="str">
            <v>SMS</v>
          </cell>
        </row>
        <row r="703">
          <cell r="A703">
            <v>50041</v>
          </cell>
          <cell r="B703" t="str">
            <v>SMS</v>
          </cell>
        </row>
        <row r="704">
          <cell r="A704">
            <v>50043</v>
          </cell>
          <cell r="B704" t="str">
            <v>SMS</v>
          </cell>
        </row>
        <row r="705">
          <cell r="A705">
            <v>50044</v>
          </cell>
          <cell r="B705" t="str">
            <v>SMS</v>
          </cell>
        </row>
        <row r="706">
          <cell r="A706">
            <v>50045</v>
          </cell>
          <cell r="B706" t="str">
            <v>SMQ</v>
          </cell>
        </row>
        <row r="707">
          <cell r="A707">
            <v>50047</v>
          </cell>
          <cell r="B707" t="str">
            <v>SMQ</v>
          </cell>
        </row>
        <row r="708">
          <cell r="A708">
            <v>50051</v>
          </cell>
          <cell r="B708" t="str">
            <v>BMT</v>
          </cell>
        </row>
        <row r="709">
          <cell r="A709">
            <v>50053</v>
          </cell>
          <cell r="B709" t="str">
            <v>BMT</v>
          </cell>
        </row>
        <row r="710">
          <cell r="A710">
            <v>50054</v>
          </cell>
          <cell r="B710" t="str">
            <v>BMT</v>
          </cell>
        </row>
        <row r="711">
          <cell r="A711">
            <v>50055</v>
          </cell>
          <cell r="B711" t="str">
            <v>SMQ</v>
          </cell>
        </row>
        <row r="712">
          <cell r="A712">
            <v>50056</v>
          </cell>
          <cell r="B712" t="str">
            <v>BMT</v>
          </cell>
        </row>
        <row r="713">
          <cell r="A713">
            <v>50057</v>
          </cell>
          <cell r="B713" t="str">
            <v>SMQ</v>
          </cell>
        </row>
        <row r="714">
          <cell r="A714">
            <v>50059</v>
          </cell>
          <cell r="B714" t="str">
            <v>BMT</v>
          </cell>
        </row>
        <row r="715">
          <cell r="A715">
            <v>50065</v>
          </cell>
          <cell r="B715" t="str">
            <v>SMQ</v>
          </cell>
        </row>
        <row r="716">
          <cell r="A716">
            <v>50068</v>
          </cell>
          <cell r="B716" t="str">
            <v>SMQ</v>
          </cell>
        </row>
        <row r="717">
          <cell r="A717">
            <v>50069</v>
          </cell>
          <cell r="B717" t="str">
            <v>SMQ</v>
          </cell>
        </row>
        <row r="718">
          <cell r="A718">
            <v>50074</v>
          </cell>
          <cell r="B718" t="str">
            <v>SMQ</v>
          </cell>
        </row>
        <row r="719">
          <cell r="A719">
            <v>50077</v>
          </cell>
          <cell r="B719" t="str">
            <v>SMQ</v>
          </cell>
        </row>
        <row r="720">
          <cell r="A720">
            <v>50085</v>
          </cell>
          <cell r="B720" t="str">
            <v>BMT</v>
          </cell>
        </row>
        <row r="721">
          <cell r="A721">
            <v>50090</v>
          </cell>
          <cell r="B721" t="str">
            <v>SMS</v>
          </cell>
        </row>
        <row r="722">
          <cell r="A722">
            <v>50092</v>
          </cell>
          <cell r="B722" t="str">
            <v>SMS</v>
          </cell>
        </row>
        <row r="723">
          <cell r="A723">
            <v>50096</v>
          </cell>
          <cell r="B723" t="str">
            <v>SMS</v>
          </cell>
        </row>
        <row r="724">
          <cell r="A724">
            <v>50097</v>
          </cell>
          <cell r="B724" t="str">
            <v>SMS</v>
          </cell>
        </row>
        <row r="725">
          <cell r="A725">
            <v>50321</v>
          </cell>
          <cell r="B725" t="str">
            <v>SWQ</v>
          </cell>
        </row>
        <row r="726">
          <cell r="A726">
            <v>50324</v>
          </cell>
          <cell r="B726" t="str">
            <v>SWQ</v>
          </cell>
        </row>
        <row r="727">
          <cell r="A727">
            <v>50326</v>
          </cell>
          <cell r="B727" t="str">
            <v>SMQ</v>
          </cell>
        </row>
        <row r="728">
          <cell r="A728">
            <v>50327</v>
          </cell>
          <cell r="B728" t="str">
            <v>SWQ</v>
          </cell>
        </row>
        <row r="729">
          <cell r="A729">
            <v>50329</v>
          </cell>
          <cell r="B729" t="str">
            <v>SWS</v>
          </cell>
        </row>
        <row r="730">
          <cell r="A730">
            <v>50372</v>
          </cell>
          <cell r="B730" t="str">
            <v>SWS</v>
          </cell>
        </row>
        <row r="731">
          <cell r="A731">
            <v>50373</v>
          </cell>
          <cell r="B731" t="str">
            <v>SWS</v>
          </cell>
        </row>
        <row r="732">
          <cell r="A732">
            <v>50383</v>
          </cell>
          <cell r="B732" t="str">
            <v>SWQ</v>
          </cell>
        </row>
        <row r="733">
          <cell r="A733">
            <v>50387</v>
          </cell>
          <cell r="B733" t="str">
            <v>SWQ</v>
          </cell>
        </row>
        <row r="734">
          <cell r="A734">
            <v>50394</v>
          </cell>
          <cell r="B734" t="str">
            <v>SWQ</v>
          </cell>
        </row>
        <row r="735">
          <cell r="A735">
            <v>50397</v>
          </cell>
          <cell r="B735" t="str">
            <v>SWQ</v>
          </cell>
        </row>
        <row r="736">
          <cell r="A736">
            <v>50399</v>
          </cell>
          <cell r="B736" t="str">
            <v>SWS</v>
          </cell>
        </row>
        <row r="737">
          <cell r="A737">
            <v>50709</v>
          </cell>
          <cell r="B737" t="str">
            <v>SCS</v>
          </cell>
        </row>
        <row r="738">
          <cell r="A738">
            <v>50910</v>
          </cell>
          <cell r="B738" t="str">
            <v>SCS</v>
          </cell>
        </row>
        <row r="739">
          <cell r="A739">
            <v>51001</v>
          </cell>
          <cell r="B739" t="str">
            <v>SMQ</v>
          </cell>
        </row>
        <row r="740">
          <cell r="A740">
            <v>51011</v>
          </cell>
          <cell r="B740" t="str">
            <v>SMQ</v>
          </cell>
        </row>
        <row r="741">
          <cell r="A741">
            <v>51025</v>
          </cell>
          <cell r="B741" t="str">
            <v>SMQ</v>
          </cell>
        </row>
        <row r="742">
          <cell r="A742">
            <v>51027</v>
          </cell>
          <cell r="B742" t="str">
            <v>SMQ</v>
          </cell>
        </row>
        <row r="743">
          <cell r="A743">
            <v>51035</v>
          </cell>
          <cell r="B743" t="str">
            <v>SMQ</v>
          </cell>
        </row>
        <row r="744">
          <cell r="A744">
            <v>51036</v>
          </cell>
          <cell r="B744" t="str">
            <v>SMQ</v>
          </cell>
        </row>
        <row r="745">
          <cell r="A745">
            <v>51047</v>
          </cell>
          <cell r="B745" t="str">
            <v>SMQ</v>
          </cell>
        </row>
        <row r="746">
          <cell r="A746">
            <v>51051</v>
          </cell>
          <cell r="B746" t="str">
            <v>SMQ</v>
          </cell>
        </row>
        <row r="747">
          <cell r="A747">
            <v>51303</v>
          </cell>
          <cell r="B747" t="str">
            <v>SWS</v>
          </cell>
        </row>
        <row r="748">
          <cell r="A748">
            <v>51304</v>
          </cell>
          <cell r="B748" t="str">
            <v>SWS</v>
          </cell>
        </row>
        <row r="749">
          <cell r="A749">
            <v>51305</v>
          </cell>
          <cell r="B749" t="str">
            <v>SWP</v>
          </cell>
        </row>
        <row r="750">
          <cell r="A750">
            <v>51306</v>
          </cell>
          <cell r="B750" t="str">
            <v>SWS</v>
          </cell>
        </row>
        <row r="751">
          <cell r="A751">
            <v>51307</v>
          </cell>
          <cell r="B751" t="str">
            <v>SWP</v>
          </cell>
        </row>
        <row r="752">
          <cell r="A752">
            <v>51309</v>
          </cell>
          <cell r="B752" t="str">
            <v>SWS</v>
          </cell>
        </row>
        <row r="753">
          <cell r="A753">
            <v>51314</v>
          </cell>
          <cell r="B753" t="str">
            <v>SWS</v>
          </cell>
        </row>
        <row r="754">
          <cell r="A754">
            <v>51316</v>
          </cell>
          <cell r="B754" t="str">
            <v>SWS</v>
          </cell>
        </row>
        <row r="755">
          <cell r="A755">
            <v>51317</v>
          </cell>
          <cell r="B755" t="str">
            <v>SWS</v>
          </cell>
        </row>
        <row r="756">
          <cell r="A756">
            <v>51318</v>
          </cell>
          <cell r="B756" t="str">
            <v>SWS</v>
          </cell>
        </row>
        <row r="757">
          <cell r="A757">
            <v>51319</v>
          </cell>
          <cell r="B757" t="str">
            <v>SWS</v>
          </cell>
        </row>
        <row r="758">
          <cell r="A758">
            <v>51330</v>
          </cell>
          <cell r="B758" t="str">
            <v>SWP</v>
          </cell>
        </row>
        <row r="759">
          <cell r="A759">
            <v>51331</v>
          </cell>
          <cell r="B759" t="str">
            <v>SWP</v>
          </cell>
        </row>
        <row r="760">
          <cell r="A760">
            <v>51340</v>
          </cell>
          <cell r="B760" t="str">
            <v>SWS</v>
          </cell>
        </row>
        <row r="761">
          <cell r="A761">
            <v>51342</v>
          </cell>
          <cell r="B761" t="str">
            <v>SWS</v>
          </cell>
        </row>
        <row r="762">
          <cell r="A762">
            <v>52011</v>
          </cell>
          <cell r="B762" t="str">
            <v>SMS</v>
          </cell>
        </row>
        <row r="763">
          <cell r="A763">
            <v>52021</v>
          </cell>
          <cell r="B763" t="str">
            <v>SMS</v>
          </cell>
        </row>
        <row r="764">
          <cell r="A764">
            <v>52031</v>
          </cell>
          <cell r="B764" t="str">
            <v>SMS</v>
          </cell>
        </row>
        <row r="765">
          <cell r="A765">
            <v>52033</v>
          </cell>
          <cell r="B765" t="str">
            <v>SMS</v>
          </cell>
        </row>
        <row r="766">
          <cell r="A766">
            <v>52062</v>
          </cell>
          <cell r="B766" t="str">
            <v>SMP</v>
          </cell>
        </row>
        <row r="767">
          <cell r="A767">
            <v>52068</v>
          </cell>
          <cell r="B767" t="str">
            <v>SMP</v>
          </cell>
        </row>
        <row r="768">
          <cell r="A768">
            <v>52311</v>
          </cell>
          <cell r="B768" t="str">
            <v>SWP</v>
          </cell>
        </row>
        <row r="769">
          <cell r="A769">
            <v>52362</v>
          </cell>
          <cell r="B769" t="str">
            <v>SWS</v>
          </cell>
        </row>
        <row r="770">
          <cell r="A770">
            <v>52368</v>
          </cell>
          <cell r="B770" t="str">
            <v>SWS</v>
          </cell>
        </row>
        <row r="771">
          <cell r="A771">
            <v>52370</v>
          </cell>
          <cell r="B771" t="str">
            <v>SWP</v>
          </cell>
        </row>
        <row r="772">
          <cell r="A772">
            <v>52371</v>
          </cell>
          <cell r="B772" t="str">
            <v>SWP</v>
          </cell>
        </row>
        <row r="773">
          <cell r="A773">
            <v>52610</v>
          </cell>
          <cell r="B773" t="str">
            <v>FIND</v>
          </cell>
        </row>
        <row r="774">
          <cell r="A774">
            <v>53002</v>
          </cell>
          <cell r="B774" t="str">
            <v>SMQ</v>
          </cell>
        </row>
        <row r="775">
          <cell r="A775">
            <v>53017</v>
          </cell>
          <cell r="B775" t="str">
            <v>SMQ</v>
          </cell>
        </row>
        <row r="776">
          <cell r="A776">
            <v>53027</v>
          </cell>
          <cell r="B776" t="str">
            <v>SMQ</v>
          </cell>
        </row>
        <row r="777">
          <cell r="A777">
            <v>53341</v>
          </cell>
          <cell r="B777" t="str">
            <v>SWP</v>
          </cell>
        </row>
        <row r="778">
          <cell r="A778">
            <v>53342</v>
          </cell>
          <cell r="B778" t="str">
            <v>SWP</v>
          </cell>
        </row>
        <row r="779">
          <cell r="A779">
            <v>53361</v>
          </cell>
          <cell r="B779" t="str">
            <v>SWP</v>
          </cell>
        </row>
        <row r="780">
          <cell r="A780">
            <v>53362</v>
          </cell>
          <cell r="B780" t="str">
            <v>SWP</v>
          </cell>
        </row>
        <row r="781">
          <cell r="A781">
            <v>53363</v>
          </cell>
          <cell r="B781" t="str">
            <v>SWP</v>
          </cell>
        </row>
        <row r="782">
          <cell r="A782">
            <v>54320</v>
          </cell>
          <cell r="B782" t="str">
            <v>SWP</v>
          </cell>
        </row>
        <row r="783">
          <cell r="A783">
            <v>54321</v>
          </cell>
          <cell r="B783" t="str">
            <v>SWP</v>
          </cell>
        </row>
        <row r="784">
          <cell r="A784">
            <v>54322</v>
          </cell>
          <cell r="B784" t="str">
            <v>SWP</v>
          </cell>
        </row>
        <row r="785">
          <cell r="A785">
            <v>54330</v>
          </cell>
          <cell r="B785" t="str">
            <v>SWP</v>
          </cell>
        </row>
        <row r="786">
          <cell r="A786">
            <v>54331</v>
          </cell>
          <cell r="B786" t="str">
            <v>SWP</v>
          </cell>
        </row>
        <row r="787">
          <cell r="A787">
            <v>54332</v>
          </cell>
          <cell r="B787" t="str">
            <v>SWP</v>
          </cell>
        </row>
        <row r="788">
          <cell r="A788">
            <v>54336</v>
          </cell>
          <cell r="B788" t="str">
            <v>SWS</v>
          </cell>
        </row>
        <row r="789">
          <cell r="A789">
            <v>54337</v>
          </cell>
          <cell r="B789" t="str">
            <v>SWS</v>
          </cell>
        </row>
        <row r="790">
          <cell r="A790">
            <v>54338</v>
          </cell>
          <cell r="B790" t="str">
            <v>SWS</v>
          </cell>
        </row>
        <row r="791">
          <cell r="A791">
            <v>54346</v>
          </cell>
          <cell r="B791" t="str">
            <v>SWS</v>
          </cell>
        </row>
        <row r="792">
          <cell r="A792">
            <v>54347</v>
          </cell>
          <cell r="B792" t="str">
            <v>SWS</v>
          </cell>
        </row>
        <row r="793">
          <cell r="A793">
            <v>54348</v>
          </cell>
          <cell r="B793" t="str">
            <v>SWS</v>
          </cell>
        </row>
        <row r="794">
          <cell r="A794">
            <v>54381</v>
          </cell>
          <cell r="B794" t="str">
            <v>SWP</v>
          </cell>
        </row>
        <row r="795">
          <cell r="A795">
            <v>54382</v>
          </cell>
          <cell r="B795" t="str">
            <v>SWP</v>
          </cell>
        </row>
        <row r="796">
          <cell r="A796">
            <v>54383</v>
          </cell>
          <cell r="B796" t="str">
            <v>SWP</v>
          </cell>
        </row>
        <row r="797">
          <cell r="A797">
            <v>54390</v>
          </cell>
          <cell r="B797" t="str">
            <v>SWP</v>
          </cell>
        </row>
        <row r="798">
          <cell r="A798">
            <v>54391</v>
          </cell>
          <cell r="B798" t="str">
            <v>SWP</v>
          </cell>
        </row>
        <row r="799">
          <cell r="A799">
            <v>55020</v>
          </cell>
          <cell r="B799" t="str">
            <v>SMS</v>
          </cell>
        </row>
        <row r="800">
          <cell r="A800">
            <v>55023</v>
          </cell>
          <cell r="B800" t="str">
            <v>SMS</v>
          </cell>
        </row>
        <row r="801">
          <cell r="A801">
            <v>55024</v>
          </cell>
          <cell r="B801" t="str">
            <v>SMS</v>
          </cell>
        </row>
        <row r="802">
          <cell r="A802">
            <v>55026</v>
          </cell>
          <cell r="B802" t="str">
            <v>SMS</v>
          </cell>
        </row>
        <row r="803">
          <cell r="A803">
            <v>55030</v>
          </cell>
          <cell r="B803" t="str">
            <v>SMS</v>
          </cell>
        </row>
        <row r="804">
          <cell r="A804">
            <v>55032</v>
          </cell>
          <cell r="B804" t="str">
            <v>SMS</v>
          </cell>
        </row>
        <row r="805">
          <cell r="A805">
            <v>55040</v>
          </cell>
          <cell r="B805" t="str">
            <v>SMS</v>
          </cell>
        </row>
        <row r="806">
          <cell r="A806">
            <v>55044</v>
          </cell>
          <cell r="B806" t="str">
            <v>BMK</v>
          </cell>
        </row>
        <row r="807">
          <cell r="A807">
            <v>55045</v>
          </cell>
          <cell r="B807" t="str">
            <v>BMK</v>
          </cell>
        </row>
        <row r="808">
          <cell r="A808">
            <v>55046</v>
          </cell>
          <cell r="B808" t="str">
            <v>SMS</v>
          </cell>
        </row>
        <row r="809">
          <cell r="A809">
            <v>55054</v>
          </cell>
          <cell r="B809" t="str">
            <v>BMK</v>
          </cell>
        </row>
        <row r="810">
          <cell r="A810">
            <v>55080</v>
          </cell>
          <cell r="B810" t="str">
            <v>SMS</v>
          </cell>
        </row>
        <row r="811">
          <cell r="A811">
            <v>55098</v>
          </cell>
          <cell r="B811" t="str">
            <v>SMS</v>
          </cell>
        </row>
        <row r="812">
          <cell r="A812">
            <v>55099</v>
          </cell>
          <cell r="B812" t="str">
            <v>SMS</v>
          </cell>
        </row>
        <row r="813">
          <cell r="A813">
            <v>55332</v>
          </cell>
          <cell r="B813" t="str">
            <v>SWP</v>
          </cell>
        </row>
        <row r="814">
          <cell r="A814">
            <v>55587</v>
          </cell>
          <cell r="B814" t="str">
            <v>SMP</v>
          </cell>
        </row>
        <row r="815">
          <cell r="A815">
            <v>55706</v>
          </cell>
          <cell r="B815" t="str">
            <v>FCB</v>
          </cell>
        </row>
        <row r="816">
          <cell r="A816">
            <v>55708</v>
          </cell>
          <cell r="B816" t="str">
            <v>FCB</v>
          </cell>
        </row>
        <row r="817">
          <cell r="A817">
            <v>55710</v>
          </cell>
          <cell r="B817" t="str">
            <v>FCB</v>
          </cell>
        </row>
        <row r="818">
          <cell r="A818">
            <v>55712</v>
          </cell>
          <cell r="B818" t="str">
            <v>FCB</v>
          </cell>
        </row>
        <row r="819">
          <cell r="A819">
            <v>55715</v>
          </cell>
          <cell r="B819" t="str">
            <v>FCB</v>
          </cell>
        </row>
        <row r="820">
          <cell r="A820">
            <v>55746</v>
          </cell>
          <cell r="B820" t="str">
            <v>FCB</v>
          </cell>
        </row>
        <row r="821">
          <cell r="A821">
            <v>55752</v>
          </cell>
          <cell r="B821" t="str">
            <v>FCB</v>
          </cell>
        </row>
        <row r="822">
          <cell r="A822">
            <v>55810</v>
          </cell>
          <cell r="B822" t="str">
            <v>FCB</v>
          </cell>
        </row>
        <row r="823">
          <cell r="A823">
            <v>55812</v>
          </cell>
          <cell r="B823" t="str">
            <v>FCB</v>
          </cell>
        </row>
        <row r="824">
          <cell r="A824">
            <v>55846</v>
          </cell>
          <cell r="B824" t="str">
            <v>FCB</v>
          </cell>
        </row>
        <row r="825">
          <cell r="A825">
            <v>55852</v>
          </cell>
          <cell r="B825" t="str">
            <v>FCB</v>
          </cell>
        </row>
        <row r="826">
          <cell r="A826">
            <v>55906</v>
          </cell>
          <cell r="B826" t="str">
            <v>FCB</v>
          </cell>
        </row>
        <row r="827">
          <cell r="A827">
            <v>55908</v>
          </cell>
          <cell r="B827" t="str">
            <v>FCB</v>
          </cell>
        </row>
        <row r="828">
          <cell r="A828">
            <v>55910</v>
          </cell>
          <cell r="B828" t="str">
            <v>FCB</v>
          </cell>
        </row>
        <row r="829">
          <cell r="A829">
            <v>55912</v>
          </cell>
          <cell r="B829" t="str">
            <v>FCB</v>
          </cell>
        </row>
        <row r="830">
          <cell r="A830">
            <v>55915</v>
          </cell>
          <cell r="B830" t="str">
            <v>FCB</v>
          </cell>
        </row>
        <row r="831">
          <cell r="A831">
            <v>55946</v>
          </cell>
          <cell r="B831" t="str">
            <v>FCB</v>
          </cell>
        </row>
        <row r="832">
          <cell r="A832">
            <v>55952</v>
          </cell>
          <cell r="B832" t="str">
            <v>FCB</v>
          </cell>
        </row>
        <row r="833">
          <cell r="A833">
            <v>56043</v>
          </cell>
          <cell r="B833" t="str">
            <v>SMS</v>
          </cell>
        </row>
        <row r="834">
          <cell r="A834">
            <v>56047</v>
          </cell>
          <cell r="B834" t="str">
            <v>SMS</v>
          </cell>
        </row>
        <row r="835">
          <cell r="A835">
            <v>56054</v>
          </cell>
          <cell r="B835" t="str">
            <v>BMK</v>
          </cell>
        </row>
        <row r="836">
          <cell r="A836">
            <v>56057</v>
          </cell>
          <cell r="B836" t="str">
            <v>BMK</v>
          </cell>
        </row>
        <row r="837">
          <cell r="A837">
            <v>56062</v>
          </cell>
          <cell r="B837" t="str">
            <v>SMS</v>
          </cell>
        </row>
        <row r="838">
          <cell r="A838">
            <v>56332</v>
          </cell>
          <cell r="B838" t="str">
            <v>SWS</v>
          </cell>
        </row>
        <row r="839">
          <cell r="A839">
            <v>56336</v>
          </cell>
          <cell r="B839" t="str">
            <v>SWS</v>
          </cell>
        </row>
        <row r="840">
          <cell r="A840">
            <v>56341</v>
          </cell>
          <cell r="B840" t="str">
            <v>SWS</v>
          </cell>
        </row>
        <row r="841">
          <cell r="A841">
            <v>56342</v>
          </cell>
          <cell r="B841" t="str">
            <v>SWS</v>
          </cell>
        </row>
        <row r="842">
          <cell r="A842">
            <v>56343</v>
          </cell>
          <cell r="B842" t="str">
            <v>SWS</v>
          </cell>
        </row>
        <row r="843">
          <cell r="A843">
            <v>56344</v>
          </cell>
          <cell r="B843" t="str">
            <v>SWS</v>
          </cell>
        </row>
        <row r="844">
          <cell r="A844">
            <v>56346</v>
          </cell>
          <cell r="B844" t="str">
            <v>SWS</v>
          </cell>
        </row>
        <row r="845">
          <cell r="A845">
            <v>56377</v>
          </cell>
          <cell r="B845" t="str">
            <v>SWS</v>
          </cell>
        </row>
        <row r="846">
          <cell r="A846">
            <v>56378</v>
          </cell>
          <cell r="B846" t="str">
            <v>SWS</v>
          </cell>
        </row>
        <row r="847">
          <cell r="A847">
            <v>57003</v>
          </cell>
          <cell r="B847" t="str">
            <v>SMS</v>
          </cell>
        </row>
        <row r="848">
          <cell r="A848">
            <v>57007</v>
          </cell>
          <cell r="B848" t="str">
            <v>SMS</v>
          </cell>
        </row>
        <row r="849">
          <cell r="A849">
            <v>57008</v>
          </cell>
          <cell r="B849" t="str">
            <v>SMS</v>
          </cell>
        </row>
        <row r="850">
          <cell r="A850">
            <v>57018</v>
          </cell>
          <cell r="B850" t="str">
            <v>SMS</v>
          </cell>
        </row>
        <row r="851">
          <cell r="A851">
            <v>57048</v>
          </cell>
          <cell r="B851" t="str">
            <v>SMS</v>
          </cell>
        </row>
        <row r="852">
          <cell r="A852">
            <v>57052</v>
          </cell>
          <cell r="B852" t="str">
            <v>SMS</v>
          </cell>
        </row>
        <row r="853">
          <cell r="A853">
            <v>57055</v>
          </cell>
          <cell r="B853" t="str">
            <v>BMK</v>
          </cell>
        </row>
        <row r="854">
          <cell r="A854">
            <v>57056</v>
          </cell>
          <cell r="B854" t="str">
            <v>SMS</v>
          </cell>
        </row>
        <row r="855">
          <cell r="A855">
            <v>57057</v>
          </cell>
          <cell r="B855" t="str">
            <v>SMS</v>
          </cell>
        </row>
        <row r="856">
          <cell r="A856">
            <v>57061</v>
          </cell>
          <cell r="B856" t="str">
            <v>SMS</v>
          </cell>
        </row>
        <row r="857">
          <cell r="A857">
            <v>57062</v>
          </cell>
          <cell r="B857" t="str">
            <v>SMS</v>
          </cell>
        </row>
        <row r="858">
          <cell r="A858">
            <v>57064</v>
          </cell>
          <cell r="B858" t="str">
            <v>SMP</v>
          </cell>
        </row>
        <row r="859">
          <cell r="A859">
            <v>57065</v>
          </cell>
          <cell r="B859" t="str">
            <v>SMP</v>
          </cell>
        </row>
        <row r="860">
          <cell r="A860">
            <v>57066</v>
          </cell>
          <cell r="B860" t="str">
            <v>SMS</v>
          </cell>
        </row>
        <row r="861">
          <cell r="A861">
            <v>57067</v>
          </cell>
          <cell r="B861" t="str">
            <v>SMS</v>
          </cell>
        </row>
        <row r="862">
          <cell r="A862">
            <v>57071</v>
          </cell>
          <cell r="B862" t="str">
            <v>SMP</v>
          </cell>
        </row>
        <row r="863">
          <cell r="A863">
            <v>57074</v>
          </cell>
          <cell r="B863" t="str">
            <v>SMP</v>
          </cell>
        </row>
        <row r="864">
          <cell r="A864">
            <v>57082</v>
          </cell>
          <cell r="B864" t="str">
            <v>BMK</v>
          </cell>
        </row>
        <row r="865">
          <cell r="A865">
            <v>57087</v>
          </cell>
          <cell r="B865" t="str">
            <v>BMK</v>
          </cell>
        </row>
        <row r="866">
          <cell r="A866">
            <v>57088</v>
          </cell>
          <cell r="B866" t="str">
            <v>SMS</v>
          </cell>
        </row>
        <row r="867">
          <cell r="A867">
            <v>57089</v>
          </cell>
          <cell r="B867" t="str">
            <v>BMK</v>
          </cell>
        </row>
        <row r="868">
          <cell r="A868">
            <v>57090</v>
          </cell>
          <cell r="B868" t="str">
            <v>SMS</v>
          </cell>
        </row>
        <row r="869">
          <cell r="A869">
            <v>57091</v>
          </cell>
          <cell r="B869" t="str">
            <v>BMK</v>
          </cell>
        </row>
        <row r="870">
          <cell r="A870">
            <v>57093</v>
          </cell>
          <cell r="B870" t="str">
            <v>SMS</v>
          </cell>
        </row>
        <row r="871">
          <cell r="A871">
            <v>57301</v>
          </cell>
          <cell r="B871" t="str">
            <v>SWS</v>
          </cell>
        </row>
        <row r="872">
          <cell r="A872">
            <v>57331</v>
          </cell>
          <cell r="B872" t="str">
            <v>SWS</v>
          </cell>
        </row>
        <row r="873">
          <cell r="A873">
            <v>57332</v>
          </cell>
          <cell r="B873" t="str">
            <v>SWS</v>
          </cell>
        </row>
        <row r="874">
          <cell r="A874">
            <v>57334</v>
          </cell>
          <cell r="B874" t="str">
            <v>SWS</v>
          </cell>
        </row>
        <row r="875">
          <cell r="A875">
            <v>57337</v>
          </cell>
          <cell r="B875" t="str">
            <v>SWS</v>
          </cell>
        </row>
        <row r="876">
          <cell r="A876">
            <v>58033</v>
          </cell>
          <cell r="B876" t="str">
            <v>SMP</v>
          </cell>
        </row>
        <row r="877">
          <cell r="A877">
            <v>58035</v>
          </cell>
          <cell r="B877" t="str">
            <v>SMP</v>
          </cell>
        </row>
        <row r="878">
          <cell r="A878">
            <v>58081</v>
          </cell>
          <cell r="B878" t="str">
            <v>BMT</v>
          </cell>
        </row>
        <row r="879">
          <cell r="A879">
            <v>58300</v>
          </cell>
          <cell r="B879" t="str">
            <v>SWQ</v>
          </cell>
        </row>
        <row r="880">
          <cell r="A880">
            <v>58301</v>
          </cell>
          <cell r="B880" t="str">
            <v>SWQ</v>
          </cell>
        </row>
        <row r="881">
          <cell r="A881">
            <v>58310</v>
          </cell>
          <cell r="B881" t="str">
            <v>SWQ</v>
          </cell>
        </row>
        <row r="882">
          <cell r="A882">
            <v>58311</v>
          </cell>
          <cell r="B882" t="str">
            <v>SWQ</v>
          </cell>
        </row>
        <row r="883">
          <cell r="A883">
            <v>59033</v>
          </cell>
          <cell r="B883" t="str">
            <v>SMS</v>
          </cell>
        </row>
        <row r="884">
          <cell r="A884">
            <v>59081</v>
          </cell>
          <cell r="B884" t="str">
            <v>BMK</v>
          </cell>
        </row>
        <row r="885">
          <cell r="A885">
            <v>59093</v>
          </cell>
          <cell r="B885" t="str">
            <v>SMS</v>
          </cell>
        </row>
        <row r="886">
          <cell r="A886">
            <v>59360</v>
          </cell>
          <cell r="B886" t="str">
            <v>SWQ</v>
          </cell>
        </row>
        <row r="887">
          <cell r="A887">
            <v>59361</v>
          </cell>
          <cell r="B887" t="str">
            <v>SWQ</v>
          </cell>
        </row>
        <row r="888">
          <cell r="A888">
            <v>59363</v>
          </cell>
          <cell r="B888" t="str">
            <v>SWQ</v>
          </cell>
        </row>
        <row r="889">
          <cell r="A889">
            <v>59366</v>
          </cell>
          <cell r="B889" t="str">
            <v>SWQ</v>
          </cell>
        </row>
        <row r="890">
          <cell r="A890">
            <v>59370</v>
          </cell>
          <cell r="B890" t="str">
            <v>SWQ</v>
          </cell>
        </row>
        <row r="891">
          <cell r="A891">
            <v>59371</v>
          </cell>
          <cell r="B891" t="str">
            <v>SWQ</v>
          </cell>
        </row>
        <row r="892">
          <cell r="A892">
            <v>59373</v>
          </cell>
          <cell r="B892" t="str">
            <v>SWQ</v>
          </cell>
        </row>
        <row r="893">
          <cell r="A893">
            <v>59376</v>
          </cell>
          <cell r="B893" t="str">
            <v>SWQ</v>
          </cell>
        </row>
        <row r="894">
          <cell r="A894">
            <v>59380</v>
          </cell>
          <cell r="B894" t="str">
            <v>SWQ</v>
          </cell>
        </row>
        <row r="895">
          <cell r="A895">
            <v>59381</v>
          </cell>
          <cell r="B895" t="str">
            <v>SWQ</v>
          </cell>
        </row>
        <row r="896">
          <cell r="A896">
            <v>59382</v>
          </cell>
          <cell r="B896" t="str">
            <v>SWQ</v>
          </cell>
        </row>
        <row r="897">
          <cell r="A897">
            <v>59383</v>
          </cell>
          <cell r="B897" t="str">
            <v>SWQ</v>
          </cell>
        </row>
        <row r="898">
          <cell r="A898">
            <v>59385</v>
          </cell>
          <cell r="B898" t="str">
            <v>SWQ</v>
          </cell>
        </row>
        <row r="899">
          <cell r="A899">
            <v>59386</v>
          </cell>
          <cell r="B899" t="str">
            <v>SWQ</v>
          </cell>
        </row>
        <row r="900">
          <cell r="A900">
            <v>60017</v>
          </cell>
          <cell r="B900" t="str">
            <v>SMQ</v>
          </cell>
        </row>
        <row r="901">
          <cell r="A901">
            <v>60019</v>
          </cell>
          <cell r="B901" t="str">
            <v>SMQ</v>
          </cell>
        </row>
        <row r="902">
          <cell r="A902">
            <v>60027</v>
          </cell>
          <cell r="B902" t="str">
            <v>SMQ</v>
          </cell>
        </row>
        <row r="903">
          <cell r="A903">
            <v>60029</v>
          </cell>
          <cell r="B903" t="str">
            <v>SMQ</v>
          </cell>
        </row>
        <row r="904">
          <cell r="A904">
            <v>60033</v>
          </cell>
          <cell r="B904" t="str">
            <v>SMQ</v>
          </cell>
        </row>
        <row r="905">
          <cell r="A905">
            <v>60036</v>
          </cell>
          <cell r="B905" t="str">
            <v>SMQ</v>
          </cell>
        </row>
        <row r="906">
          <cell r="A906">
            <v>60043</v>
          </cell>
          <cell r="B906" t="str">
            <v>SMS</v>
          </cell>
        </row>
        <row r="907">
          <cell r="A907">
            <v>60046</v>
          </cell>
          <cell r="B907" t="str">
            <v>SMQ</v>
          </cell>
        </row>
        <row r="908">
          <cell r="A908">
            <v>60048</v>
          </cell>
          <cell r="B908" t="str">
            <v>SMQ</v>
          </cell>
        </row>
        <row r="909">
          <cell r="A909">
            <v>60054</v>
          </cell>
          <cell r="B909" t="str">
            <v>SMS</v>
          </cell>
        </row>
        <row r="910">
          <cell r="A910">
            <v>60056</v>
          </cell>
          <cell r="B910" t="str">
            <v>SMS</v>
          </cell>
        </row>
        <row r="911">
          <cell r="A911">
            <v>60057</v>
          </cell>
          <cell r="B911" t="str">
            <v>SMS</v>
          </cell>
        </row>
        <row r="912">
          <cell r="A912">
            <v>60058</v>
          </cell>
          <cell r="B912" t="str">
            <v>SMS</v>
          </cell>
        </row>
        <row r="913">
          <cell r="A913">
            <v>60066</v>
          </cell>
          <cell r="B913" t="str">
            <v>SMS</v>
          </cell>
        </row>
        <row r="914">
          <cell r="A914">
            <v>60356</v>
          </cell>
          <cell r="B914" t="str">
            <v>SWS</v>
          </cell>
        </row>
        <row r="915">
          <cell r="A915">
            <v>60357</v>
          </cell>
          <cell r="B915" t="str">
            <v>SWS</v>
          </cell>
        </row>
        <row r="916">
          <cell r="A916">
            <v>60359</v>
          </cell>
          <cell r="B916" t="str">
            <v>SWS</v>
          </cell>
        </row>
        <row r="917">
          <cell r="A917">
            <v>60364</v>
          </cell>
          <cell r="B917" t="str">
            <v>SWS</v>
          </cell>
        </row>
        <row r="918">
          <cell r="A918">
            <v>60756</v>
          </cell>
          <cell r="B918" t="str">
            <v>SCS</v>
          </cell>
        </row>
        <row r="919">
          <cell r="A919">
            <v>60758</v>
          </cell>
          <cell r="B919" t="str">
            <v>SCS</v>
          </cell>
        </row>
        <row r="920">
          <cell r="A920">
            <v>60956</v>
          </cell>
          <cell r="B920" t="str">
            <v>SCS</v>
          </cell>
        </row>
        <row r="921">
          <cell r="A921">
            <v>60958</v>
          </cell>
          <cell r="B921" t="str">
            <v>SCS</v>
          </cell>
        </row>
        <row r="922">
          <cell r="A922">
            <v>61022</v>
          </cell>
          <cell r="B922" t="str">
            <v>SMS</v>
          </cell>
        </row>
        <row r="923">
          <cell r="A923">
            <v>61026</v>
          </cell>
          <cell r="B923" t="str">
            <v>SMS</v>
          </cell>
        </row>
        <row r="924">
          <cell r="A924">
            <v>61036</v>
          </cell>
          <cell r="B924" t="str">
            <v>SMS</v>
          </cell>
        </row>
        <row r="925">
          <cell r="A925">
            <v>61038</v>
          </cell>
          <cell r="B925" t="str">
            <v>SMS</v>
          </cell>
        </row>
        <row r="926">
          <cell r="A926">
            <v>61041</v>
          </cell>
          <cell r="B926" t="str">
            <v>SMS</v>
          </cell>
        </row>
        <row r="927">
          <cell r="A927">
            <v>61046</v>
          </cell>
          <cell r="B927" t="str">
            <v>SMS</v>
          </cell>
        </row>
        <row r="928">
          <cell r="A928">
            <v>61049</v>
          </cell>
          <cell r="B928" t="str">
            <v>SMS</v>
          </cell>
        </row>
        <row r="929">
          <cell r="A929">
            <v>61051</v>
          </cell>
          <cell r="B929" t="str">
            <v>SMS</v>
          </cell>
        </row>
        <row r="930">
          <cell r="A930">
            <v>61064</v>
          </cell>
          <cell r="B930" t="str">
            <v>SMS</v>
          </cell>
        </row>
        <row r="931">
          <cell r="A931">
            <v>61066</v>
          </cell>
          <cell r="B931" t="str">
            <v>SMS</v>
          </cell>
        </row>
        <row r="932">
          <cell r="A932">
            <v>61069</v>
          </cell>
          <cell r="B932" t="str">
            <v>SMS</v>
          </cell>
        </row>
        <row r="933">
          <cell r="A933">
            <v>61080</v>
          </cell>
          <cell r="B933" t="str">
            <v>SMS</v>
          </cell>
        </row>
        <row r="934">
          <cell r="A934">
            <v>61081</v>
          </cell>
          <cell r="B934" t="str">
            <v>SMS</v>
          </cell>
        </row>
        <row r="935">
          <cell r="A935">
            <v>61085</v>
          </cell>
          <cell r="B935" t="str">
            <v>SMS</v>
          </cell>
        </row>
        <row r="936">
          <cell r="A936">
            <v>61087</v>
          </cell>
          <cell r="B936" t="str">
            <v>SMS</v>
          </cell>
        </row>
        <row r="937">
          <cell r="A937">
            <v>61090</v>
          </cell>
          <cell r="B937" t="str">
            <v>SMS</v>
          </cell>
        </row>
        <row r="938">
          <cell r="A938">
            <v>61091</v>
          </cell>
          <cell r="B938" t="str">
            <v>SMS</v>
          </cell>
        </row>
        <row r="939">
          <cell r="A939">
            <v>61095</v>
          </cell>
          <cell r="B939" t="str">
            <v>SMS</v>
          </cell>
        </row>
        <row r="940">
          <cell r="A940">
            <v>61097</v>
          </cell>
          <cell r="B940" t="str">
            <v>SMS</v>
          </cell>
        </row>
        <row r="941">
          <cell r="A941">
            <v>61336</v>
          </cell>
          <cell r="B941" t="str">
            <v>SWS</v>
          </cell>
        </row>
        <row r="942">
          <cell r="A942">
            <v>61338</v>
          </cell>
          <cell r="B942" t="str">
            <v>SWS</v>
          </cell>
        </row>
        <row r="943">
          <cell r="A943">
            <v>61720</v>
          </cell>
          <cell r="B943" t="str">
            <v>SCS</v>
          </cell>
        </row>
        <row r="944">
          <cell r="A944">
            <v>61722</v>
          </cell>
          <cell r="B944" t="str">
            <v>SCS</v>
          </cell>
        </row>
        <row r="945">
          <cell r="A945">
            <v>61740</v>
          </cell>
          <cell r="B945" t="str">
            <v>SCS</v>
          </cell>
        </row>
        <row r="946">
          <cell r="A946">
            <v>61820</v>
          </cell>
          <cell r="B946" t="str">
            <v>SCS</v>
          </cell>
        </row>
        <row r="947">
          <cell r="A947">
            <v>61822</v>
          </cell>
          <cell r="B947" t="str">
            <v>SCS</v>
          </cell>
        </row>
        <row r="948">
          <cell r="A948">
            <v>61920</v>
          </cell>
          <cell r="B948" t="str">
            <v>SCS</v>
          </cell>
        </row>
        <row r="949">
          <cell r="A949">
            <v>61922</v>
          </cell>
          <cell r="B949" t="str">
            <v>SCS</v>
          </cell>
        </row>
        <row r="950">
          <cell r="A950">
            <v>61940</v>
          </cell>
          <cell r="B950" t="str">
            <v>SCS</v>
          </cell>
        </row>
        <row r="951">
          <cell r="A951">
            <v>61942</v>
          </cell>
          <cell r="B951" t="str">
            <v>SCS</v>
          </cell>
        </row>
        <row r="952">
          <cell r="A952">
            <v>62001</v>
          </cell>
          <cell r="B952" t="str">
            <v>FMN</v>
          </cell>
        </row>
        <row r="953">
          <cell r="A953">
            <v>62002</v>
          </cell>
          <cell r="B953" t="str">
            <v>FMB</v>
          </cell>
        </row>
        <row r="954">
          <cell r="A954">
            <v>62005</v>
          </cell>
          <cell r="B954" t="str">
            <v>FMB</v>
          </cell>
        </row>
        <row r="955">
          <cell r="A955">
            <v>62010</v>
          </cell>
          <cell r="B955" t="str">
            <v>SMQ</v>
          </cell>
        </row>
        <row r="956">
          <cell r="A956">
            <v>62015</v>
          </cell>
          <cell r="B956" t="str">
            <v>FMB</v>
          </cell>
        </row>
        <row r="957">
          <cell r="A957">
            <v>62016</v>
          </cell>
          <cell r="B957" t="str">
            <v>FMB</v>
          </cell>
        </row>
        <row r="958">
          <cell r="A958">
            <v>62018</v>
          </cell>
          <cell r="B958" t="str">
            <v>FMB</v>
          </cell>
        </row>
        <row r="959">
          <cell r="A959">
            <v>62026</v>
          </cell>
          <cell r="B959" t="str">
            <v>FMB</v>
          </cell>
        </row>
        <row r="960">
          <cell r="A960">
            <v>62027</v>
          </cell>
          <cell r="B960" t="str">
            <v>FMB</v>
          </cell>
        </row>
        <row r="961">
          <cell r="A961">
            <v>62028</v>
          </cell>
          <cell r="B961" t="str">
            <v>SMS</v>
          </cell>
        </row>
        <row r="962">
          <cell r="A962">
            <v>62030</v>
          </cell>
          <cell r="B962" t="str">
            <v>FMB</v>
          </cell>
        </row>
        <row r="963">
          <cell r="A963">
            <v>62031</v>
          </cell>
          <cell r="B963" t="str">
            <v>SMS</v>
          </cell>
        </row>
        <row r="964">
          <cell r="A964">
            <v>62033</v>
          </cell>
          <cell r="B964" t="str">
            <v>SMS</v>
          </cell>
        </row>
        <row r="965">
          <cell r="A965">
            <v>62034</v>
          </cell>
          <cell r="B965" t="str">
            <v>FMB</v>
          </cell>
        </row>
        <row r="966">
          <cell r="A966">
            <v>62035</v>
          </cell>
          <cell r="B966" t="str">
            <v>FMB</v>
          </cell>
        </row>
        <row r="967">
          <cell r="A967">
            <v>62036</v>
          </cell>
          <cell r="B967" t="str">
            <v>FMB</v>
          </cell>
        </row>
        <row r="968">
          <cell r="A968">
            <v>62037</v>
          </cell>
          <cell r="B968" t="str">
            <v>FMB</v>
          </cell>
        </row>
        <row r="969">
          <cell r="A969">
            <v>62041</v>
          </cell>
          <cell r="B969" t="str">
            <v>FMB</v>
          </cell>
        </row>
        <row r="970">
          <cell r="A970">
            <v>62042</v>
          </cell>
          <cell r="B970" t="str">
            <v>FMB</v>
          </cell>
        </row>
        <row r="971">
          <cell r="A971">
            <v>62043</v>
          </cell>
          <cell r="B971" t="str">
            <v>FMB</v>
          </cell>
        </row>
        <row r="972">
          <cell r="A972">
            <v>62050</v>
          </cell>
          <cell r="B972" t="str">
            <v>FMB</v>
          </cell>
        </row>
        <row r="973">
          <cell r="A973">
            <v>62053</v>
          </cell>
          <cell r="B973" t="str">
            <v>FMB</v>
          </cell>
        </row>
        <row r="974">
          <cell r="A974">
            <v>62054</v>
          </cell>
          <cell r="B974" t="str">
            <v>FMB</v>
          </cell>
        </row>
        <row r="975">
          <cell r="A975">
            <v>62055</v>
          </cell>
          <cell r="B975" t="str">
            <v>FMB</v>
          </cell>
        </row>
        <row r="976">
          <cell r="A976">
            <v>62060</v>
          </cell>
          <cell r="B976" t="str">
            <v>FMB</v>
          </cell>
        </row>
        <row r="977">
          <cell r="A977">
            <v>62076</v>
          </cell>
          <cell r="B977" t="str">
            <v>FMB</v>
          </cell>
        </row>
        <row r="978">
          <cell r="A978">
            <v>62077</v>
          </cell>
          <cell r="B978" t="str">
            <v>FMB</v>
          </cell>
        </row>
        <row r="979">
          <cell r="A979">
            <v>62078</v>
          </cell>
          <cell r="B979" t="str">
            <v>FMB</v>
          </cell>
        </row>
        <row r="980">
          <cell r="A980">
            <v>62079</v>
          </cell>
          <cell r="B980" t="str">
            <v>FMB</v>
          </cell>
        </row>
        <row r="981">
          <cell r="A981">
            <v>62084</v>
          </cell>
          <cell r="B981" t="str">
            <v>FMB</v>
          </cell>
        </row>
        <row r="982">
          <cell r="A982">
            <v>62085</v>
          </cell>
          <cell r="B982" t="str">
            <v>FMB</v>
          </cell>
        </row>
        <row r="983">
          <cell r="A983">
            <v>62087</v>
          </cell>
          <cell r="B983" t="str">
            <v>FMB</v>
          </cell>
        </row>
        <row r="984">
          <cell r="A984">
            <v>62092</v>
          </cell>
          <cell r="B984" t="str">
            <v>FMB</v>
          </cell>
        </row>
        <row r="985">
          <cell r="A985">
            <v>62094</v>
          </cell>
          <cell r="B985" t="str">
            <v>FMB</v>
          </cell>
        </row>
        <row r="986">
          <cell r="A986">
            <v>62095</v>
          </cell>
          <cell r="B986" t="str">
            <v>FMB</v>
          </cell>
        </row>
        <row r="987">
          <cell r="A987">
            <v>62096</v>
          </cell>
          <cell r="B987" t="str">
            <v>FMB</v>
          </cell>
        </row>
        <row r="988">
          <cell r="A988">
            <v>62098</v>
          </cell>
          <cell r="B988" t="str">
            <v>FMB</v>
          </cell>
        </row>
        <row r="989">
          <cell r="A989">
            <v>62330</v>
          </cell>
          <cell r="B989" t="str">
            <v>FWB</v>
          </cell>
        </row>
        <row r="990">
          <cell r="A990">
            <v>62331</v>
          </cell>
          <cell r="B990" t="str">
            <v>FWB</v>
          </cell>
        </row>
        <row r="991">
          <cell r="A991">
            <v>62332</v>
          </cell>
          <cell r="B991" t="str">
            <v>FWB</v>
          </cell>
        </row>
        <row r="992">
          <cell r="A992">
            <v>62333</v>
          </cell>
          <cell r="B992" t="str">
            <v>FWB</v>
          </cell>
        </row>
        <row r="993">
          <cell r="A993">
            <v>62352</v>
          </cell>
          <cell r="B993" t="str">
            <v>FWB</v>
          </cell>
        </row>
        <row r="994">
          <cell r="A994">
            <v>62354</v>
          </cell>
          <cell r="B994" t="str">
            <v>FWB</v>
          </cell>
        </row>
        <row r="995">
          <cell r="A995">
            <v>62355</v>
          </cell>
          <cell r="B995" t="str">
            <v>FWB</v>
          </cell>
        </row>
        <row r="996">
          <cell r="A996">
            <v>62372</v>
          </cell>
          <cell r="B996" t="str">
            <v>SWQ</v>
          </cell>
        </row>
        <row r="997">
          <cell r="A997">
            <v>62376</v>
          </cell>
          <cell r="B997" t="str">
            <v>SWQ</v>
          </cell>
        </row>
        <row r="998">
          <cell r="A998">
            <v>62392</v>
          </cell>
          <cell r="B998" t="str">
            <v>FWB</v>
          </cell>
        </row>
        <row r="999">
          <cell r="A999">
            <v>62393</v>
          </cell>
          <cell r="B999" t="str">
            <v>FWB</v>
          </cell>
        </row>
        <row r="1000">
          <cell r="A1000">
            <v>62396</v>
          </cell>
          <cell r="B1000" t="str">
            <v>FWB</v>
          </cell>
        </row>
        <row r="1001">
          <cell r="A1001">
            <v>62728</v>
          </cell>
          <cell r="B1001" t="str">
            <v>SCS</v>
          </cell>
        </row>
        <row r="1002">
          <cell r="A1002">
            <v>62729</v>
          </cell>
          <cell r="B1002" t="str">
            <v>SCS</v>
          </cell>
        </row>
        <row r="1003">
          <cell r="A1003">
            <v>62928</v>
          </cell>
          <cell r="B1003" t="str">
            <v>SCS</v>
          </cell>
        </row>
        <row r="1004">
          <cell r="A1004">
            <v>62929</v>
          </cell>
          <cell r="B1004" t="str">
            <v>SCS</v>
          </cell>
        </row>
        <row r="1005">
          <cell r="A1005">
            <v>63012</v>
          </cell>
          <cell r="B1005" t="str">
            <v>SMP</v>
          </cell>
        </row>
        <row r="1006">
          <cell r="A1006">
            <v>63013</v>
          </cell>
          <cell r="B1006" t="str">
            <v>SMP</v>
          </cell>
        </row>
        <row r="1007">
          <cell r="A1007">
            <v>63015</v>
          </cell>
          <cell r="B1007" t="str">
            <v>SMP</v>
          </cell>
        </row>
        <row r="1008">
          <cell r="A1008">
            <v>63016</v>
          </cell>
          <cell r="B1008" t="str">
            <v>SMP</v>
          </cell>
        </row>
        <row r="1009">
          <cell r="A1009">
            <v>63017</v>
          </cell>
          <cell r="B1009" t="str">
            <v>SMP</v>
          </cell>
        </row>
        <row r="1010">
          <cell r="A1010">
            <v>63019</v>
          </cell>
          <cell r="B1010" t="str">
            <v>SMP</v>
          </cell>
        </row>
        <row r="1011">
          <cell r="A1011">
            <v>63029</v>
          </cell>
          <cell r="B1011" t="str">
            <v>SMS</v>
          </cell>
        </row>
        <row r="1012">
          <cell r="A1012">
            <v>63032</v>
          </cell>
          <cell r="B1012" t="str">
            <v>SMS</v>
          </cell>
        </row>
        <row r="1013">
          <cell r="A1013">
            <v>63033</v>
          </cell>
          <cell r="B1013" t="str">
            <v>SMS</v>
          </cell>
        </row>
        <row r="1014">
          <cell r="A1014">
            <v>63034</v>
          </cell>
          <cell r="B1014" t="str">
            <v>SMS</v>
          </cell>
        </row>
        <row r="1015">
          <cell r="A1015">
            <v>63035</v>
          </cell>
          <cell r="B1015" t="str">
            <v>SMS</v>
          </cell>
        </row>
        <row r="1016">
          <cell r="A1016">
            <v>63036</v>
          </cell>
          <cell r="B1016" t="str">
            <v>SMS</v>
          </cell>
        </row>
        <row r="1017">
          <cell r="A1017">
            <v>63037</v>
          </cell>
          <cell r="B1017" t="str">
            <v>SMS</v>
          </cell>
        </row>
        <row r="1018">
          <cell r="A1018">
            <v>63038</v>
          </cell>
          <cell r="B1018" t="str">
            <v>SMS</v>
          </cell>
        </row>
        <row r="1019">
          <cell r="A1019">
            <v>63039</v>
          </cell>
          <cell r="B1019" t="str">
            <v>SMS</v>
          </cell>
        </row>
        <row r="1020">
          <cell r="A1020">
            <v>63040</v>
          </cell>
          <cell r="B1020" t="str">
            <v>SMS</v>
          </cell>
        </row>
        <row r="1021">
          <cell r="A1021">
            <v>63042</v>
          </cell>
          <cell r="B1021" t="str">
            <v>SMS</v>
          </cell>
        </row>
        <row r="1022">
          <cell r="A1022">
            <v>63043</v>
          </cell>
          <cell r="B1022" t="str">
            <v>SMS</v>
          </cell>
        </row>
        <row r="1023">
          <cell r="A1023">
            <v>63044</v>
          </cell>
          <cell r="B1023" t="str">
            <v>SMS</v>
          </cell>
        </row>
        <row r="1024">
          <cell r="A1024">
            <v>63068</v>
          </cell>
          <cell r="B1024" t="str">
            <v>SMS</v>
          </cell>
        </row>
        <row r="1025">
          <cell r="A1025">
            <v>63096</v>
          </cell>
          <cell r="B1025" t="str">
            <v>FMB</v>
          </cell>
        </row>
        <row r="1026">
          <cell r="A1026">
            <v>63097</v>
          </cell>
          <cell r="B1026" t="str">
            <v>FMB</v>
          </cell>
        </row>
        <row r="1027">
          <cell r="A1027">
            <v>63098</v>
          </cell>
          <cell r="B1027" t="str">
            <v>FMB</v>
          </cell>
        </row>
        <row r="1028">
          <cell r="A1028">
            <v>64000</v>
          </cell>
          <cell r="B1028" t="str">
            <v>SMQ</v>
          </cell>
        </row>
        <row r="1029">
          <cell r="A1029">
            <v>64002</v>
          </cell>
          <cell r="B1029" t="str">
            <v>SMQ</v>
          </cell>
        </row>
        <row r="1030">
          <cell r="A1030">
            <v>64010</v>
          </cell>
          <cell r="B1030" t="str">
            <v>SMQ</v>
          </cell>
        </row>
        <row r="1031">
          <cell r="A1031">
            <v>64012</v>
          </cell>
          <cell r="B1031" t="str">
            <v>SMQ</v>
          </cell>
        </row>
        <row r="1032">
          <cell r="A1032">
            <v>64014</v>
          </cell>
          <cell r="B1032" t="str">
            <v>SMP</v>
          </cell>
        </row>
        <row r="1033">
          <cell r="A1033">
            <v>64020</v>
          </cell>
          <cell r="B1033" t="str">
            <v>SMQ</v>
          </cell>
        </row>
        <row r="1034">
          <cell r="A1034">
            <v>64022</v>
          </cell>
          <cell r="B1034" t="str">
            <v>SMQ</v>
          </cell>
        </row>
        <row r="1035">
          <cell r="A1035">
            <v>64023</v>
          </cell>
          <cell r="B1035" t="str">
            <v>SMP</v>
          </cell>
        </row>
        <row r="1036">
          <cell r="A1036">
            <v>64024</v>
          </cell>
          <cell r="B1036" t="str">
            <v>SMP</v>
          </cell>
        </row>
        <row r="1037">
          <cell r="A1037">
            <v>64026</v>
          </cell>
          <cell r="B1037" t="str">
            <v>SMP</v>
          </cell>
        </row>
        <row r="1038">
          <cell r="A1038">
            <v>64028</v>
          </cell>
          <cell r="B1038" t="str">
            <v>SMP</v>
          </cell>
        </row>
        <row r="1039">
          <cell r="A1039">
            <v>64029</v>
          </cell>
          <cell r="B1039" t="str">
            <v>SMP</v>
          </cell>
        </row>
        <row r="1040">
          <cell r="A1040">
            <v>64031</v>
          </cell>
          <cell r="B1040" t="str">
            <v>SMP</v>
          </cell>
        </row>
        <row r="1041">
          <cell r="A1041">
            <v>64032</v>
          </cell>
          <cell r="B1041" t="str">
            <v>SMS</v>
          </cell>
        </row>
        <row r="1042">
          <cell r="A1042">
            <v>64033</v>
          </cell>
          <cell r="B1042" t="str">
            <v>SMP</v>
          </cell>
        </row>
        <row r="1043">
          <cell r="A1043">
            <v>64034</v>
          </cell>
          <cell r="B1043" t="str">
            <v>SMP</v>
          </cell>
        </row>
        <row r="1044">
          <cell r="A1044">
            <v>64036</v>
          </cell>
          <cell r="B1044" t="str">
            <v>SMP</v>
          </cell>
        </row>
        <row r="1045">
          <cell r="A1045">
            <v>64041</v>
          </cell>
          <cell r="B1045" t="str">
            <v>SMS</v>
          </cell>
        </row>
        <row r="1046">
          <cell r="A1046">
            <v>64044</v>
          </cell>
          <cell r="B1046" t="str">
            <v>SMS</v>
          </cell>
        </row>
        <row r="1047">
          <cell r="A1047">
            <v>64045</v>
          </cell>
          <cell r="B1047" t="str">
            <v>FMB</v>
          </cell>
        </row>
        <row r="1048">
          <cell r="A1048">
            <v>64046</v>
          </cell>
          <cell r="B1048" t="str">
            <v>FMB</v>
          </cell>
        </row>
        <row r="1049">
          <cell r="A1049">
            <v>64048</v>
          </cell>
          <cell r="B1049" t="str">
            <v>FMB</v>
          </cell>
        </row>
        <row r="1050">
          <cell r="A1050">
            <v>64054</v>
          </cell>
          <cell r="B1050" t="str">
            <v>SMP</v>
          </cell>
        </row>
        <row r="1051">
          <cell r="A1051">
            <v>64055</v>
          </cell>
          <cell r="B1051" t="str">
            <v>FMB</v>
          </cell>
        </row>
        <row r="1052">
          <cell r="A1052">
            <v>64056</v>
          </cell>
          <cell r="B1052" t="str">
            <v>FMB</v>
          </cell>
        </row>
        <row r="1053">
          <cell r="A1053">
            <v>64063</v>
          </cell>
          <cell r="B1053" t="str">
            <v>FMB</v>
          </cell>
        </row>
        <row r="1054">
          <cell r="A1054">
            <v>64064</v>
          </cell>
          <cell r="B1054" t="str">
            <v>FMB</v>
          </cell>
        </row>
        <row r="1055">
          <cell r="A1055">
            <v>64065</v>
          </cell>
          <cell r="B1055" t="str">
            <v>FMB</v>
          </cell>
        </row>
        <row r="1056">
          <cell r="A1056">
            <v>64071</v>
          </cell>
          <cell r="B1056" t="str">
            <v>FMB</v>
          </cell>
        </row>
        <row r="1057">
          <cell r="A1057">
            <v>64072</v>
          </cell>
          <cell r="B1057" t="str">
            <v>FMB</v>
          </cell>
        </row>
        <row r="1058">
          <cell r="A1058">
            <v>64080</v>
          </cell>
          <cell r="B1058" t="str">
            <v>FMB</v>
          </cell>
        </row>
        <row r="1059">
          <cell r="A1059">
            <v>64082</v>
          </cell>
          <cell r="B1059" t="str">
            <v>FMB</v>
          </cell>
        </row>
        <row r="1060">
          <cell r="A1060">
            <v>64083</v>
          </cell>
          <cell r="B1060" t="str">
            <v>FMB</v>
          </cell>
        </row>
        <row r="1061">
          <cell r="A1061">
            <v>64341</v>
          </cell>
          <cell r="B1061" t="str">
            <v>SWS</v>
          </cell>
        </row>
        <row r="1062">
          <cell r="A1062">
            <v>64343</v>
          </cell>
          <cell r="B1062" t="str">
            <v>SWS</v>
          </cell>
        </row>
        <row r="1063">
          <cell r="A1063">
            <v>64345</v>
          </cell>
          <cell r="B1063" t="str">
            <v>SWS</v>
          </cell>
        </row>
        <row r="1064">
          <cell r="A1064">
            <v>64346</v>
          </cell>
          <cell r="B1064" t="str">
            <v>SWS</v>
          </cell>
        </row>
        <row r="1065">
          <cell r="A1065">
            <v>64347</v>
          </cell>
          <cell r="B1065" t="str">
            <v>SWS</v>
          </cell>
        </row>
        <row r="1066">
          <cell r="A1066">
            <v>64348</v>
          </cell>
          <cell r="B1066" t="str">
            <v>SWS</v>
          </cell>
        </row>
        <row r="1067">
          <cell r="A1067">
            <v>64350</v>
          </cell>
          <cell r="B1067" t="str">
            <v>SWS</v>
          </cell>
        </row>
        <row r="1068">
          <cell r="A1068">
            <v>64355</v>
          </cell>
          <cell r="B1068" t="str">
            <v>FWB</v>
          </cell>
        </row>
        <row r="1069">
          <cell r="A1069">
            <v>64356</v>
          </cell>
          <cell r="B1069" t="str">
            <v>FWB</v>
          </cell>
        </row>
        <row r="1070">
          <cell r="A1070">
            <v>64357</v>
          </cell>
          <cell r="B1070" t="str">
            <v>FWB</v>
          </cell>
        </row>
        <row r="1071">
          <cell r="A1071">
            <v>64380</v>
          </cell>
          <cell r="B1071" t="str">
            <v>SWS</v>
          </cell>
        </row>
        <row r="1072">
          <cell r="A1072">
            <v>64381</v>
          </cell>
          <cell r="B1072" t="str">
            <v>SWS</v>
          </cell>
        </row>
        <row r="1073">
          <cell r="A1073">
            <v>64382</v>
          </cell>
          <cell r="B1073" t="str">
            <v>SWS</v>
          </cell>
        </row>
        <row r="1074">
          <cell r="A1074">
            <v>64399</v>
          </cell>
          <cell r="B1074" t="str">
            <v>SWS</v>
          </cell>
        </row>
        <row r="1075">
          <cell r="A1075">
            <v>64728</v>
          </cell>
          <cell r="B1075" t="str">
            <v>SCP</v>
          </cell>
        </row>
        <row r="1076">
          <cell r="A1076">
            <v>64729</v>
          </cell>
          <cell r="B1076" t="str">
            <v>SCP</v>
          </cell>
        </row>
        <row r="1077">
          <cell r="A1077">
            <v>64730</v>
          </cell>
          <cell r="B1077" t="str">
            <v>SCP</v>
          </cell>
        </row>
        <row r="1078">
          <cell r="A1078">
            <v>64732</v>
          </cell>
          <cell r="B1078" t="str">
            <v>SCP</v>
          </cell>
        </row>
        <row r="1079">
          <cell r="A1079">
            <v>64734</v>
          </cell>
          <cell r="B1079" t="str">
            <v>SCP</v>
          </cell>
        </row>
        <row r="1080">
          <cell r="A1080">
            <v>64735</v>
          </cell>
          <cell r="B1080" t="str">
            <v>SCP</v>
          </cell>
        </row>
        <row r="1081">
          <cell r="A1081">
            <v>64737</v>
          </cell>
          <cell r="B1081" t="str">
            <v>SCP</v>
          </cell>
        </row>
        <row r="1082">
          <cell r="A1082">
            <v>64747</v>
          </cell>
          <cell r="B1082" t="str">
            <v>SCS</v>
          </cell>
        </row>
        <row r="1083">
          <cell r="A1083">
            <v>64749</v>
          </cell>
          <cell r="B1083" t="str">
            <v>SCS</v>
          </cell>
        </row>
        <row r="1084">
          <cell r="A1084">
            <v>64750</v>
          </cell>
          <cell r="B1084" t="str">
            <v>SCS</v>
          </cell>
        </row>
        <row r="1085">
          <cell r="A1085">
            <v>64752</v>
          </cell>
          <cell r="B1085" t="str">
            <v>SCS</v>
          </cell>
        </row>
        <row r="1086">
          <cell r="A1086">
            <v>64754</v>
          </cell>
          <cell r="B1086" t="str">
            <v>SCP</v>
          </cell>
        </row>
        <row r="1087">
          <cell r="A1087">
            <v>64755</v>
          </cell>
          <cell r="B1087" t="str">
            <v>SCP</v>
          </cell>
        </row>
        <row r="1088">
          <cell r="A1088">
            <v>64756</v>
          </cell>
          <cell r="B1088" t="str">
            <v>SCP</v>
          </cell>
        </row>
        <row r="1089">
          <cell r="A1089">
            <v>64757</v>
          </cell>
          <cell r="B1089" t="str">
            <v>SCP</v>
          </cell>
        </row>
        <row r="1090">
          <cell r="A1090">
            <v>64758</v>
          </cell>
          <cell r="B1090" t="str">
            <v>SCP</v>
          </cell>
        </row>
        <row r="1091">
          <cell r="A1091">
            <v>64759</v>
          </cell>
          <cell r="B1091" t="str">
            <v>SCP</v>
          </cell>
        </row>
        <row r="1092">
          <cell r="A1092">
            <v>64828</v>
          </cell>
          <cell r="B1092" t="str">
            <v>SCP</v>
          </cell>
        </row>
        <row r="1093">
          <cell r="A1093">
            <v>64829</v>
          </cell>
          <cell r="B1093" t="str">
            <v>SCP</v>
          </cell>
        </row>
        <row r="1094">
          <cell r="A1094">
            <v>64830</v>
          </cell>
          <cell r="B1094" t="str">
            <v>SCP</v>
          </cell>
        </row>
        <row r="1095">
          <cell r="A1095">
            <v>64832</v>
          </cell>
          <cell r="B1095" t="str">
            <v>SCP</v>
          </cell>
        </row>
        <row r="1096">
          <cell r="A1096">
            <v>64847</v>
          </cell>
          <cell r="B1096" t="str">
            <v>SCS</v>
          </cell>
        </row>
        <row r="1097">
          <cell r="A1097">
            <v>64849</v>
          </cell>
          <cell r="B1097" t="str">
            <v>SCS</v>
          </cell>
        </row>
        <row r="1098">
          <cell r="A1098">
            <v>64850</v>
          </cell>
          <cell r="B1098" t="str">
            <v>SCS</v>
          </cell>
        </row>
        <row r="1099">
          <cell r="A1099">
            <v>64852</v>
          </cell>
          <cell r="B1099" t="str">
            <v>SCS</v>
          </cell>
        </row>
        <row r="1100">
          <cell r="A1100">
            <v>64854</v>
          </cell>
          <cell r="B1100" t="str">
            <v>SCP</v>
          </cell>
        </row>
        <row r="1101">
          <cell r="A1101">
            <v>64855</v>
          </cell>
          <cell r="B1101" t="str">
            <v>SCP</v>
          </cell>
        </row>
        <row r="1102">
          <cell r="A1102">
            <v>64856</v>
          </cell>
          <cell r="B1102" t="str">
            <v>SCP</v>
          </cell>
        </row>
        <row r="1103">
          <cell r="A1103">
            <v>64928</v>
          </cell>
          <cell r="B1103" t="str">
            <v>SCP</v>
          </cell>
        </row>
        <row r="1104">
          <cell r="A1104">
            <v>64929</v>
          </cell>
          <cell r="B1104" t="str">
            <v>SCP</v>
          </cell>
        </row>
        <row r="1105">
          <cell r="A1105">
            <v>64930</v>
          </cell>
          <cell r="B1105" t="str">
            <v>SCP</v>
          </cell>
        </row>
        <row r="1106">
          <cell r="A1106">
            <v>64932</v>
          </cell>
          <cell r="B1106" t="str">
            <v>SCP</v>
          </cell>
        </row>
        <row r="1107">
          <cell r="A1107">
            <v>64934</v>
          </cell>
          <cell r="B1107" t="str">
            <v>SCP</v>
          </cell>
        </row>
        <row r="1108">
          <cell r="A1108">
            <v>64935</v>
          </cell>
          <cell r="B1108" t="str">
            <v>SCP</v>
          </cell>
        </row>
        <row r="1109">
          <cell r="A1109">
            <v>64937</v>
          </cell>
          <cell r="B1109" t="str">
            <v>SCP</v>
          </cell>
        </row>
        <row r="1110">
          <cell r="A1110">
            <v>64947</v>
          </cell>
          <cell r="B1110" t="str">
            <v>SCS</v>
          </cell>
        </row>
        <row r="1111">
          <cell r="A1111">
            <v>64949</v>
          </cell>
          <cell r="B1111" t="str">
            <v>SCS</v>
          </cell>
        </row>
        <row r="1112">
          <cell r="A1112">
            <v>64950</v>
          </cell>
          <cell r="B1112" t="str">
            <v>SCS</v>
          </cell>
        </row>
        <row r="1113">
          <cell r="A1113">
            <v>64952</v>
          </cell>
          <cell r="B1113" t="str">
            <v>SCS</v>
          </cell>
        </row>
        <row r="1114">
          <cell r="A1114">
            <v>64954</v>
          </cell>
          <cell r="B1114" t="str">
            <v>SCP</v>
          </cell>
        </row>
        <row r="1115">
          <cell r="A1115">
            <v>64955</v>
          </cell>
          <cell r="B1115" t="str">
            <v>SCP</v>
          </cell>
        </row>
        <row r="1116">
          <cell r="A1116">
            <v>64956</v>
          </cell>
          <cell r="B1116" t="str">
            <v>SCP</v>
          </cell>
        </row>
        <row r="1117">
          <cell r="A1117">
            <v>64957</v>
          </cell>
          <cell r="B1117" t="str">
            <v>SCP</v>
          </cell>
        </row>
        <row r="1118">
          <cell r="A1118">
            <v>64958</v>
          </cell>
          <cell r="B1118" t="str">
            <v>SCP</v>
          </cell>
        </row>
        <row r="1119">
          <cell r="A1119">
            <v>64959</v>
          </cell>
          <cell r="B1119" t="str">
            <v>SCP</v>
          </cell>
        </row>
        <row r="1120">
          <cell r="A1120">
            <v>65019</v>
          </cell>
          <cell r="B1120" t="str">
            <v>SMQ</v>
          </cell>
        </row>
        <row r="1121">
          <cell r="A1121">
            <v>65020</v>
          </cell>
          <cell r="B1121" t="str">
            <v>SMQ</v>
          </cell>
        </row>
        <row r="1122">
          <cell r="A1122">
            <v>65022</v>
          </cell>
          <cell r="B1122" t="str">
            <v>SMQ</v>
          </cell>
        </row>
        <row r="1123">
          <cell r="A1123">
            <v>65029</v>
          </cell>
          <cell r="B1123" t="str">
            <v>SMQ</v>
          </cell>
        </row>
        <row r="1124">
          <cell r="A1124">
            <v>65053</v>
          </cell>
          <cell r="B1124" t="str">
            <v>SMS</v>
          </cell>
        </row>
        <row r="1125">
          <cell r="A1125">
            <v>65057</v>
          </cell>
          <cell r="B1125" t="str">
            <v>SMS</v>
          </cell>
        </row>
        <row r="1126">
          <cell r="A1126">
            <v>65063</v>
          </cell>
          <cell r="B1126" t="str">
            <v>SMS</v>
          </cell>
        </row>
        <row r="1127">
          <cell r="A1127">
            <v>65065</v>
          </cell>
          <cell r="B1127" t="str">
            <v>SMS</v>
          </cell>
        </row>
        <row r="1128">
          <cell r="A1128">
            <v>65069</v>
          </cell>
          <cell r="B1128" t="str">
            <v>SMS</v>
          </cell>
        </row>
        <row r="1129">
          <cell r="A1129">
            <v>65072</v>
          </cell>
          <cell r="B1129" t="str">
            <v>SMS</v>
          </cell>
        </row>
        <row r="1130">
          <cell r="A1130">
            <v>65073</v>
          </cell>
          <cell r="B1130" t="str">
            <v>SMS</v>
          </cell>
        </row>
        <row r="1131">
          <cell r="A1131">
            <v>65076</v>
          </cell>
          <cell r="B1131" t="str">
            <v>SMP</v>
          </cell>
        </row>
        <row r="1132">
          <cell r="A1132">
            <v>65077</v>
          </cell>
          <cell r="B1132" t="str">
            <v>SMP</v>
          </cell>
        </row>
        <row r="1133">
          <cell r="A1133">
            <v>65078</v>
          </cell>
          <cell r="B1133" t="str">
            <v>SMP</v>
          </cell>
        </row>
        <row r="1134">
          <cell r="A1134">
            <v>65081</v>
          </cell>
          <cell r="B1134" t="str">
            <v>SMS</v>
          </cell>
        </row>
        <row r="1135">
          <cell r="A1135">
            <v>65082</v>
          </cell>
          <cell r="B1135" t="str">
            <v>SMS</v>
          </cell>
        </row>
        <row r="1136">
          <cell r="A1136">
            <v>65083</v>
          </cell>
          <cell r="B1136" t="str">
            <v>SMS</v>
          </cell>
        </row>
        <row r="1137">
          <cell r="A1137">
            <v>65086</v>
          </cell>
          <cell r="B1137" t="str">
            <v>SMS</v>
          </cell>
        </row>
        <row r="1138">
          <cell r="A1138">
            <v>65087</v>
          </cell>
          <cell r="B1138" t="str">
            <v>SMS</v>
          </cell>
        </row>
        <row r="1139">
          <cell r="A1139">
            <v>65088</v>
          </cell>
          <cell r="B1139" t="str">
            <v>SMS</v>
          </cell>
        </row>
        <row r="1140">
          <cell r="A1140">
            <v>65091</v>
          </cell>
          <cell r="B1140" t="str">
            <v>SMP</v>
          </cell>
        </row>
        <row r="1141">
          <cell r="A1141">
            <v>65092</v>
          </cell>
          <cell r="B1141" t="str">
            <v>SMP</v>
          </cell>
        </row>
        <row r="1142">
          <cell r="A1142">
            <v>65093</v>
          </cell>
          <cell r="B1142" t="str">
            <v>SMP</v>
          </cell>
        </row>
        <row r="1143">
          <cell r="A1143">
            <v>65314</v>
          </cell>
          <cell r="B1143" t="str">
            <v>SWP</v>
          </cell>
        </row>
        <row r="1144">
          <cell r="A1144">
            <v>65316</v>
          </cell>
          <cell r="B1144" t="str">
            <v>SWP</v>
          </cell>
        </row>
        <row r="1145">
          <cell r="A1145">
            <v>65318</v>
          </cell>
          <cell r="B1145" t="str">
            <v>SWP</v>
          </cell>
        </row>
        <row r="1146">
          <cell r="A1146">
            <v>66015</v>
          </cell>
          <cell r="B1146" t="str">
            <v>FMU</v>
          </cell>
        </row>
        <row r="1147">
          <cell r="A1147">
            <v>66020</v>
          </cell>
          <cell r="B1147" t="str">
            <v>SMP</v>
          </cell>
        </row>
        <row r="1148">
          <cell r="A1148">
            <v>66021</v>
          </cell>
          <cell r="B1148" t="str">
            <v>SMP</v>
          </cell>
        </row>
        <row r="1149">
          <cell r="A1149">
            <v>66024</v>
          </cell>
          <cell r="B1149" t="str">
            <v>SMP</v>
          </cell>
        </row>
        <row r="1150">
          <cell r="A1150">
            <v>66027</v>
          </cell>
          <cell r="B1150" t="str">
            <v>SMP</v>
          </cell>
        </row>
        <row r="1151">
          <cell r="A1151">
            <v>66028</v>
          </cell>
          <cell r="B1151" t="str">
            <v>SMP</v>
          </cell>
        </row>
        <row r="1152">
          <cell r="A1152">
            <v>66029</v>
          </cell>
          <cell r="B1152" t="str">
            <v>SMP</v>
          </cell>
        </row>
        <row r="1153">
          <cell r="A1153">
            <v>66055</v>
          </cell>
          <cell r="B1153" t="str">
            <v>FMU</v>
          </cell>
        </row>
        <row r="1154">
          <cell r="A1154">
            <v>66057</v>
          </cell>
          <cell r="B1154" t="str">
            <v>FMU</v>
          </cell>
        </row>
        <row r="1155">
          <cell r="A1155">
            <v>66061</v>
          </cell>
          <cell r="B1155" t="str">
            <v>SMP</v>
          </cell>
        </row>
        <row r="1156">
          <cell r="A1156">
            <v>66063</v>
          </cell>
          <cell r="B1156" t="str">
            <v>SMP</v>
          </cell>
        </row>
        <row r="1157">
          <cell r="A1157">
            <v>66068</v>
          </cell>
          <cell r="B1157" t="str">
            <v>SMP</v>
          </cell>
        </row>
        <row r="1158">
          <cell r="A1158">
            <v>66072</v>
          </cell>
          <cell r="B1158" t="str">
            <v>FMU</v>
          </cell>
        </row>
        <row r="1159">
          <cell r="A1159">
            <v>66077</v>
          </cell>
          <cell r="B1159" t="str">
            <v>FMU</v>
          </cell>
        </row>
        <row r="1160">
          <cell r="A1160">
            <v>66080</v>
          </cell>
          <cell r="B1160" t="str">
            <v>SMS</v>
          </cell>
        </row>
        <row r="1161">
          <cell r="A1161">
            <v>66082</v>
          </cell>
          <cell r="B1161" t="str">
            <v>SMS</v>
          </cell>
        </row>
        <row r="1162">
          <cell r="A1162">
            <v>66093</v>
          </cell>
          <cell r="B1162" t="str">
            <v>FMU</v>
          </cell>
        </row>
        <row r="1163">
          <cell r="A1163">
            <v>66094</v>
          </cell>
          <cell r="B1163" t="str">
            <v>FMU</v>
          </cell>
        </row>
        <row r="1164">
          <cell r="A1164">
            <v>66315</v>
          </cell>
          <cell r="B1164" t="str">
            <v>FWU</v>
          </cell>
        </row>
        <row r="1165">
          <cell r="A1165">
            <v>66320</v>
          </cell>
          <cell r="B1165" t="str">
            <v>SWP</v>
          </cell>
        </row>
        <row r="1166">
          <cell r="A1166">
            <v>66321</v>
          </cell>
          <cell r="B1166" t="str">
            <v>SWP</v>
          </cell>
        </row>
        <row r="1167">
          <cell r="A1167">
            <v>66322</v>
          </cell>
          <cell r="B1167" t="str">
            <v>SWP</v>
          </cell>
        </row>
        <row r="1168">
          <cell r="A1168">
            <v>66328</v>
          </cell>
          <cell r="B1168" t="str">
            <v>SWP</v>
          </cell>
        </row>
        <row r="1169">
          <cell r="A1169">
            <v>66340</v>
          </cell>
          <cell r="B1169" t="str">
            <v>SWP</v>
          </cell>
        </row>
        <row r="1170">
          <cell r="A1170">
            <v>66341</v>
          </cell>
          <cell r="B1170" t="str">
            <v>SWP</v>
          </cell>
        </row>
        <row r="1171">
          <cell r="A1171">
            <v>66343</v>
          </cell>
          <cell r="B1171" t="str">
            <v>SWP</v>
          </cell>
        </row>
        <row r="1172">
          <cell r="A1172">
            <v>66345</v>
          </cell>
          <cell r="B1172" t="str">
            <v>SWP</v>
          </cell>
        </row>
        <row r="1173">
          <cell r="A1173">
            <v>66348</v>
          </cell>
          <cell r="B1173" t="str">
            <v>SWP</v>
          </cell>
        </row>
        <row r="1174">
          <cell r="A1174">
            <v>66351</v>
          </cell>
          <cell r="B1174" t="str">
            <v>SWP</v>
          </cell>
        </row>
        <row r="1175">
          <cell r="A1175">
            <v>66355</v>
          </cell>
          <cell r="B1175" t="str">
            <v>FWU</v>
          </cell>
        </row>
        <row r="1176">
          <cell r="A1176">
            <v>66372</v>
          </cell>
          <cell r="B1176" t="str">
            <v>FWU</v>
          </cell>
        </row>
        <row r="1177">
          <cell r="A1177">
            <v>66377</v>
          </cell>
          <cell r="B1177" t="str">
            <v>FWU</v>
          </cell>
        </row>
        <row r="1178">
          <cell r="A1178">
            <v>66393</v>
          </cell>
          <cell r="B1178" t="str">
            <v>FWU</v>
          </cell>
        </row>
        <row r="1179">
          <cell r="A1179">
            <v>66394</v>
          </cell>
          <cell r="B1179" t="str">
            <v>FWU</v>
          </cell>
        </row>
        <row r="1180">
          <cell r="A1180">
            <v>67003</v>
          </cell>
          <cell r="B1180" t="str">
            <v>SMP</v>
          </cell>
        </row>
        <row r="1181">
          <cell r="A1181">
            <v>67004</v>
          </cell>
          <cell r="B1181" t="str">
            <v>SMP</v>
          </cell>
        </row>
        <row r="1182">
          <cell r="A1182">
            <v>67005</v>
          </cell>
          <cell r="B1182" t="str">
            <v>SMP</v>
          </cell>
        </row>
        <row r="1183">
          <cell r="A1183">
            <v>67006</v>
          </cell>
          <cell r="B1183" t="str">
            <v>SMP</v>
          </cell>
        </row>
        <row r="1184">
          <cell r="A1184">
            <v>67014</v>
          </cell>
          <cell r="B1184" t="str">
            <v>SMS</v>
          </cell>
        </row>
        <row r="1185">
          <cell r="A1185">
            <v>67017</v>
          </cell>
          <cell r="B1185" t="str">
            <v>SMS</v>
          </cell>
        </row>
        <row r="1186">
          <cell r="A1186">
            <v>67018</v>
          </cell>
          <cell r="B1186" t="str">
            <v>SMS</v>
          </cell>
        </row>
        <row r="1187">
          <cell r="A1187">
            <v>67021</v>
          </cell>
          <cell r="B1187" t="str">
            <v>SMS</v>
          </cell>
        </row>
        <row r="1188">
          <cell r="A1188">
            <v>67024</v>
          </cell>
          <cell r="B1188" t="str">
            <v>SMS</v>
          </cell>
        </row>
        <row r="1189">
          <cell r="A1189">
            <v>67027</v>
          </cell>
          <cell r="B1189" t="str">
            <v>SMS</v>
          </cell>
        </row>
        <row r="1190">
          <cell r="A1190">
            <v>67029</v>
          </cell>
          <cell r="B1190" t="str">
            <v>SMS</v>
          </cell>
        </row>
        <row r="1191">
          <cell r="A1191">
            <v>67031</v>
          </cell>
          <cell r="B1191" t="str">
            <v>SMP</v>
          </cell>
        </row>
        <row r="1192">
          <cell r="A1192">
            <v>67032</v>
          </cell>
          <cell r="B1192" t="str">
            <v>SMP</v>
          </cell>
        </row>
        <row r="1193">
          <cell r="A1193">
            <v>67037</v>
          </cell>
          <cell r="B1193" t="str">
            <v>SMP</v>
          </cell>
        </row>
        <row r="1194">
          <cell r="A1194">
            <v>67051</v>
          </cell>
          <cell r="B1194" t="str">
            <v>SMP</v>
          </cell>
        </row>
        <row r="1195">
          <cell r="A1195">
            <v>67056</v>
          </cell>
          <cell r="B1195" t="str">
            <v>SMP</v>
          </cell>
        </row>
        <row r="1196">
          <cell r="A1196">
            <v>67057</v>
          </cell>
          <cell r="B1196" t="str">
            <v>SMP</v>
          </cell>
        </row>
        <row r="1197">
          <cell r="A1197">
            <v>67061</v>
          </cell>
          <cell r="B1197" t="str">
            <v>SMS</v>
          </cell>
        </row>
        <row r="1198">
          <cell r="A1198">
            <v>67062</v>
          </cell>
          <cell r="B1198" t="str">
            <v>SMS</v>
          </cell>
        </row>
        <row r="1199">
          <cell r="A1199">
            <v>67064</v>
          </cell>
          <cell r="B1199" t="str">
            <v>SMS</v>
          </cell>
        </row>
        <row r="1200">
          <cell r="A1200">
            <v>67065</v>
          </cell>
          <cell r="B1200" t="str">
            <v>SMS</v>
          </cell>
        </row>
        <row r="1201">
          <cell r="A1201">
            <v>67071</v>
          </cell>
          <cell r="B1201" t="str">
            <v>SMP</v>
          </cell>
        </row>
        <row r="1202">
          <cell r="A1202">
            <v>67072</v>
          </cell>
          <cell r="B1202" t="str">
            <v>SMS</v>
          </cell>
        </row>
        <row r="1203">
          <cell r="A1203">
            <v>67073</v>
          </cell>
          <cell r="B1203" t="str">
            <v>SMP</v>
          </cell>
        </row>
        <row r="1204">
          <cell r="A1204">
            <v>67074</v>
          </cell>
          <cell r="B1204" t="str">
            <v>SMS</v>
          </cell>
        </row>
        <row r="1205">
          <cell r="A1205">
            <v>67081</v>
          </cell>
          <cell r="B1205" t="str">
            <v>SMS</v>
          </cell>
        </row>
        <row r="1206">
          <cell r="A1206">
            <v>67082</v>
          </cell>
          <cell r="B1206" t="str">
            <v>SMS</v>
          </cell>
        </row>
        <row r="1207">
          <cell r="A1207">
            <v>67087</v>
          </cell>
          <cell r="B1207" t="str">
            <v>SMS</v>
          </cell>
        </row>
        <row r="1208">
          <cell r="A1208">
            <v>67088</v>
          </cell>
          <cell r="B1208" t="str">
            <v>SMS</v>
          </cell>
        </row>
        <row r="1209">
          <cell r="A1209">
            <v>67089</v>
          </cell>
          <cell r="B1209" t="str">
            <v>SMS</v>
          </cell>
        </row>
        <row r="1210">
          <cell r="A1210">
            <v>67090</v>
          </cell>
          <cell r="B1210" t="str">
            <v>SMS</v>
          </cell>
        </row>
        <row r="1211">
          <cell r="A1211">
            <v>67091</v>
          </cell>
          <cell r="B1211" t="str">
            <v>SMS</v>
          </cell>
        </row>
        <row r="1212">
          <cell r="A1212">
            <v>67092</v>
          </cell>
          <cell r="B1212" t="str">
            <v>SMS</v>
          </cell>
        </row>
        <row r="1213">
          <cell r="A1213">
            <v>67096</v>
          </cell>
          <cell r="B1213" t="str">
            <v>SMS</v>
          </cell>
        </row>
        <row r="1214">
          <cell r="A1214">
            <v>67098</v>
          </cell>
          <cell r="B1214" t="str">
            <v>SMS</v>
          </cell>
        </row>
        <row r="1215">
          <cell r="A1215">
            <v>67099</v>
          </cell>
          <cell r="B1215" t="str">
            <v>SMS</v>
          </cell>
        </row>
        <row r="1216">
          <cell r="A1216">
            <v>67316</v>
          </cell>
          <cell r="B1216" t="str">
            <v>SWS</v>
          </cell>
        </row>
        <row r="1217">
          <cell r="A1217">
            <v>67318</v>
          </cell>
          <cell r="B1217" t="str">
            <v>SWS</v>
          </cell>
        </row>
        <row r="1218">
          <cell r="A1218">
            <v>67319</v>
          </cell>
          <cell r="B1218" t="str">
            <v>SWS</v>
          </cell>
        </row>
        <row r="1219">
          <cell r="A1219">
            <v>67714</v>
          </cell>
          <cell r="B1219" t="str">
            <v>SCS</v>
          </cell>
        </row>
        <row r="1220">
          <cell r="A1220">
            <v>67721</v>
          </cell>
          <cell r="B1220" t="str">
            <v>SCS</v>
          </cell>
        </row>
        <row r="1221">
          <cell r="A1221">
            <v>67723</v>
          </cell>
          <cell r="B1221" t="str">
            <v>SCS</v>
          </cell>
        </row>
        <row r="1222">
          <cell r="A1222">
            <v>67725</v>
          </cell>
          <cell r="B1222" t="str">
            <v>SCS</v>
          </cell>
        </row>
        <row r="1223">
          <cell r="A1223">
            <v>67727</v>
          </cell>
          <cell r="B1223" t="str">
            <v>SCS</v>
          </cell>
        </row>
        <row r="1224">
          <cell r="A1224">
            <v>67729</v>
          </cell>
          <cell r="B1224" t="str">
            <v>SCS</v>
          </cell>
        </row>
        <row r="1225">
          <cell r="A1225">
            <v>67743</v>
          </cell>
          <cell r="B1225" t="str">
            <v>SCS</v>
          </cell>
        </row>
        <row r="1226">
          <cell r="A1226">
            <v>67745</v>
          </cell>
          <cell r="B1226" t="str">
            <v>SCS</v>
          </cell>
        </row>
        <row r="1227">
          <cell r="A1227">
            <v>67747</v>
          </cell>
          <cell r="B1227" t="str">
            <v>SCS</v>
          </cell>
        </row>
        <row r="1228">
          <cell r="A1228">
            <v>67749</v>
          </cell>
          <cell r="B1228" t="str">
            <v>SCS</v>
          </cell>
        </row>
        <row r="1229">
          <cell r="A1229">
            <v>67750</v>
          </cell>
          <cell r="B1229" t="str">
            <v>SCS</v>
          </cell>
        </row>
        <row r="1230">
          <cell r="A1230">
            <v>67766</v>
          </cell>
          <cell r="B1230" t="str">
            <v>SCS</v>
          </cell>
        </row>
        <row r="1231">
          <cell r="A1231">
            <v>67768</v>
          </cell>
          <cell r="B1231" t="str">
            <v>SCS</v>
          </cell>
        </row>
        <row r="1232">
          <cell r="A1232">
            <v>67769</v>
          </cell>
          <cell r="B1232" t="str">
            <v>SCS</v>
          </cell>
        </row>
        <row r="1233">
          <cell r="A1233">
            <v>67771</v>
          </cell>
          <cell r="B1233" t="str">
            <v>SCS</v>
          </cell>
        </row>
        <row r="1234">
          <cell r="A1234">
            <v>67773</v>
          </cell>
          <cell r="B1234" t="str">
            <v>SCS</v>
          </cell>
        </row>
        <row r="1235">
          <cell r="A1235">
            <v>67775</v>
          </cell>
          <cell r="B1235" t="str">
            <v>SCS</v>
          </cell>
        </row>
        <row r="1236">
          <cell r="A1236">
            <v>67778</v>
          </cell>
          <cell r="B1236" t="str">
            <v>SCS</v>
          </cell>
        </row>
        <row r="1237">
          <cell r="A1237">
            <v>67779</v>
          </cell>
          <cell r="B1237" t="str">
            <v>SCS</v>
          </cell>
        </row>
        <row r="1238">
          <cell r="A1238">
            <v>67843</v>
          </cell>
          <cell r="B1238" t="str">
            <v>SCS</v>
          </cell>
        </row>
        <row r="1239">
          <cell r="A1239">
            <v>67845</v>
          </cell>
          <cell r="B1239" t="str">
            <v>SCS</v>
          </cell>
        </row>
        <row r="1240">
          <cell r="A1240">
            <v>67850</v>
          </cell>
          <cell r="B1240" t="str">
            <v>SCS</v>
          </cell>
        </row>
        <row r="1241">
          <cell r="A1241">
            <v>67914</v>
          </cell>
          <cell r="B1241" t="str">
            <v>SCS</v>
          </cell>
        </row>
        <row r="1242">
          <cell r="A1242">
            <v>67921</v>
          </cell>
          <cell r="B1242" t="str">
            <v>SCS</v>
          </cell>
        </row>
        <row r="1243">
          <cell r="A1243">
            <v>67923</v>
          </cell>
          <cell r="B1243" t="str">
            <v>SCS</v>
          </cell>
        </row>
        <row r="1244">
          <cell r="A1244">
            <v>67925</v>
          </cell>
          <cell r="B1244" t="str">
            <v>SCS</v>
          </cell>
        </row>
        <row r="1245">
          <cell r="A1245">
            <v>67927</v>
          </cell>
          <cell r="B1245" t="str">
            <v>SCS</v>
          </cell>
        </row>
        <row r="1246">
          <cell r="A1246">
            <v>67929</v>
          </cell>
          <cell r="B1246" t="str">
            <v>SCS</v>
          </cell>
        </row>
        <row r="1247">
          <cell r="A1247">
            <v>67943</v>
          </cell>
          <cell r="B1247" t="str">
            <v>SCS</v>
          </cell>
        </row>
        <row r="1248">
          <cell r="A1248">
            <v>67945</v>
          </cell>
          <cell r="B1248" t="str">
            <v>SCS</v>
          </cell>
        </row>
        <row r="1249">
          <cell r="A1249">
            <v>67947</v>
          </cell>
          <cell r="B1249" t="str">
            <v>SCS</v>
          </cell>
        </row>
        <row r="1250">
          <cell r="A1250">
            <v>67949</v>
          </cell>
          <cell r="B1250" t="str">
            <v>SCS</v>
          </cell>
        </row>
        <row r="1251">
          <cell r="A1251">
            <v>67950</v>
          </cell>
          <cell r="B1251" t="str">
            <v>SCS</v>
          </cell>
        </row>
        <row r="1252">
          <cell r="A1252">
            <v>67966</v>
          </cell>
          <cell r="B1252" t="str">
            <v>SCS</v>
          </cell>
        </row>
        <row r="1253">
          <cell r="A1253">
            <v>67968</v>
          </cell>
          <cell r="B1253" t="str">
            <v>SCS</v>
          </cell>
        </row>
        <row r="1254">
          <cell r="A1254">
            <v>67969</v>
          </cell>
          <cell r="B1254" t="str">
            <v>SCS</v>
          </cell>
        </row>
        <row r="1255">
          <cell r="A1255">
            <v>67971</v>
          </cell>
          <cell r="B1255" t="str">
            <v>SCS</v>
          </cell>
        </row>
        <row r="1256">
          <cell r="A1256">
            <v>67973</v>
          </cell>
          <cell r="B1256" t="str">
            <v>SCS</v>
          </cell>
        </row>
        <row r="1257">
          <cell r="A1257">
            <v>67975</v>
          </cell>
          <cell r="B1257" t="str">
            <v>SCS</v>
          </cell>
        </row>
        <row r="1258">
          <cell r="A1258">
            <v>67978</v>
          </cell>
          <cell r="B1258" t="str">
            <v>SCS</v>
          </cell>
        </row>
        <row r="1259">
          <cell r="A1259">
            <v>67979</v>
          </cell>
          <cell r="B1259" t="str">
            <v>SCS</v>
          </cell>
        </row>
        <row r="1260">
          <cell r="A1260">
            <v>68000</v>
          </cell>
          <cell r="B1260" t="str">
            <v>SMS</v>
          </cell>
        </row>
        <row r="1261">
          <cell r="A1261">
            <v>68001</v>
          </cell>
          <cell r="B1261" t="str">
            <v>FMU</v>
          </cell>
        </row>
        <row r="1262">
          <cell r="A1262">
            <v>68004</v>
          </cell>
          <cell r="B1262" t="str">
            <v>SMS</v>
          </cell>
        </row>
        <row r="1263">
          <cell r="A1263">
            <v>68005</v>
          </cell>
          <cell r="B1263" t="str">
            <v>FMU</v>
          </cell>
        </row>
        <row r="1264">
          <cell r="A1264">
            <v>68009</v>
          </cell>
          <cell r="B1264" t="str">
            <v>SMS</v>
          </cell>
        </row>
        <row r="1265">
          <cell r="A1265">
            <v>68012</v>
          </cell>
          <cell r="B1265" t="str">
            <v>FMU</v>
          </cell>
        </row>
        <row r="1266">
          <cell r="A1266">
            <v>68015</v>
          </cell>
          <cell r="B1266" t="str">
            <v>FMU</v>
          </cell>
        </row>
        <row r="1267">
          <cell r="A1267">
            <v>68018</v>
          </cell>
          <cell r="B1267" t="str">
            <v>SMS</v>
          </cell>
        </row>
        <row r="1268">
          <cell r="A1268">
            <v>68023</v>
          </cell>
          <cell r="B1268" t="str">
            <v>FMN</v>
          </cell>
        </row>
        <row r="1269">
          <cell r="A1269">
            <v>68025</v>
          </cell>
          <cell r="B1269" t="str">
            <v>SMS</v>
          </cell>
        </row>
        <row r="1270">
          <cell r="A1270">
            <v>68027</v>
          </cell>
          <cell r="B1270" t="str">
            <v>SMS</v>
          </cell>
        </row>
        <row r="1271">
          <cell r="A1271">
            <v>68030</v>
          </cell>
          <cell r="B1271" t="str">
            <v>FMN</v>
          </cell>
        </row>
        <row r="1272">
          <cell r="A1272">
            <v>68031</v>
          </cell>
          <cell r="B1272" t="str">
            <v>FMN</v>
          </cell>
        </row>
        <row r="1273">
          <cell r="A1273">
            <v>68032</v>
          </cell>
          <cell r="B1273" t="str">
            <v>FMN</v>
          </cell>
        </row>
        <row r="1274">
          <cell r="A1274">
            <v>68033</v>
          </cell>
          <cell r="B1274" t="str">
            <v>FMN</v>
          </cell>
        </row>
        <row r="1275">
          <cell r="A1275">
            <v>68036</v>
          </cell>
          <cell r="B1275" t="str">
            <v>FMN</v>
          </cell>
        </row>
        <row r="1276">
          <cell r="A1276">
            <v>68037</v>
          </cell>
          <cell r="B1276" t="str">
            <v>FMN</v>
          </cell>
        </row>
        <row r="1277">
          <cell r="A1277">
            <v>68039</v>
          </cell>
          <cell r="B1277" t="str">
            <v>FMN</v>
          </cell>
        </row>
        <row r="1278">
          <cell r="A1278">
            <v>68040</v>
          </cell>
          <cell r="B1278" t="str">
            <v>FMN</v>
          </cell>
        </row>
        <row r="1279">
          <cell r="A1279">
            <v>68042</v>
          </cell>
          <cell r="B1279" t="str">
            <v>SMS</v>
          </cell>
        </row>
        <row r="1280">
          <cell r="A1280">
            <v>68044</v>
          </cell>
          <cell r="B1280" t="str">
            <v>SMS</v>
          </cell>
        </row>
        <row r="1281">
          <cell r="A1281">
            <v>68045</v>
          </cell>
          <cell r="B1281" t="str">
            <v>SMS</v>
          </cell>
        </row>
        <row r="1282">
          <cell r="A1282">
            <v>68047</v>
          </cell>
          <cell r="B1282" t="str">
            <v>SMS</v>
          </cell>
        </row>
        <row r="1283">
          <cell r="A1283">
            <v>68049</v>
          </cell>
          <cell r="B1283" t="str">
            <v>SMS</v>
          </cell>
        </row>
        <row r="1284">
          <cell r="A1284">
            <v>68053</v>
          </cell>
          <cell r="B1284" t="str">
            <v>SMS</v>
          </cell>
        </row>
        <row r="1285">
          <cell r="A1285">
            <v>68056</v>
          </cell>
          <cell r="B1285" t="str">
            <v>SMS</v>
          </cell>
        </row>
        <row r="1286">
          <cell r="A1286">
            <v>68057</v>
          </cell>
          <cell r="B1286" t="str">
            <v>SMS</v>
          </cell>
        </row>
        <row r="1287">
          <cell r="A1287">
            <v>68060</v>
          </cell>
          <cell r="B1287" t="str">
            <v>SMS</v>
          </cell>
        </row>
        <row r="1288">
          <cell r="A1288">
            <v>68064</v>
          </cell>
          <cell r="B1288" t="str">
            <v>SMS</v>
          </cell>
        </row>
        <row r="1289">
          <cell r="A1289">
            <v>68072</v>
          </cell>
          <cell r="B1289" t="str">
            <v>SMS</v>
          </cell>
        </row>
        <row r="1290">
          <cell r="A1290">
            <v>68074</v>
          </cell>
          <cell r="B1290" t="str">
            <v>SMS</v>
          </cell>
        </row>
        <row r="1291">
          <cell r="A1291">
            <v>68075</v>
          </cell>
          <cell r="B1291" t="str">
            <v>FMN</v>
          </cell>
        </row>
        <row r="1292">
          <cell r="A1292">
            <v>68078</v>
          </cell>
          <cell r="B1292" t="str">
            <v>FMN</v>
          </cell>
        </row>
        <row r="1293">
          <cell r="A1293">
            <v>68079</v>
          </cell>
          <cell r="B1293" t="str">
            <v>SMS</v>
          </cell>
        </row>
        <row r="1294">
          <cell r="A1294">
            <v>68080</v>
          </cell>
          <cell r="B1294" t="str">
            <v>FMN</v>
          </cell>
        </row>
        <row r="1295">
          <cell r="A1295">
            <v>68082</v>
          </cell>
          <cell r="B1295" t="str">
            <v>FMN</v>
          </cell>
        </row>
        <row r="1296">
          <cell r="A1296">
            <v>68083</v>
          </cell>
          <cell r="B1296" t="str">
            <v>FMN</v>
          </cell>
        </row>
        <row r="1297">
          <cell r="A1297">
            <v>68084</v>
          </cell>
          <cell r="B1297" t="str">
            <v>FMN</v>
          </cell>
        </row>
        <row r="1298">
          <cell r="A1298">
            <v>68085</v>
          </cell>
          <cell r="B1298" t="str">
            <v>FMN</v>
          </cell>
        </row>
        <row r="1299">
          <cell r="A1299">
            <v>68087</v>
          </cell>
          <cell r="B1299" t="str">
            <v>FMN</v>
          </cell>
        </row>
        <row r="1300">
          <cell r="A1300">
            <v>68088</v>
          </cell>
          <cell r="B1300" t="str">
            <v>FMN</v>
          </cell>
        </row>
        <row r="1301">
          <cell r="A1301">
            <v>68090</v>
          </cell>
          <cell r="B1301" t="str">
            <v>FMN</v>
          </cell>
        </row>
        <row r="1302">
          <cell r="A1302">
            <v>68092</v>
          </cell>
          <cell r="B1302" t="str">
            <v>FMB</v>
          </cell>
        </row>
        <row r="1303">
          <cell r="A1303">
            <v>68093</v>
          </cell>
          <cell r="B1303" t="str">
            <v>FMN</v>
          </cell>
        </row>
        <row r="1304">
          <cell r="A1304">
            <v>68094</v>
          </cell>
          <cell r="B1304" t="str">
            <v>FMN</v>
          </cell>
        </row>
        <row r="1305">
          <cell r="A1305">
            <v>68095</v>
          </cell>
          <cell r="B1305" t="str">
            <v>FMB</v>
          </cell>
        </row>
        <row r="1306">
          <cell r="A1306">
            <v>68096</v>
          </cell>
          <cell r="B1306" t="str">
            <v>FMN</v>
          </cell>
        </row>
        <row r="1307">
          <cell r="A1307">
            <v>68097</v>
          </cell>
          <cell r="B1307" t="str">
            <v>FMN</v>
          </cell>
        </row>
        <row r="1308">
          <cell r="A1308">
            <v>68098</v>
          </cell>
          <cell r="B1308" t="str">
            <v>FMN</v>
          </cell>
        </row>
        <row r="1309">
          <cell r="A1309">
            <v>68099</v>
          </cell>
          <cell r="B1309" t="str">
            <v>FMB</v>
          </cell>
        </row>
        <row r="1310">
          <cell r="A1310">
            <v>68301</v>
          </cell>
          <cell r="B1310" t="str">
            <v>FWU</v>
          </cell>
        </row>
        <row r="1311">
          <cell r="A1311">
            <v>68305</v>
          </cell>
          <cell r="B1311" t="str">
            <v>FWU</v>
          </cell>
        </row>
        <row r="1312">
          <cell r="A1312">
            <v>68312</v>
          </cell>
          <cell r="B1312" t="str">
            <v>FWU</v>
          </cell>
        </row>
        <row r="1313">
          <cell r="A1313">
            <v>68315</v>
          </cell>
          <cell r="B1313" t="str">
            <v>FWU</v>
          </cell>
        </row>
        <row r="1314">
          <cell r="A1314">
            <v>68323</v>
          </cell>
          <cell r="B1314" t="str">
            <v>FWN</v>
          </cell>
        </row>
        <row r="1315">
          <cell r="A1315">
            <v>68336</v>
          </cell>
          <cell r="B1315" t="str">
            <v>FWN</v>
          </cell>
        </row>
        <row r="1316">
          <cell r="A1316">
            <v>68337</v>
          </cell>
          <cell r="B1316" t="str">
            <v>FWN</v>
          </cell>
        </row>
        <row r="1317">
          <cell r="A1317">
            <v>68342</v>
          </cell>
          <cell r="B1317" t="str">
            <v>SWS</v>
          </cell>
        </row>
        <row r="1318">
          <cell r="A1318">
            <v>68344</v>
          </cell>
          <cell r="B1318" t="str">
            <v>SWS</v>
          </cell>
        </row>
        <row r="1319">
          <cell r="A1319">
            <v>68350</v>
          </cell>
          <cell r="B1319" t="str">
            <v>SWS</v>
          </cell>
        </row>
        <row r="1320">
          <cell r="A1320">
            <v>68351</v>
          </cell>
          <cell r="B1320" t="str">
            <v>SWS</v>
          </cell>
        </row>
        <row r="1321">
          <cell r="A1321">
            <v>68353</v>
          </cell>
          <cell r="B1321" t="str">
            <v>SWS</v>
          </cell>
        </row>
        <row r="1322">
          <cell r="A1322">
            <v>68355</v>
          </cell>
          <cell r="B1322" t="str">
            <v>SWS</v>
          </cell>
        </row>
        <row r="1323">
          <cell r="A1323">
            <v>68361</v>
          </cell>
          <cell r="B1323" t="str">
            <v>SWS</v>
          </cell>
        </row>
        <row r="1324">
          <cell r="A1324">
            <v>68362</v>
          </cell>
          <cell r="B1324" t="str">
            <v>SWS</v>
          </cell>
        </row>
        <row r="1325">
          <cell r="A1325">
            <v>68364</v>
          </cell>
          <cell r="B1325" t="str">
            <v>SWS</v>
          </cell>
        </row>
        <row r="1326">
          <cell r="A1326">
            <v>68370</v>
          </cell>
          <cell r="B1326" t="str">
            <v>SWS</v>
          </cell>
        </row>
        <row r="1327">
          <cell r="A1327">
            <v>68371</v>
          </cell>
          <cell r="B1327" t="str">
            <v>SWS</v>
          </cell>
        </row>
        <row r="1328">
          <cell r="A1328">
            <v>68373</v>
          </cell>
          <cell r="B1328" t="str">
            <v>SWS</v>
          </cell>
        </row>
        <row r="1329">
          <cell r="A1329">
            <v>69001</v>
          </cell>
          <cell r="B1329" t="str">
            <v>SMS</v>
          </cell>
        </row>
        <row r="1330">
          <cell r="A1330">
            <v>69002</v>
          </cell>
          <cell r="B1330" t="str">
            <v>SMS</v>
          </cell>
        </row>
        <row r="1331">
          <cell r="A1331">
            <v>69004</v>
          </cell>
          <cell r="B1331" t="str">
            <v>SMS</v>
          </cell>
        </row>
        <row r="1332">
          <cell r="A1332">
            <v>69005</v>
          </cell>
          <cell r="B1332" t="str">
            <v>SMS</v>
          </cell>
        </row>
        <row r="1333">
          <cell r="A1333">
            <v>69006</v>
          </cell>
          <cell r="B1333" t="str">
            <v>SMS</v>
          </cell>
        </row>
        <row r="1334">
          <cell r="A1334">
            <v>69007</v>
          </cell>
          <cell r="B1334" t="str">
            <v>SMS</v>
          </cell>
        </row>
        <row r="1335">
          <cell r="A1335">
            <v>69008</v>
          </cell>
          <cell r="B1335" t="str">
            <v>SMS</v>
          </cell>
        </row>
        <row r="1336">
          <cell r="A1336">
            <v>69012</v>
          </cell>
          <cell r="B1336" t="str">
            <v>SMS</v>
          </cell>
        </row>
        <row r="1337">
          <cell r="A1337">
            <v>69013</v>
          </cell>
          <cell r="B1337" t="str">
            <v>SMS</v>
          </cell>
        </row>
        <row r="1338">
          <cell r="A1338">
            <v>69014</v>
          </cell>
          <cell r="B1338" t="str">
            <v>SMS</v>
          </cell>
        </row>
        <row r="1339">
          <cell r="A1339">
            <v>69015</v>
          </cell>
          <cell r="B1339" t="str">
            <v>SMS</v>
          </cell>
        </row>
        <row r="1340">
          <cell r="A1340">
            <v>69017</v>
          </cell>
          <cell r="B1340" t="str">
            <v>SMS</v>
          </cell>
        </row>
        <row r="1341">
          <cell r="A1341">
            <v>69018</v>
          </cell>
          <cell r="B1341" t="str">
            <v>SMS</v>
          </cell>
        </row>
        <row r="1342">
          <cell r="A1342">
            <v>69019</v>
          </cell>
          <cell r="B1342" t="str">
            <v>SMS</v>
          </cell>
        </row>
        <row r="1343">
          <cell r="A1343">
            <v>69021</v>
          </cell>
          <cell r="B1343" t="str">
            <v>SMS</v>
          </cell>
        </row>
        <row r="1344">
          <cell r="A1344">
            <v>69022</v>
          </cell>
          <cell r="B1344" t="str">
            <v>SMS</v>
          </cell>
        </row>
        <row r="1345">
          <cell r="A1345">
            <v>69024</v>
          </cell>
          <cell r="B1345" t="str">
            <v>SMS</v>
          </cell>
        </row>
        <row r="1346">
          <cell r="A1346">
            <v>69026</v>
          </cell>
          <cell r="B1346" t="str">
            <v>SMS</v>
          </cell>
        </row>
        <row r="1347">
          <cell r="A1347">
            <v>69028</v>
          </cell>
          <cell r="B1347" t="str">
            <v>SMS</v>
          </cell>
        </row>
        <row r="1348">
          <cell r="A1348">
            <v>69029</v>
          </cell>
          <cell r="B1348" t="str">
            <v>SMS</v>
          </cell>
        </row>
        <row r="1349">
          <cell r="A1349">
            <v>69031</v>
          </cell>
          <cell r="B1349" t="str">
            <v>SMS</v>
          </cell>
        </row>
        <row r="1350">
          <cell r="A1350">
            <v>69032</v>
          </cell>
          <cell r="B1350" t="str">
            <v>SMS</v>
          </cell>
        </row>
        <row r="1351">
          <cell r="A1351">
            <v>69033</v>
          </cell>
          <cell r="B1351" t="str">
            <v>SMS</v>
          </cell>
        </row>
        <row r="1352">
          <cell r="A1352">
            <v>69035</v>
          </cell>
          <cell r="B1352" t="str">
            <v>SMS</v>
          </cell>
        </row>
        <row r="1353">
          <cell r="A1353">
            <v>69036</v>
          </cell>
          <cell r="B1353" t="str">
            <v>SMS</v>
          </cell>
        </row>
        <row r="1354">
          <cell r="A1354">
            <v>69037</v>
          </cell>
          <cell r="B1354" t="str">
            <v>SMS</v>
          </cell>
        </row>
        <row r="1355">
          <cell r="A1355">
            <v>69039</v>
          </cell>
          <cell r="B1355" t="str">
            <v>SMS</v>
          </cell>
        </row>
        <row r="1356">
          <cell r="A1356">
            <v>69040</v>
          </cell>
          <cell r="B1356" t="str">
            <v>SMS</v>
          </cell>
        </row>
        <row r="1357">
          <cell r="A1357">
            <v>69043</v>
          </cell>
          <cell r="B1357" t="str">
            <v>SMS</v>
          </cell>
        </row>
        <row r="1358">
          <cell r="A1358">
            <v>69044</v>
          </cell>
          <cell r="B1358" t="str">
            <v>SMS</v>
          </cell>
        </row>
        <row r="1359">
          <cell r="A1359">
            <v>69047</v>
          </cell>
          <cell r="B1359" t="str">
            <v>SMS</v>
          </cell>
        </row>
        <row r="1360">
          <cell r="A1360">
            <v>69048</v>
          </cell>
          <cell r="B1360" t="str">
            <v>SMS</v>
          </cell>
        </row>
        <row r="1361">
          <cell r="A1361">
            <v>69049</v>
          </cell>
          <cell r="B1361" t="str">
            <v>SMS</v>
          </cell>
        </row>
        <row r="1362">
          <cell r="A1362">
            <v>69050</v>
          </cell>
          <cell r="B1362" t="str">
            <v>SMS</v>
          </cell>
        </row>
        <row r="1363">
          <cell r="A1363">
            <v>69051</v>
          </cell>
          <cell r="B1363" t="str">
            <v>SMS</v>
          </cell>
        </row>
        <row r="1364">
          <cell r="A1364">
            <v>69052</v>
          </cell>
          <cell r="B1364" t="str">
            <v>SMS</v>
          </cell>
        </row>
        <row r="1365">
          <cell r="A1365">
            <v>69053</v>
          </cell>
          <cell r="B1365" t="str">
            <v>SMS</v>
          </cell>
        </row>
        <row r="1366">
          <cell r="A1366">
            <v>69054</v>
          </cell>
          <cell r="B1366" t="str">
            <v>SMS</v>
          </cell>
        </row>
        <row r="1367">
          <cell r="A1367">
            <v>69055</v>
          </cell>
          <cell r="B1367" t="str">
            <v>SMS</v>
          </cell>
        </row>
        <row r="1368">
          <cell r="A1368">
            <v>69056</v>
          </cell>
          <cell r="B1368" t="str">
            <v>SMS</v>
          </cell>
        </row>
        <row r="1369">
          <cell r="A1369">
            <v>69057</v>
          </cell>
          <cell r="B1369" t="str">
            <v>SMS</v>
          </cell>
        </row>
        <row r="1370">
          <cell r="A1370">
            <v>69058</v>
          </cell>
          <cell r="B1370" t="str">
            <v>SMS</v>
          </cell>
        </row>
        <row r="1371">
          <cell r="A1371">
            <v>69059</v>
          </cell>
          <cell r="B1371" t="str">
            <v>SMS</v>
          </cell>
        </row>
        <row r="1372">
          <cell r="A1372">
            <v>69062</v>
          </cell>
          <cell r="B1372" t="str">
            <v>SMS</v>
          </cell>
        </row>
        <row r="1373">
          <cell r="A1373">
            <v>69063</v>
          </cell>
          <cell r="B1373" t="str">
            <v>SMS</v>
          </cell>
        </row>
        <row r="1374">
          <cell r="A1374">
            <v>69064</v>
          </cell>
          <cell r="B1374" t="str">
            <v>SMS</v>
          </cell>
        </row>
        <row r="1375">
          <cell r="A1375">
            <v>69065</v>
          </cell>
          <cell r="B1375" t="str">
            <v>SMS</v>
          </cell>
        </row>
        <row r="1376">
          <cell r="A1376">
            <v>69066</v>
          </cell>
          <cell r="B1376" t="str">
            <v>SMS</v>
          </cell>
        </row>
        <row r="1377">
          <cell r="A1377">
            <v>69067</v>
          </cell>
          <cell r="B1377" t="str">
            <v>SMS</v>
          </cell>
        </row>
        <row r="1378">
          <cell r="A1378">
            <v>69068</v>
          </cell>
          <cell r="B1378" t="str">
            <v>SMS</v>
          </cell>
        </row>
        <row r="1379">
          <cell r="A1379">
            <v>69069</v>
          </cell>
          <cell r="B1379" t="str">
            <v>SMS</v>
          </cell>
        </row>
        <row r="1380">
          <cell r="A1380">
            <v>69071</v>
          </cell>
          <cell r="B1380" t="str">
            <v>SMS</v>
          </cell>
        </row>
        <row r="1381">
          <cell r="A1381">
            <v>69072</v>
          </cell>
          <cell r="B1381" t="str">
            <v>SMS</v>
          </cell>
        </row>
        <row r="1382">
          <cell r="A1382">
            <v>69073</v>
          </cell>
          <cell r="B1382" t="str">
            <v>SMS</v>
          </cell>
        </row>
        <row r="1383">
          <cell r="A1383">
            <v>69074</v>
          </cell>
          <cell r="B1383" t="str">
            <v>SMS</v>
          </cell>
        </row>
        <row r="1384">
          <cell r="A1384">
            <v>69076</v>
          </cell>
          <cell r="B1384" t="str">
            <v>SMS</v>
          </cell>
        </row>
        <row r="1385">
          <cell r="A1385">
            <v>69077</v>
          </cell>
          <cell r="B1385" t="str">
            <v>SMS</v>
          </cell>
        </row>
        <row r="1386">
          <cell r="A1386">
            <v>69078</v>
          </cell>
          <cell r="B1386" t="str">
            <v>SMS</v>
          </cell>
        </row>
        <row r="1387">
          <cell r="A1387">
            <v>69079</v>
          </cell>
          <cell r="B1387" t="str">
            <v>SMS</v>
          </cell>
        </row>
        <row r="1388">
          <cell r="A1388">
            <v>69080</v>
          </cell>
          <cell r="B1388" t="str">
            <v>SMS</v>
          </cell>
        </row>
        <row r="1389">
          <cell r="A1389">
            <v>69083</v>
          </cell>
          <cell r="B1389" t="str">
            <v>SMS</v>
          </cell>
        </row>
        <row r="1390">
          <cell r="A1390">
            <v>69084</v>
          </cell>
          <cell r="B1390" t="str">
            <v>SMS</v>
          </cell>
        </row>
        <row r="1391">
          <cell r="A1391">
            <v>69085</v>
          </cell>
          <cell r="B1391" t="str">
            <v>SMS</v>
          </cell>
        </row>
        <row r="1392">
          <cell r="A1392">
            <v>69086</v>
          </cell>
          <cell r="B1392" t="str">
            <v>SMS</v>
          </cell>
        </row>
        <row r="1393">
          <cell r="A1393">
            <v>69087</v>
          </cell>
          <cell r="B1393" t="str">
            <v>SMS</v>
          </cell>
        </row>
        <row r="1394">
          <cell r="A1394">
            <v>69088</v>
          </cell>
          <cell r="B1394" t="str">
            <v>SMS</v>
          </cell>
        </row>
        <row r="1395">
          <cell r="A1395">
            <v>69090</v>
          </cell>
          <cell r="B1395" t="str">
            <v>SMS</v>
          </cell>
        </row>
        <row r="1396">
          <cell r="A1396">
            <v>69093</v>
          </cell>
          <cell r="B1396" t="str">
            <v>SMS</v>
          </cell>
        </row>
        <row r="1397">
          <cell r="A1397">
            <v>69094</v>
          </cell>
          <cell r="B1397" t="str">
            <v>SMS</v>
          </cell>
        </row>
        <row r="1398">
          <cell r="A1398">
            <v>69095</v>
          </cell>
          <cell r="B1398" t="str">
            <v>SMS</v>
          </cell>
        </row>
        <row r="1399">
          <cell r="A1399">
            <v>69099</v>
          </cell>
          <cell r="B1399" t="str">
            <v>SMS</v>
          </cell>
        </row>
        <row r="1400">
          <cell r="A1400">
            <v>69301</v>
          </cell>
          <cell r="B1400" t="str">
            <v>SWS</v>
          </cell>
        </row>
        <row r="1401">
          <cell r="A1401">
            <v>69302</v>
          </cell>
          <cell r="B1401" t="str">
            <v>SWS</v>
          </cell>
        </row>
        <row r="1402">
          <cell r="A1402">
            <v>69312</v>
          </cell>
          <cell r="B1402" t="str">
            <v>SWP</v>
          </cell>
        </row>
        <row r="1403">
          <cell r="A1403">
            <v>69314</v>
          </cell>
          <cell r="B1403" t="str">
            <v>SWS</v>
          </cell>
        </row>
        <row r="1404">
          <cell r="A1404">
            <v>69331</v>
          </cell>
          <cell r="B1404" t="str">
            <v>SWS</v>
          </cell>
        </row>
        <row r="1405">
          <cell r="A1405">
            <v>69343</v>
          </cell>
          <cell r="B1405" t="str">
            <v>SWS</v>
          </cell>
        </row>
        <row r="1406">
          <cell r="A1406">
            <v>69344</v>
          </cell>
          <cell r="B1406" t="str">
            <v>SWS</v>
          </cell>
        </row>
        <row r="1407">
          <cell r="A1407">
            <v>69347</v>
          </cell>
          <cell r="B1407" t="str">
            <v>SWS</v>
          </cell>
        </row>
        <row r="1408">
          <cell r="A1408">
            <v>69354</v>
          </cell>
          <cell r="B1408" t="str">
            <v>SWS</v>
          </cell>
        </row>
        <row r="1409">
          <cell r="A1409">
            <v>69355</v>
          </cell>
          <cell r="B1409" t="str">
            <v>SWS</v>
          </cell>
        </row>
        <row r="1410">
          <cell r="A1410">
            <v>69356</v>
          </cell>
          <cell r="B1410" t="str">
            <v>SWS</v>
          </cell>
        </row>
        <row r="1411">
          <cell r="A1411">
            <v>69357</v>
          </cell>
          <cell r="B1411" t="str">
            <v>SWS</v>
          </cell>
        </row>
        <row r="1412">
          <cell r="A1412">
            <v>69360</v>
          </cell>
          <cell r="B1412" t="str">
            <v>SWS</v>
          </cell>
        </row>
        <row r="1413">
          <cell r="A1413">
            <v>69361</v>
          </cell>
          <cell r="B1413" t="str">
            <v>SWS</v>
          </cell>
        </row>
        <row r="1414">
          <cell r="A1414">
            <v>69362</v>
          </cell>
          <cell r="B1414" t="str">
            <v>SWS</v>
          </cell>
        </row>
        <row r="1415">
          <cell r="A1415">
            <v>69363</v>
          </cell>
          <cell r="B1415" t="str">
            <v>SWS</v>
          </cell>
        </row>
        <row r="1416">
          <cell r="A1416">
            <v>69369</v>
          </cell>
          <cell r="B1416" t="str">
            <v>SWS</v>
          </cell>
        </row>
        <row r="1417">
          <cell r="A1417">
            <v>69370</v>
          </cell>
          <cell r="B1417" t="str">
            <v>SWS</v>
          </cell>
        </row>
        <row r="1418">
          <cell r="A1418">
            <v>69371</v>
          </cell>
          <cell r="B1418" t="str">
            <v>SWS</v>
          </cell>
        </row>
        <row r="1419">
          <cell r="A1419">
            <v>69372</v>
          </cell>
          <cell r="B1419" t="str">
            <v>SWS</v>
          </cell>
        </row>
        <row r="1420">
          <cell r="A1420">
            <v>69373</v>
          </cell>
          <cell r="B1420" t="str">
            <v>SWS</v>
          </cell>
        </row>
        <row r="1421">
          <cell r="A1421">
            <v>69374</v>
          </cell>
          <cell r="B1421" t="str">
            <v>SWS</v>
          </cell>
        </row>
        <row r="1422">
          <cell r="A1422">
            <v>69376</v>
          </cell>
          <cell r="B1422" t="str">
            <v>SWS</v>
          </cell>
        </row>
        <row r="1423">
          <cell r="A1423">
            <v>69377</v>
          </cell>
          <cell r="B1423" t="str">
            <v>SWS</v>
          </cell>
        </row>
        <row r="1424">
          <cell r="A1424">
            <v>69378</v>
          </cell>
          <cell r="B1424" t="str">
            <v>SWS</v>
          </cell>
        </row>
        <row r="1425">
          <cell r="A1425">
            <v>69385</v>
          </cell>
          <cell r="B1425" t="str">
            <v>SWS</v>
          </cell>
        </row>
        <row r="1426">
          <cell r="A1426">
            <v>69386</v>
          </cell>
          <cell r="B1426" t="str">
            <v>SWS</v>
          </cell>
        </row>
        <row r="1427">
          <cell r="A1427">
            <v>69387</v>
          </cell>
          <cell r="B1427" t="str">
            <v>SWS</v>
          </cell>
        </row>
        <row r="1428">
          <cell r="A1428">
            <v>69388</v>
          </cell>
          <cell r="B1428" t="str">
            <v>SWS</v>
          </cell>
        </row>
        <row r="1429">
          <cell r="A1429">
            <v>69389</v>
          </cell>
          <cell r="B1429" t="str">
            <v>SWS</v>
          </cell>
        </row>
        <row r="1430">
          <cell r="A1430">
            <v>69397</v>
          </cell>
          <cell r="B1430" t="str">
            <v>SWS</v>
          </cell>
        </row>
        <row r="1431">
          <cell r="A1431">
            <v>69398</v>
          </cell>
          <cell r="B1431" t="str">
            <v>SWS</v>
          </cell>
        </row>
        <row r="1432">
          <cell r="A1432">
            <v>69685</v>
          </cell>
          <cell r="B1432" t="str">
            <v>SCS</v>
          </cell>
        </row>
        <row r="1433">
          <cell r="A1433">
            <v>69688</v>
          </cell>
          <cell r="B1433" t="str">
            <v>SCS</v>
          </cell>
        </row>
        <row r="1434">
          <cell r="A1434">
            <v>69705</v>
          </cell>
          <cell r="B1434" t="str">
            <v>SCS</v>
          </cell>
        </row>
        <row r="1435">
          <cell r="A1435">
            <v>69706</v>
          </cell>
          <cell r="B1435" t="str">
            <v>SCS</v>
          </cell>
        </row>
        <row r="1436">
          <cell r="A1436">
            <v>69756</v>
          </cell>
          <cell r="B1436" t="str">
            <v>SCS</v>
          </cell>
        </row>
        <row r="1437">
          <cell r="A1437">
            <v>69905</v>
          </cell>
          <cell r="B1437" t="str">
            <v>SCS</v>
          </cell>
        </row>
        <row r="1438">
          <cell r="A1438">
            <v>69906</v>
          </cell>
          <cell r="B1438" t="str">
            <v>SCS</v>
          </cell>
        </row>
        <row r="1439">
          <cell r="A1439">
            <v>69956</v>
          </cell>
          <cell r="B1439" t="str">
            <v>SCS</v>
          </cell>
        </row>
        <row r="1440">
          <cell r="A1440">
            <v>70001</v>
          </cell>
          <cell r="B1440" t="str">
            <v>BMD</v>
          </cell>
        </row>
        <row r="1441">
          <cell r="A1441">
            <v>70002</v>
          </cell>
          <cell r="B1441" t="str">
            <v>BMD</v>
          </cell>
        </row>
        <row r="1442">
          <cell r="A1442">
            <v>70010</v>
          </cell>
          <cell r="B1442" t="str">
            <v>SMP</v>
          </cell>
        </row>
        <row r="1443">
          <cell r="A1443">
            <v>70011</v>
          </cell>
          <cell r="B1443" t="str">
            <v>BMD</v>
          </cell>
        </row>
        <row r="1444">
          <cell r="A1444">
            <v>70012</v>
          </cell>
          <cell r="B1444" t="str">
            <v>BMD</v>
          </cell>
        </row>
        <row r="1445">
          <cell r="A1445">
            <v>70013</v>
          </cell>
          <cell r="B1445" t="str">
            <v>BMD</v>
          </cell>
        </row>
        <row r="1446">
          <cell r="A1446">
            <v>70014</v>
          </cell>
          <cell r="B1446" t="str">
            <v>BMD</v>
          </cell>
        </row>
        <row r="1447">
          <cell r="A1447">
            <v>70015</v>
          </cell>
          <cell r="B1447" t="str">
            <v>BMD</v>
          </cell>
        </row>
        <row r="1448">
          <cell r="A1448">
            <v>70017</v>
          </cell>
          <cell r="B1448" t="str">
            <v>SMP</v>
          </cell>
        </row>
        <row r="1449">
          <cell r="A1449">
            <v>70018</v>
          </cell>
          <cell r="B1449" t="str">
            <v>BMD</v>
          </cell>
        </row>
        <row r="1450">
          <cell r="A1450">
            <v>70019</v>
          </cell>
          <cell r="B1450" t="str">
            <v>BMD</v>
          </cell>
        </row>
        <row r="1451">
          <cell r="A1451">
            <v>70021</v>
          </cell>
          <cell r="B1451" t="str">
            <v>SMP</v>
          </cell>
        </row>
        <row r="1452">
          <cell r="A1452">
            <v>70022</v>
          </cell>
          <cell r="B1452" t="str">
            <v>SMP</v>
          </cell>
        </row>
        <row r="1453">
          <cell r="A1453">
            <v>70025</v>
          </cell>
          <cell r="B1453" t="str">
            <v>BMD</v>
          </cell>
        </row>
        <row r="1454">
          <cell r="A1454">
            <v>70026</v>
          </cell>
          <cell r="B1454" t="str">
            <v>BMD</v>
          </cell>
        </row>
        <row r="1455">
          <cell r="A1455">
            <v>70027</v>
          </cell>
          <cell r="B1455" t="str">
            <v>BMD</v>
          </cell>
        </row>
        <row r="1456">
          <cell r="A1456">
            <v>70028</v>
          </cell>
          <cell r="B1456" t="str">
            <v>BMD</v>
          </cell>
        </row>
        <row r="1457">
          <cell r="A1457">
            <v>70034</v>
          </cell>
          <cell r="B1457" t="str">
            <v>BMD</v>
          </cell>
        </row>
        <row r="1458">
          <cell r="A1458">
            <v>70037</v>
          </cell>
          <cell r="B1458" t="str">
            <v>BMD</v>
          </cell>
        </row>
        <row r="1459">
          <cell r="A1459">
            <v>70038</v>
          </cell>
          <cell r="B1459" t="str">
            <v>BMD</v>
          </cell>
        </row>
        <row r="1460">
          <cell r="A1460">
            <v>70041</v>
          </cell>
          <cell r="B1460" t="str">
            <v>BMD</v>
          </cell>
        </row>
        <row r="1461">
          <cell r="A1461">
            <v>70043</v>
          </cell>
          <cell r="B1461" t="str">
            <v>BMD</v>
          </cell>
        </row>
        <row r="1462">
          <cell r="A1462">
            <v>70061</v>
          </cell>
          <cell r="B1462" t="str">
            <v>BMD</v>
          </cell>
        </row>
        <row r="1463">
          <cell r="A1463">
            <v>70066</v>
          </cell>
          <cell r="B1463" t="str">
            <v>BMD</v>
          </cell>
        </row>
        <row r="1464">
          <cell r="A1464">
            <v>70075</v>
          </cell>
          <cell r="B1464" t="str">
            <v>BMD</v>
          </cell>
        </row>
        <row r="1465">
          <cell r="A1465">
            <v>70082</v>
          </cell>
          <cell r="B1465" t="str">
            <v>BMD</v>
          </cell>
        </row>
        <row r="1466">
          <cell r="A1466">
            <v>70085</v>
          </cell>
          <cell r="B1466" t="str">
            <v>BMD</v>
          </cell>
        </row>
        <row r="1467">
          <cell r="A1467">
            <v>70102</v>
          </cell>
          <cell r="B1467" t="str">
            <v>BMD</v>
          </cell>
        </row>
        <row r="1468">
          <cell r="A1468">
            <v>70114</v>
          </cell>
          <cell r="B1468" t="str">
            <v>BMD</v>
          </cell>
        </row>
        <row r="1469">
          <cell r="A1469">
            <v>70115</v>
          </cell>
          <cell r="B1469" t="str">
            <v>BMD</v>
          </cell>
        </row>
        <row r="1470">
          <cell r="A1470">
            <v>70127</v>
          </cell>
          <cell r="B1470" t="str">
            <v>BMD</v>
          </cell>
        </row>
        <row r="1471">
          <cell r="A1471">
            <v>70129</v>
          </cell>
          <cell r="B1471" t="str">
            <v>BMD</v>
          </cell>
        </row>
        <row r="1472">
          <cell r="A1472">
            <v>70130</v>
          </cell>
          <cell r="B1472" t="str">
            <v>BMD</v>
          </cell>
        </row>
        <row r="1473">
          <cell r="A1473">
            <v>70131</v>
          </cell>
          <cell r="B1473" t="str">
            <v>BMD</v>
          </cell>
        </row>
        <row r="1474">
          <cell r="A1474">
            <v>70140</v>
          </cell>
          <cell r="B1474" t="str">
            <v>BMD</v>
          </cell>
        </row>
        <row r="1475">
          <cell r="A1475">
            <v>70141</v>
          </cell>
          <cell r="B1475" t="str">
            <v>BMD</v>
          </cell>
        </row>
        <row r="1476">
          <cell r="A1476">
            <v>70152</v>
          </cell>
          <cell r="B1476" t="str">
            <v>BMD</v>
          </cell>
        </row>
        <row r="1477">
          <cell r="A1477">
            <v>70153</v>
          </cell>
          <cell r="B1477" t="str">
            <v>BMD</v>
          </cell>
        </row>
        <row r="1478">
          <cell r="A1478">
            <v>70162</v>
          </cell>
          <cell r="B1478" t="str">
            <v>BMD</v>
          </cell>
        </row>
        <row r="1479">
          <cell r="A1479">
            <v>70163</v>
          </cell>
          <cell r="B1479" t="str">
            <v>BMD</v>
          </cell>
        </row>
        <row r="1480">
          <cell r="A1480">
            <v>70174</v>
          </cell>
          <cell r="B1480" t="str">
            <v>BMD</v>
          </cell>
        </row>
        <row r="1481">
          <cell r="A1481">
            <v>70301</v>
          </cell>
          <cell r="B1481" t="str">
            <v>BWD</v>
          </cell>
        </row>
        <row r="1482">
          <cell r="A1482">
            <v>70314</v>
          </cell>
          <cell r="B1482" t="str">
            <v>SWP</v>
          </cell>
        </row>
        <row r="1483">
          <cell r="A1483">
            <v>70316</v>
          </cell>
          <cell r="B1483" t="str">
            <v>SWP</v>
          </cell>
        </row>
        <row r="1484">
          <cell r="A1484">
            <v>70319</v>
          </cell>
          <cell r="B1484" t="str">
            <v>BWT</v>
          </cell>
        </row>
        <row r="1485">
          <cell r="A1485">
            <v>70321</v>
          </cell>
          <cell r="B1485" t="str">
            <v>BWT</v>
          </cell>
        </row>
        <row r="1486">
          <cell r="A1486">
            <v>70322</v>
          </cell>
          <cell r="B1486" t="str">
            <v>BWT</v>
          </cell>
        </row>
        <row r="1487">
          <cell r="A1487">
            <v>70382</v>
          </cell>
          <cell r="B1487" t="str">
            <v>BWD</v>
          </cell>
        </row>
        <row r="1488">
          <cell r="A1488">
            <v>70383</v>
          </cell>
          <cell r="B1488" t="str">
            <v>BWD</v>
          </cell>
        </row>
        <row r="1489">
          <cell r="A1489">
            <v>70388</v>
          </cell>
          <cell r="B1489" t="str">
            <v>BWT</v>
          </cell>
        </row>
        <row r="1490">
          <cell r="A1490">
            <v>70622</v>
          </cell>
          <cell r="B1490" t="str">
            <v>BCT</v>
          </cell>
        </row>
        <row r="1491">
          <cell r="A1491">
            <v>70628</v>
          </cell>
          <cell r="B1491" t="str">
            <v>BCT</v>
          </cell>
        </row>
        <row r="1492">
          <cell r="A1492">
            <v>71001</v>
          </cell>
          <cell r="B1492" t="str">
            <v>SMP</v>
          </cell>
        </row>
        <row r="1493">
          <cell r="A1493">
            <v>71002</v>
          </cell>
          <cell r="B1493" t="str">
            <v>SMP</v>
          </cell>
        </row>
        <row r="1494">
          <cell r="A1494">
            <v>71003</v>
          </cell>
          <cell r="B1494" t="str">
            <v>SMP</v>
          </cell>
        </row>
        <row r="1495">
          <cell r="A1495">
            <v>71004</v>
          </cell>
          <cell r="B1495" t="str">
            <v>SMP</v>
          </cell>
        </row>
        <row r="1496">
          <cell r="A1496">
            <v>71005</v>
          </cell>
          <cell r="B1496" t="str">
            <v>SMP</v>
          </cell>
        </row>
        <row r="1497">
          <cell r="A1497">
            <v>71006</v>
          </cell>
          <cell r="B1497" t="str">
            <v>SMP</v>
          </cell>
        </row>
        <row r="1498">
          <cell r="A1498">
            <v>71007</v>
          </cell>
          <cell r="B1498" t="str">
            <v>SMP</v>
          </cell>
        </row>
        <row r="1499">
          <cell r="A1499">
            <v>71009</v>
          </cell>
          <cell r="B1499" t="str">
            <v>SMP</v>
          </cell>
        </row>
        <row r="1500">
          <cell r="A1500">
            <v>71011</v>
          </cell>
          <cell r="B1500" t="str">
            <v>SMP</v>
          </cell>
        </row>
        <row r="1501">
          <cell r="A1501">
            <v>71031</v>
          </cell>
          <cell r="B1501" t="str">
            <v>SMP</v>
          </cell>
        </row>
        <row r="1502">
          <cell r="A1502">
            <v>71033</v>
          </cell>
          <cell r="B1502" t="str">
            <v>SMP</v>
          </cell>
        </row>
        <row r="1503">
          <cell r="A1503">
            <v>71035</v>
          </cell>
          <cell r="B1503" t="str">
            <v>SMP</v>
          </cell>
        </row>
        <row r="1504">
          <cell r="A1504">
            <v>71052</v>
          </cell>
          <cell r="B1504" t="str">
            <v>SMP</v>
          </cell>
        </row>
        <row r="1505">
          <cell r="A1505">
            <v>71055</v>
          </cell>
          <cell r="B1505" t="str">
            <v>SMP</v>
          </cell>
        </row>
        <row r="1506">
          <cell r="A1506">
            <v>71056</v>
          </cell>
          <cell r="B1506" t="str">
            <v>SMP</v>
          </cell>
        </row>
        <row r="1507">
          <cell r="A1507">
            <v>71057</v>
          </cell>
          <cell r="B1507" t="str">
            <v>SMP</v>
          </cell>
        </row>
        <row r="1508">
          <cell r="A1508">
            <v>71058</v>
          </cell>
          <cell r="B1508" t="str">
            <v>SMP</v>
          </cell>
        </row>
        <row r="1509">
          <cell r="A1509">
            <v>71060</v>
          </cell>
          <cell r="B1509" t="str">
            <v>SMP</v>
          </cell>
        </row>
        <row r="1510">
          <cell r="A1510">
            <v>71061</v>
          </cell>
          <cell r="B1510" t="str">
            <v>SMP</v>
          </cell>
        </row>
        <row r="1511">
          <cell r="A1511">
            <v>71062</v>
          </cell>
          <cell r="B1511" t="str">
            <v>SMP</v>
          </cell>
        </row>
        <row r="1512">
          <cell r="A1512">
            <v>71063</v>
          </cell>
          <cell r="B1512" t="str">
            <v>SMP</v>
          </cell>
        </row>
        <row r="1513">
          <cell r="A1513">
            <v>71065</v>
          </cell>
          <cell r="B1513" t="str">
            <v>SMP</v>
          </cell>
        </row>
        <row r="1514">
          <cell r="A1514">
            <v>71066</v>
          </cell>
          <cell r="B1514" t="str">
            <v>SMP</v>
          </cell>
        </row>
        <row r="1515">
          <cell r="A1515">
            <v>71067</v>
          </cell>
          <cell r="B1515" t="str">
            <v>SMP</v>
          </cell>
        </row>
        <row r="1516">
          <cell r="A1516">
            <v>71088</v>
          </cell>
          <cell r="B1516" t="str">
            <v>SMP</v>
          </cell>
        </row>
        <row r="1517">
          <cell r="A1517">
            <v>71089</v>
          </cell>
          <cell r="B1517" t="str">
            <v>SMP</v>
          </cell>
        </row>
        <row r="1518">
          <cell r="A1518">
            <v>72003</v>
          </cell>
          <cell r="B1518" t="str">
            <v>FMN</v>
          </cell>
        </row>
        <row r="1519">
          <cell r="A1519">
            <v>72004</v>
          </cell>
          <cell r="B1519" t="str">
            <v>FMN</v>
          </cell>
        </row>
        <row r="1520">
          <cell r="A1520">
            <v>72018</v>
          </cell>
          <cell r="B1520" t="str">
            <v>SMP</v>
          </cell>
        </row>
        <row r="1521">
          <cell r="A1521">
            <v>72025</v>
          </cell>
          <cell r="B1521" t="str">
            <v>BMD</v>
          </cell>
        </row>
        <row r="1522">
          <cell r="A1522">
            <v>72042</v>
          </cell>
          <cell r="B1522" t="str">
            <v>SMP</v>
          </cell>
        </row>
        <row r="1523">
          <cell r="A1523">
            <v>72066</v>
          </cell>
          <cell r="B1523" t="str">
            <v>BMT</v>
          </cell>
        </row>
        <row r="1524">
          <cell r="A1524">
            <v>72070</v>
          </cell>
          <cell r="B1524" t="str">
            <v>SMP</v>
          </cell>
        </row>
        <row r="1525">
          <cell r="A1525">
            <v>72072</v>
          </cell>
          <cell r="B1525" t="str">
            <v>SMP</v>
          </cell>
        </row>
        <row r="1526">
          <cell r="A1526">
            <v>72766</v>
          </cell>
          <cell r="B1526" t="str">
            <v>BCT</v>
          </cell>
        </row>
        <row r="1527">
          <cell r="A1527">
            <v>72862</v>
          </cell>
          <cell r="B1527" t="str">
            <v>BCT</v>
          </cell>
        </row>
        <row r="1528">
          <cell r="A1528">
            <v>72866</v>
          </cell>
          <cell r="B1528" t="str">
            <v>BCT</v>
          </cell>
        </row>
        <row r="1529">
          <cell r="A1529">
            <v>72966</v>
          </cell>
          <cell r="B1529" t="str">
            <v>BCT</v>
          </cell>
        </row>
        <row r="1530">
          <cell r="A1530">
            <v>73020</v>
          </cell>
          <cell r="B1530" t="str">
            <v>SMP</v>
          </cell>
        </row>
        <row r="1531">
          <cell r="A1531">
            <v>73070</v>
          </cell>
          <cell r="B1531" t="str">
            <v>SMP</v>
          </cell>
        </row>
        <row r="1532">
          <cell r="A1532">
            <v>73074</v>
          </cell>
          <cell r="B1532" t="str">
            <v>SMP</v>
          </cell>
        </row>
        <row r="1533">
          <cell r="A1533">
            <v>73374</v>
          </cell>
          <cell r="B1533" t="str">
            <v>SWP</v>
          </cell>
        </row>
        <row r="1534">
          <cell r="A1534">
            <v>74018</v>
          </cell>
          <cell r="B1534" t="str">
            <v>SMP</v>
          </cell>
        </row>
        <row r="1535">
          <cell r="A1535">
            <v>74026</v>
          </cell>
          <cell r="B1535" t="str">
            <v>SMP</v>
          </cell>
        </row>
        <row r="1536">
          <cell r="A1536">
            <v>74030</v>
          </cell>
          <cell r="B1536" t="str">
            <v>SMP</v>
          </cell>
        </row>
        <row r="1537">
          <cell r="A1537">
            <v>74032</v>
          </cell>
          <cell r="B1537" t="str">
            <v>SMP</v>
          </cell>
        </row>
        <row r="1538">
          <cell r="A1538">
            <v>74033</v>
          </cell>
          <cell r="B1538" t="str">
            <v>SMP</v>
          </cell>
        </row>
        <row r="1539">
          <cell r="A1539">
            <v>74035</v>
          </cell>
          <cell r="B1539" t="str">
            <v>SMP</v>
          </cell>
        </row>
        <row r="1540">
          <cell r="A1540">
            <v>74036</v>
          </cell>
          <cell r="B1540" t="str">
            <v>SMP</v>
          </cell>
        </row>
        <row r="1541">
          <cell r="A1541">
            <v>74037</v>
          </cell>
          <cell r="B1541" t="str">
            <v>SMP</v>
          </cell>
        </row>
        <row r="1542">
          <cell r="A1542">
            <v>74038</v>
          </cell>
          <cell r="B1542" t="str">
            <v>SMP</v>
          </cell>
        </row>
        <row r="1543">
          <cell r="A1543">
            <v>74039</v>
          </cell>
          <cell r="B1543" t="str">
            <v>SMP</v>
          </cell>
        </row>
        <row r="1544">
          <cell r="A1544">
            <v>74073</v>
          </cell>
          <cell r="B1544" t="str">
            <v>SMP</v>
          </cell>
        </row>
        <row r="1545">
          <cell r="A1545">
            <v>74074</v>
          </cell>
          <cell r="B1545" t="str">
            <v>SMP</v>
          </cell>
        </row>
        <row r="1546">
          <cell r="A1546">
            <v>74076</v>
          </cell>
          <cell r="B1546" t="str">
            <v>SMP</v>
          </cell>
        </row>
        <row r="1547">
          <cell r="A1547">
            <v>74077</v>
          </cell>
          <cell r="B1547" t="str">
            <v>SMP</v>
          </cell>
        </row>
        <row r="1548">
          <cell r="A1548">
            <v>74302</v>
          </cell>
          <cell r="B1548" t="str">
            <v>SWP</v>
          </cell>
        </row>
        <row r="1549">
          <cell r="A1549">
            <v>74303</v>
          </cell>
          <cell r="B1549" t="str">
            <v>SMP</v>
          </cell>
        </row>
        <row r="1550">
          <cell r="A1550">
            <v>74335</v>
          </cell>
          <cell r="B1550" t="str">
            <v>SWP</v>
          </cell>
        </row>
        <row r="1551">
          <cell r="A1551">
            <v>74336</v>
          </cell>
          <cell r="B1551" t="str">
            <v>SWP</v>
          </cell>
        </row>
        <row r="1552">
          <cell r="A1552">
            <v>74376</v>
          </cell>
          <cell r="B1552" t="str">
            <v>SWP</v>
          </cell>
        </row>
        <row r="1553">
          <cell r="A1553">
            <v>74377</v>
          </cell>
          <cell r="B1553" t="str">
            <v>SWP</v>
          </cell>
        </row>
        <row r="1554">
          <cell r="A1554">
            <v>74734</v>
          </cell>
          <cell r="B1554" t="str">
            <v>SCP</v>
          </cell>
        </row>
        <row r="1555">
          <cell r="A1555">
            <v>74934</v>
          </cell>
          <cell r="B1555" t="str">
            <v>SCP</v>
          </cell>
        </row>
        <row r="1556">
          <cell r="A1556">
            <v>75009</v>
          </cell>
          <cell r="B1556" t="str">
            <v>SMP</v>
          </cell>
        </row>
        <row r="1557">
          <cell r="A1557">
            <v>75010</v>
          </cell>
          <cell r="B1557" t="str">
            <v>SMP</v>
          </cell>
        </row>
        <row r="1558">
          <cell r="A1558">
            <v>75013</v>
          </cell>
          <cell r="B1558" t="str">
            <v>SMP</v>
          </cell>
        </row>
        <row r="1559">
          <cell r="A1559">
            <v>75016</v>
          </cell>
          <cell r="B1559" t="str">
            <v>SMP</v>
          </cell>
        </row>
        <row r="1560">
          <cell r="A1560">
            <v>75018</v>
          </cell>
          <cell r="B1560" t="str">
            <v>SMP</v>
          </cell>
        </row>
        <row r="1561">
          <cell r="A1561">
            <v>75019</v>
          </cell>
          <cell r="B1561" t="str">
            <v>SMP</v>
          </cell>
        </row>
        <row r="1562">
          <cell r="A1562">
            <v>75345</v>
          </cell>
          <cell r="B1562" t="str">
            <v>SWP</v>
          </cell>
        </row>
        <row r="1563">
          <cell r="A1563">
            <v>75357</v>
          </cell>
          <cell r="B1563" t="str">
            <v>SWP</v>
          </cell>
        </row>
        <row r="1564">
          <cell r="A1564">
            <v>75368</v>
          </cell>
          <cell r="B1564" t="str">
            <v>SWP</v>
          </cell>
        </row>
        <row r="1565">
          <cell r="A1565">
            <v>75750</v>
          </cell>
          <cell r="B1565" t="str">
            <v>SCP</v>
          </cell>
        </row>
        <row r="1566">
          <cell r="A1566">
            <v>75752</v>
          </cell>
          <cell r="B1566" t="str">
            <v>SCP</v>
          </cell>
        </row>
        <row r="1567">
          <cell r="A1567">
            <v>75950</v>
          </cell>
          <cell r="B1567" t="str">
            <v>SCP</v>
          </cell>
        </row>
        <row r="1568">
          <cell r="A1568">
            <v>75952</v>
          </cell>
          <cell r="B1568" t="str">
            <v>SCP</v>
          </cell>
        </row>
        <row r="1569">
          <cell r="A1569">
            <v>76005</v>
          </cell>
          <cell r="B1569" t="str">
            <v>SMP</v>
          </cell>
        </row>
        <row r="1570">
          <cell r="A1570">
            <v>76008</v>
          </cell>
          <cell r="B1570" t="str">
            <v>SMP</v>
          </cell>
        </row>
        <row r="1571">
          <cell r="A1571">
            <v>76015</v>
          </cell>
          <cell r="B1571" t="str">
            <v>SMP</v>
          </cell>
        </row>
        <row r="1572">
          <cell r="A1572">
            <v>76018</v>
          </cell>
          <cell r="B1572" t="str">
            <v>SMP</v>
          </cell>
        </row>
        <row r="1573">
          <cell r="A1573">
            <v>76021</v>
          </cell>
          <cell r="B1573" t="str">
            <v>SMP</v>
          </cell>
        </row>
        <row r="1574">
          <cell r="A1574">
            <v>76027</v>
          </cell>
          <cell r="B1574" t="str">
            <v>SMP</v>
          </cell>
        </row>
        <row r="1575">
          <cell r="A1575">
            <v>76034</v>
          </cell>
          <cell r="B1575" t="str">
            <v>SMP</v>
          </cell>
        </row>
        <row r="1576">
          <cell r="A1576">
            <v>76036</v>
          </cell>
          <cell r="B1576" t="str">
            <v>SMP</v>
          </cell>
        </row>
        <row r="1577">
          <cell r="A1577">
            <v>76037</v>
          </cell>
          <cell r="B1577" t="str">
            <v>SMP</v>
          </cell>
        </row>
        <row r="1578">
          <cell r="A1578">
            <v>76038</v>
          </cell>
          <cell r="B1578" t="str">
            <v>SMP</v>
          </cell>
        </row>
        <row r="1579">
          <cell r="A1579">
            <v>76062</v>
          </cell>
          <cell r="B1579" t="str">
            <v>SMP</v>
          </cell>
        </row>
        <row r="1580">
          <cell r="A1580">
            <v>76064</v>
          </cell>
          <cell r="B1580" t="str">
            <v>SMP</v>
          </cell>
        </row>
        <row r="1581">
          <cell r="A1581">
            <v>76066</v>
          </cell>
          <cell r="B1581" t="str">
            <v>SMP</v>
          </cell>
        </row>
        <row r="1582">
          <cell r="A1582">
            <v>76069</v>
          </cell>
          <cell r="B1582" t="str">
            <v>SMP</v>
          </cell>
        </row>
        <row r="1583">
          <cell r="A1583">
            <v>76362</v>
          </cell>
          <cell r="B1583" t="str">
            <v>SWP</v>
          </cell>
        </row>
        <row r="1584">
          <cell r="A1584">
            <v>76364</v>
          </cell>
          <cell r="B1584" t="str">
            <v>SWP</v>
          </cell>
        </row>
        <row r="1585">
          <cell r="A1585">
            <v>76366</v>
          </cell>
          <cell r="B1585" t="str">
            <v>SWP</v>
          </cell>
        </row>
        <row r="1586">
          <cell r="A1586">
            <v>77000</v>
          </cell>
          <cell r="B1586" t="str">
            <v>BMK</v>
          </cell>
        </row>
        <row r="1587">
          <cell r="A1587">
            <v>77001</v>
          </cell>
          <cell r="B1587" t="str">
            <v>BMK</v>
          </cell>
        </row>
        <row r="1588">
          <cell r="A1588">
            <v>77002</v>
          </cell>
          <cell r="B1588" t="str">
            <v>BMK</v>
          </cell>
        </row>
        <row r="1589">
          <cell r="A1589">
            <v>77004</v>
          </cell>
          <cell r="B1589" t="str">
            <v>BMK</v>
          </cell>
        </row>
        <row r="1590">
          <cell r="A1590">
            <v>77007</v>
          </cell>
          <cell r="B1590" t="str">
            <v>BMK</v>
          </cell>
        </row>
        <row r="1591">
          <cell r="A1591">
            <v>77009</v>
          </cell>
          <cell r="B1591" t="str">
            <v>BMK</v>
          </cell>
        </row>
        <row r="1592">
          <cell r="A1592">
            <v>77010</v>
          </cell>
          <cell r="B1592" t="str">
            <v>BMK</v>
          </cell>
        </row>
        <row r="1593">
          <cell r="A1593">
            <v>77011</v>
          </cell>
          <cell r="B1593" t="str">
            <v>BMK</v>
          </cell>
        </row>
        <row r="1594">
          <cell r="A1594">
            <v>77012</v>
          </cell>
          <cell r="B1594" t="str">
            <v>BMK</v>
          </cell>
        </row>
        <row r="1595">
          <cell r="A1595">
            <v>77013</v>
          </cell>
          <cell r="B1595" t="str">
            <v>BMK</v>
          </cell>
        </row>
        <row r="1596">
          <cell r="A1596">
            <v>77014</v>
          </cell>
          <cell r="B1596" t="str">
            <v>BMK</v>
          </cell>
        </row>
        <row r="1597">
          <cell r="A1597">
            <v>77015</v>
          </cell>
          <cell r="B1597" t="str">
            <v>BMK</v>
          </cell>
        </row>
        <row r="1598">
          <cell r="A1598">
            <v>77024</v>
          </cell>
          <cell r="B1598" t="str">
            <v>SMP</v>
          </cell>
        </row>
        <row r="1599">
          <cell r="A1599">
            <v>77026</v>
          </cell>
          <cell r="B1599" t="str">
            <v>SMP</v>
          </cell>
        </row>
        <row r="1600">
          <cell r="A1600">
            <v>77028</v>
          </cell>
          <cell r="B1600" t="str">
            <v>SMP</v>
          </cell>
        </row>
        <row r="1601">
          <cell r="A1601">
            <v>77055</v>
          </cell>
          <cell r="B1601" t="str">
            <v>BMK</v>
          </cell>
        </row>
        <row r="1602">
          <cell r="A1602">
            <v>77067</v>
          </cell>
          <cell r="B1602" t="str">
            <v>SMP</v>
          </cell>
        </row>
        <row r="1603">
          <cell r="A1603">
            <v>77069</v>
          </cell>
          <cell r="B1603" t="str">
            <v>SMP</v>
          </cell>
        </row>
        <row r="1604">
          <cell r="A1604">
            <v>77071</v>
          </cell>
          <cell r="B1604" t="str">
            <v>BMK</v>
          </cell>
        </row>
        <row r="1605">
          <cell r="A1605">
            <v>77072</v>
          </cell>
          <cell r="B1605" t="str">
            <v>BMK</v>
          </cell>
        </row>
        <row r="1606">
          <cell r="A1606">
            <v>77075</v>
          </cell>
          <cell r="B1606" t="str">
            <v>BMK</v>
          </cell>
        </row>
        <row r="1607">
          <cell r="A1607">
            <v>77076</v>
          </cell>
          <cell r="B1607" t="str">
            <v>BMK</v>
          </cell>
        </row>
        <row r="1608">
          <cell r="A1608">
            <v>77077</v>
          </cell>
          <cell r="B1608" t="str">
            <v>BMK</v>
          </cell>
        </row>
        <row r="1609">
          <cell r="A1609">
            <v>77078</v>
          </cell>
          <cell r="B1609" t="str">
            <v>BMK</v>
          </cell>
        </row>
        <row r="1610">
          <cell r="A1610">
            <v>77080</v>
          </cell>
          <cell r="B1610" t="str">
            <v>BMK</v>
          </cell>
        </row>
        <row r="1611">
          <cell r="A1611">
            <v>77081</v>
          </cell>
          <cell r="B1611" t="str">
            <v>BMK</v>
          </cell>
        </row>
        <row r="1612">
          <cell r="A1612">
            <v>77099</v>
          </cell>
          <cell r="B1612" t="str">
            <v>BMK</v>
          </cell>
        </row>
        <row r="1613">
          <cell r="A1613">
            <v>77300</v>
          </cell>
          <cell r="B1613" t="str">
            <v>BWK</v>
          </cell>
        </row>
        <row r="1614">
          <cell r="A1614">
            <v>77342</v>
          </cell>
          <cell r="B1614" t="str">
            <v>SWP</v>
          </cell>
        </row>
        <row r="1615">
          <cell r="A1615">
            <v>77343</v>
          </cell>
          <cell r="B1615" t="str">
            <v>SWP</v>
          </cell>
        </row>
        <row r="1616">
          <cell r="A1616">
            <v>77344</v>
          </cell>
          <cell r="B1616" t="str">
            <v>SWP</v>
          </cell>
        </row>
        <row r="1617">
          <cell r="A1617">
            <v>77362</v>
          </cell>
          <cell r="B1617" t="str">
            <v>SWP</v>
          </cell>
        </row>
        <row r="1618">
          <cell r="A1618">
            <v>77363</v>
          </cell>
          <cell r="B1618" t="str">
            <v>SWP</v>
          </cell>
        </row>
        <row r="1619">
          <cell r="A1619">
            <v>77364</v>
          </cell>
          <cell r="B1619" t="str">
            <v>SWP</v>
          </cell>
        </row>
        <row r="1620">
          <cell r="A1620">
            <v>77371</v>
          </cell>
          <cell r="B1620" t="str">
            <v>SWP</v>
          </cell>
        </row>
        <row r="1621">
          <cell r="A1621">
            <v>77372</v>
          </cell>
          <cell r="B1621" t="str">
            <v>SWP</v>
          </cell>
        </row>
        <row r="1622">
          <cell r="A1622">
            <v>77373</v>
          </cell>
          <cell r="B1622" t="str">
            <v>SWP</v>
          </cell>
        </row>
        <row r="1623">
          <cell r="A1623">
            <v>78001</v>
          </cell>
          <cell r="B1623" t="str">
            <v>BMK</v>
          </cell>
        </row>
        <row r="1624">
          <cell r="A1624">
            <v>78002</v>
          </cell>
          <cell r="B1624" t="str">
            <v>BMK</v>
          </cell>
        </row>
        <row r="1625">
          <cell r="A1625">
            <v>78003</v>
          </cell>
          <cell r="B1625" t="str">
            <v>BMK</v>
          </cell>
        </row>
        <row r="1626">
          <cell r="A1626">
            <v>78004</v>
          </cell>
          <cell r="B1626" t="str">
            <v>BMK</v>
          </cell>
        </row>
        <row r="1627">
          <cell r="A1627">
            <v>78005</v>
          </cell>
          <cell r="B1627" t="str">
            <v>BMK</v>
          </cell>
        </row>
        <row r="1628">
          <cell r="A1628">
            <v>78007</v>
          </cell>
          <cell r="B1628" t="str">
            <v>BMK</v>
          </cell>
        </row>
        <row r="1629">
          <cell r="A1629">
            <v>78012</v>
          </cell>
          <cell r="B1629" t="str">
            <v>BMK</v>
          </cell>
        </row>
        <row r="1630">
          <cell r="A1630">
            <v>78050</v>
          </cell>
          <cell r="B1630" t="str">
            <v>SMP</v>
          </cell>
        </row>
        <row r="1631">
          <cell r="A1631">
            <v>78051</v>
          </cell>
          <cell r="B1631" t="str">
            <v>SMP</v>
          </cell>
        </row>
        <row r="1632">
          <cell r="A1632">
            <v>78053</v>
          </cell>
          <cell r="B1632" t="str">
            <v>SMP</v>
          </cell>
        </row>
        <row r="1633">
          <cell r="A1633">
            <v>78054</v>
          </cell>
          <cell r="B1633" t="str">
            <v>SMP</v>
          </cell>
        </row>
        <row r="1634">
          <cell r="A1634">
            <v>78055</v>
          </cell>
          <cell r="B1634" t="str">
            <v>SMP</v>
          </cell>
        </row>
        <row r="1635">
          <cell r="A1635">
            <v>78071</v>
          </cell>
          <cell r="B1635" t="str">
            <v>SMP</v>
          </cell>
        </row>
        <row r="1636">
          <cell r="A1636">
            <v>78072</v>
          </cell>
          <cell r="B1636" t="str">
            <v>SMP</v>
          </cell>
        </row>
        <row r="1637">
          <cell r="A1637">
            <v>78082</v>
          </cell>
          <cell r="B1637" t="str">
            <v>BMK</v>
          </cell>
        </row>
        <row r="1638">
          <cell r="A1638">
            <v>78086</v>
          </cell>
          <cell r="B1638" t="str">
            <v>BMK</v>
          </cell>
        </row>
        <row r="1639">
          <cell r="A1639">
            <v>78357</v>
          </cell>
          <cell r="B1639" t="str">
            <v>SWP</v>
          </cell>
        </row>
        <row r="1640">
          <cell r="A1640">
            <v>78358</v>
          </cell>
          <cell r="B1640" t="str">
            <v>SWP</v>
          </cell>
        </row>
        <row r="1641">
          <cell r="A1641">
            <v>78359</v>
          </cell>
          <cell r="B1641" t="str">
            <v>SWP</v>
          </cell>
        </row>
        <row r="1642">
          <cell r="A1642">
            <v>78364</v>
          </cell>
          <cell r="B1642" t="str">
            <v>SWP</v>
          </cell>
        </row>
        <row r="1643">
          <cell r="A1643">
            <v>78366</v>
          </cell>
          <cell r="B1643" t="str">
            <v>SWP</v>
          </cell>
        </row>
        <row r="1644">
          <cell r="A1644">
            <v>78367</v>
          </cell>
          <cell r="B1644" t="str">
            <v>SWP</v>
          </cell>
        </row>
        <row r="1645">
          <cell r="A1645">
            <v>78394</v>
          </cell>
          <cell r="B1645" t="str">
            <v>SWP</v>
          </cell>
        </row>
        <row r="1646">
          <cell r="A1646">
            <v>78395</v>
          </cell>
          <cell r="B1646" t="str">
            <v>SWP</v>
          </cell>
        </row>
        <row r="1647">
          <cell r="A1647">
            <v>78397</v>
          </cell>
          <cell r="B1647" t="str">
            <v>SWP</v>
          </cell>
        </row>
        <row r="1648">
          <cell r="A1648">
            <v>79001</v>
          </cell>
          <cell r="B1648" t="str">
            <v>BMK</v>
          </cell>
        </row>
        <row r="1649">
          <cell r="A1649">
            <v>79018</v>
          </cell>
          <cell r="B1649" t="str">
            <v>BMK</v>
          </cell>
        </row>
        <row r="1650">
          <cell r="A1650">
            <v>79019</v>
          </cell>
          <cell r="B1650" t="str">
            <v>BMK</v>
          </cell>
        </row>
        <row r="1651">
          <cell r="A1651">
            <v>79050</v>
          </cell>
          <cell r="B1651" t="str">
            <v>SMP</v>
          </cell>
        </row>
        <row r="1652">
          <cell r="A1652">
            <v>79052</v>
          </cell>
          <cell r="B1652" t="str">
            <v>SMP</v>
          </cell>
        </row>
        <row r="1653">
          <cell r="A1653">
            <v>79054</v>
          </cell>
          <cell r="B1653" t="str">
            <v>SMP</v>
          </cell>
        </row>
        <row r="1654">
          <cell r="A1654">
            <v>79055</v>
          </cell>
          <cell r="B1654" t="str">
            <v>SMP</v>
          </cell>
        </row>
        <row r="1655">
          <cell r="A1655">
            <v>79056</v>
          </cell>
          <cell r="B1655" t="str">
            <v>SMP</v>
          </cell>
        </row>
        <row r="1656">
          <cell r="A1656">
            <v>79090</v>
          </cell>
          <cell r="B1656" t="str">
            <v>SMP</v>
          </cell>
        </row>
        <row r="1657">
          <cell r="A1657">
            <v>79301</v>
          </cell>
          <cell r="B1657" t="str">
            <v>SWP</v>
          </cell>
        </row>
        <row r="1658">
          <cell r="A1658">
            <v>79302</v>
          </cell>
          <cell r="B1658" t="str">
            <v>SWP</v>
          </cell>
        </row>
        <row r="1659">
          <cell r="A1659">
            <v>79303</v>
          </cell>
          <cell r="B1659" t="str">
            <v>SWP</v>
          </cell>
        </row>
        <row r="1660">
          <cell r="A1660">
            <v>79304</v>
          </cell>
          <cell r="B1660" t="str">
            <v>SWP</v>
          </cell>
        </row>
        <row r="1661">
          <cell r="A1661">
            <v>79320</v>
          </cell>
          <cell r="B1661" t="str">
            <v>SWP</v>
          </cell>
        </row>
        <row r="1662">
          <cell r="A1662">
            <v>79322</v>
          </cell>
          <cell r="B1662" t="str">
            <v>SWP</v>
          </cell>
        </row>
        <row r="1663">
          <cell r="A1663">
            <v>79327</v>
          </cell>
          <cell r="B1663" t="str">
            <v>SWP</v>
          </cell>
        </row>
        <row r="1664">
          <cell r="A1664">
            <v>79328</v>
          </cell>
          <cell r="B1664" t="str">
            <v>SWP</v>
          </cell>
        </row>
        <row r="1665">
          <cell r="A1665">
            <v>79330</v>
          </cell>
          <cell r="B1665" t="str">
            <v>SWP</v>
          </cell>
        </row>
        <row r="1666">
          <cell r="A1666">
            <v>79332</v>
          </cell>
          <cell r="B1666" t="str">
            <v>SWP</v>
          </cell>
        </row>
        <row r="1667">
          <cell r="A1667">
            <v>79337</v>
          </cell>
          <cell r="B1667" t="str">
            <v>SWP</v>
          </cell>
        </row>
        <row r="1668">
          <cell r="A1668">
            <v>79338</v>
          </cell>
          <cell r="B1668" t="str">
            <v>SWP</v>
          </cell>
        </row>
        <row r="1669">
          <cell r="A1669">
            <v>79350</v>
          </cell>
          <cell r="B1669" t="str">
            <v>SWP</v>
          </cell>
        </row>
        <row r="1670">
          <cell r="A1670">
            <v>79352</v>
          </cell>
          <cell r="B1670" t="str">
            <v>SWP</v>
          </cell>
        </row>
        <row r="1671">
          <cell r="A1671">
            <v>79357</v>
          </cell>
          <cell r="B1671" t="str">
            <v>SWP</v>
          </cell>
        </row>
        <row r="1672">
          <cell r="A1672">
            <v>79358</v>
          </cell>
          <cell r="B1672" t="str">
            <v>SWP</v>
          </cell>
        </row>
        <row r="1673">
          <cell r="A1673">
            <v>79359</v>
          </cell>
          <cell r="B1673" t="str">
            <v>SWP</v>
          </cell>
        </row>
        <row r="1674">
          <cell r="A1674">
            <v>79365</v>
          </cell>
          <cell r="B1674" t="str">
            <v>SWP</v>
          </cell>
        </row>
        <row r="1675">
          <cell r="A1675">
            <v>79366</v>
          </cell>
          <cell r="B1675" t="str">
            <v>SWP</v>
          </cell>
        </row>
        <row r="1676">
          <cell r="A1676">
            <v>79367</v>
          </cell>
          <cell r="B1676" t="str">
            <v>SWP</v>
          </cell>
        </row>
        <row r="1677">
          <cell r="A1677">
            <v>79381</v>
          </cell>
          <cell r="B1677" t="str">
            <v>SWP</v>
          </cell>
        </row>
        <row r="1678">
          <cell r="A1678">
            <v>79391</v>
          </cell>
          <cell r="B1678" t="str">
            <v>SWP</v>
          </cell>
        </row>
        <row r="1679">
          <cell r="A1679">
            <v>79392</v>
          </cell>
          <cell r="B1679" t="str">
            <v>SWP</v>
          </cell>
        </row>
        <row r="1680">
          <cell r="A1680">
            <v>79393</v>
          </cell>
          <cell r="B1680" t="str">
            <v>SWP</v>
          </cell>
        </row>
        <row r="1681">
          <cell r="A1681">
            <v>79394</v>
          </cell>
          <cell r="B1681" t="str">
            <v>SWP</v>
          </cell>
        </row>
        <row r="1682">
          <cell r="A1682">
            <v>79395</v>
          </cell>
          <cell r="B1682" t="str">
            <v>SWP</v>
          </cell>
        </row>
        <row r="1683">
          <cell r="A1683">
            <v>79700</v>
          </cell>
          <cell r="B1683" t="str">
            <v>SCP</v>
          </cell>
        </row>
        <row r="1684">
          <cell r="A1684">
            <v>79702</v>
          </cell>
          <cell r="B1684" t="str">
            <v>SCP</v>
          </cell>
        </row>
        <row r="1685">
          <cell r="A1685">
            <v>79900</v>
          </cell>
          <cell r="B1685" t="str">
            <v>SCP</v>
          </cell>
        </row>
        <row r="1686">
          <cell r="A1686">
            <v>79902</v>
          </cell>
          <cell r="B1686" t="str">
            <v>SCP</v>
          </cell>
        </row>
        <row r="1687">
          <cell r="A1687">
            <v>80002</v>
          </cell>
          <cell r="B1687" t="str">
            <v>SMQ</v>
          </cell>
        </row>
        <row r="1688">
          <cell r="A1688">
            <v>80005</v>
          </cell>
          <cell r="B1688" t="str">
            <v>SMQ</v>
          </cell>
        </row>
        <row r="1689">
          <cell r="A1689">
            <v>80008</v>
          </cell>
          <cell r="B1689" t="str">
            <v>SMQ</v>
          </cell>
        </row>
        <row r="1690">
          <cell r="A1690">
            <v>80024</v>
          </cell>
          <cell r="B1690" t="str">
            <v>BMT</v>
          </cell>
        </row>
        <row r="1691">
          <cell r="A1691">
            <v>80026</v>
          </cell>
          <cell r="B1691" t="str">
            <v>BMT</v>
          </cell>
        </row>
        <row r="1692">
          <cell r="A1692">
            <v>80045</v>
          </cell>
          <cell r="B1692" t="str">
            <v>BMT</v>
          </cell>
        </row>
        <row r="1693">
          <cell r="A1693">
            <v>80046</v>
          </cell>
          <cell r="B1693" t="str">
            <v>BMT</v>
          </cell>
        </row>
        <row r="1694">
          <cell r="A1694">
            <v>80047</v>
          </cell>
          <cell r="B1694" t="str">
            <v>BMT</v>
          </cell>
        </row>
        <row r="1695">
          <cell r="A1695">
            <v>80048</v>
          </cell>
          <cell r="B1695" t="str">
            <v>BMT</v>
          </cell>
        </row>
        <row r="1696">
          <cell r="A1696">
            <v>80054</v>
          </cell>
          <cell r="B1696" t="str">
            <v>BMT</v>
          </cell>
        </row>
        <row r="1697">
          <cell r="A1697">
            <v>80059</v>
          </cell>
          <cell r="B1697" t="str">
            <v>BMT</v>
          </cell>
        </row>
        <row r="1698">
          <cell r="A1698">
            <v>80062</v>
          </cell>
          <cell r="B1698" t="str">
            <v>BMT</v>
          </cell>
        </row>
        <row r="1699">
          <cell r="A1699">
            <v>80080</v>
          </cell>
          <cell r="B1699" t="str">
            <v>BMD</v>
          </cell>
        </row>
        <row r="1700">
          <cell r="A1700">
            <v>80088</v>
          </cell>
          <cell r="B1700" t="str">
            <v>BMD</v>
          </cell>
        </row>
        <row r="1701">
          <cell r="A1701">
            <v>80089</v>
          </cell>
          <cell r="B1701" t="str">
            <v>BMT</v>
          </cell>
        </row>
        <row r="1702">
          <cell r="A1702">
            <v>80090</v>
          </cell>
          <cell r="B1702" t="str">
            <v>BMD</v>
          </cell>
        </row>
        <row r="1703">
          <cell r="A1703">
            <v>80092</v>
          </cell>
          <cell r="B1703" t="str">
            <v>BMT</v>
          </cell>
        </row>
        <row r="1704">
          <cell r="A1704">
            <v>80098</v>
          </cell>
          <cell r="B1704" t="str">
            <v>BMD</v>
          </cell>
        </row>
        <row r="1705">
          <cell r="A1705">
            <v>81312</v>
          </cell>
          <cell r="B1705" t="str">
            <v>SWP</v>
          </cell>
        </row>
        <row r="1706">
          <cell r="A1706">
            <v>81314</v>
          </cell>
          <cell r="B1706" t="str">
            <v>SWP</v>
          </cell>
        </row>
        <row r="1707">
          <cell r="A1707">
            <v>81316</v>
          </cell>
          <cell r="B1707" t="str">
            <v>SWP</v>
          </cell>
        </row>
        <row r="1708">
          <cell r="A1708">
            <v>81342</v>
          </cell>
          <cell r="B1708" t="str">
            <v>SWS</v>
          </cell>
        </row>
        <row r="1709">
          <cell r="A1709">
            <v>82349</v>
          </cell>
          <cell r="B1709" t="str">
            <v>SWP</v>
          </cell>
        </row>
        <row r="1710">
          <cell r="A1710">
            <v>82369</v>
          </cell>
          <cell r="B1710" t="str">
            <v>SWP</v>
          </cell>
        </row>
        <row r="1711">
          <cell r="A1711">
            <v>83066</v>
          </cell>
          <cell r="B1711" t="str">
            <v>BMT</v>
          </cell>
        </row>
        <row r="1712">
          <cell r="A1712">
            <v>83080</v>
          </cell>
          <cell r="B1712" t="str">
            <v>SMP</v>
          </cell>
        </row>
        <row r="1713">
          <cell r="A1713">
            <v>83081</v>
          </cell>
          <cell r="B1713" t="str">
            <v>SMP</v>
          </cell>
        </row>
        <row r="1714">
          <cell r="A1714">
            <v>83082</v>
          </cell>
          <cell r="B1714" t="str">
            <v>SMP</v>
          </cell>
        </row>
        <row r="1715">
          <cell r="A1715">
            <v>83083</v>
          </cell>
          <cell r="B1715" t="str">
            <v>SMP</v>
          </cell>
        </row>
        <row r="1716">
          <cell r="A1716">
            <v>83091</v>
          </cell>
          <cell r="B1716" t="str">
            <v>SMP</v>
          </cell>
        </row>
        <row r="1717">
          <cell r="A1717">
            <v>83360</v>
          </cell>
          <cell r="B1717" t="str">
            <v>SWP</v>
          </cell>
        </row>
        <row r="1718">
          <cell r="A1718">
            <v>83361</v>
          </cell>
          <cell r="B1718" t="str">
            <v>SWP</v>
          </cell>
        </row>
        <row r="1719">
          <cell r="A1719">
            <v>83362</v>
          </cell>
          <cell r="B1719" t="str">
            <v>SWP</v>
          </cell>
        </row>
        <row r="1720">
          <cell r="A1720">
            <v>83366</v>
          </cell>
          <cell r="B1720" t="str">
            <v>SWP</v>
          </cell>
        </row>
        <row r="1721">
          <cell r="A1721">
            <v>83368</v>
          </cell>
          <cell r="B1721" t="str">
            <v>SWP</v>
          </cell>
        </row>
        <row r="1722">
          <cell r="A1722">
            <v>84003</v>
          </cell>
          <cell r="B1722" t="str">
            <v>SMP</v>
          </cell>
        </row>
        <row r="1723">
          <cell r="A1723">
            <v>84091</v>
          </cell>
          <cell r="B1723" t="str">
            <v>SMP</v>
          </cell>
        </row>
        <row r="1724">
          <cell r="A1724">
            <v>84305</v>
          </cell>
          <cell r="B1724" t="str">
            <v>SWP</v>
          </cell>
        </row>
        <row r="1725">
          <cell r="A1725">
            <v>84306</v>
          </cell>
          <cell r="B1725" t="str">
            <v>SWP</v>
          </cell>
        </row>
        <row r="1726">
          <cell r="A1726">
            <v>84322</v>
          </cell>
          <cell r="B1726" t="str">
            <v>SWP</v>
          </cell>
        </row>
        <row r="1727">
          <cell r="A1727">
            <v>84325</v>
          </cell>
          <cell r="B1727" t="str">
            <v>SWP</v>
          </cell>
        </row>
        <row r="1728">
          <cell r="A1728">
            <v>84326</v>
          </cell>
          <cell r="B1728" t="str">
            <v>SWP</v>
          </cell>
        </row>
        <row r="1729">
          <cell r="A1729">
            <v>84330</v>
          </cell>
          <cell r="B1729" t="str">
            <v>SWP</v>
          </cell>
        </row>
        <row r="1730">
          <cell r="A1730">
            <v>84332</v>
          </cell>
          <cell r="B1730" t="str">
            <v>SWP</v>
          </cell>
        </row>
        <row r="1731">
          <cell r="A1731">
            <v>84333</v>
          </cell>
          <cell r="B1731" t="str">
            <v>SWP</v>
          </cell>
        </row>
        <row r="1732">
          <cell r="A1732">
            <v>84342</v>
          </cell>
          <cell r="B1732" t="str">
            <v>SWP</v>
          </cell>
        </row>
        <row r="1733">
          <cell r="A1733">
            <v>84343</v>
          </cell>
          <cell r="B1733" t="str">
            <v>SWP</v>
          </cell>
        </row>
        <row r="1734">
          <cell r="A1734">
            <v>84345</v>
          </cell>
          <cell r="B1734" t="str">
            <v>SWP</v>
          </cell>
        </row>
        <row r="1735">
          <cell r="A1735">
            <v>84346</v>
          </cell>
          <cell r="B1735" t="str">
            <v>SWP</v>
          </cell>
        </row>
        <row r="1736">
          <cell r="A1736">
            <v>84391</v>
          </cell>
          <cell r="B1736" t="str">
            <v>SWP</v>
          </cell>
        </row>
        <row r="1737">
          <cell r="A1737">
            <v>85317</v>
          </cell>
          <cell r="B1737" t="str">
            <v>SWQ</v>
          </cell>
        </row>
        <row r="1738">
          <cell r="A1738">
            <v>85327</v>
          </cell>
          <cell r="B1738" t="str">
            <v>SWQ</v>
          </cell>
        </row>
        <row r="1739">
          <cell r="A1739">
            <v>85329</v>
          </cell>
          <cell r="B1739" t="str">
            <v>SWQ</v>
          </cell>
        </row>
        <row r="1740">
          <cell r="A1740">
            <v>85347</v>
          </cell>
          <cell r="B1740" t="str">
            <v>SWQ</v>
          </cell>
        </row>
        <row r="1741">
          <cell r="A1741">
            <v>86360</v>
          </cell>
          <cell r="B1741" t="str">
            <v>SWP</v>
          </cell>
        </row>
        <row r="1742">
          <cell r="A1742">
            <v>86361</v>
          </cell>
          <cell r="B1742" t="str">
            <v>SWP</v>
          </cell>
        </row>
        <row r="1743">
          <cell r="A1743">
            <v>86362</v>
          </cell>
          <cell r="B1743" t="str">
            <v>SWP</v>
          </cell>
        </row>
        <row r="1744">
          <cell r="A1744">
            <v>86363</v>
          </cell>
          <cell r="B1744" t="str">
            <v>SWP</v>
          </cell>
        </row>
        <row r="1745">
          <cell r="A1745">
            <v>86365</v>
          </cell>
          <cell r="B1745" t="str">
            <v>SWP</v>
          </cell>
        </row>
        <row r="1746">
          <cell r="A1746">
            <v>86368</v>
          </cell>
          <cell r="B1746" t="str">
            <v>SWP</v>
          </cell>
        </row>
        <row r="1747">
          <cell r="A1747">
            <v>86369</v>
          </cell>
          <cell r="B1747" t="str">
            <v>SWP</v>
          </cell>
        </row>
        <row r="1748">
          <cell r="A1748">
            <v>88311</v>
          </cell>
          <cell r="B1748" t="str">
            <v>SWP</v>
          </cell>
        </row>
        <row r="1749">
          <cell r="A1749">
            <v>88312</v>
          </cell>
          <cell r="B1749" t="str">
            <v>SWP</v>
          </cell>
        </row>
        <row r="1750">
          <cell r="A1750">
            <v>88313</v>
          </cell>
          <cell r="B1750" t="str">
            <v>SWP</v>
          </cell>
        </row>
        <row r="1751">
          <cell r="A1751">
            <v>88314</v>
          </cell>
          <cell r="B1751" t="str">
            <v>SWP</v>
          </cell>
        </row>
        <row r="1752">
          <cell r="A1752">
            <v>88315</v>
          </cell>
          <cell r="B1752" t="str">
            <v>SWP</v>
          </cell>
        </row>
        <row r="1753">
          <cell r="A1753">
            <v>88321</v>
          </cell>
          <cell r="B1753" t="str">
            <v>SWP</v>
          </cell>
        </row>
        <row r="1754">
          <cell r="A1754">
            <v>88322</v>
          </cell>
          <cell r="B1754" t="str">
            <v>SWP</v>
          </cell>
        </row>
        <row r="1755">
          <cell r="A1755">
            <v>88323</v>
          </cell>
          <cell r="B1755" t="str">
            <v>SWP</v>
          </cell>
        </row>
        <row r="1756">
          <cell r="A1756">
            <v>88324</v>
          </cell>
          <cell r="B1756" t="str">
            <v>SWP</v>
          </cell>
        </row>
        <row r="1757">
          <cell r="A1757">
            <v>88325</v>
          </cell>
          <cell r="B1757" t="str">
            <v>SWP</v>
          </cell>
        </row>
        <row r="1758">
          <cell r="A1758">
            <v>88330</v>
          </cell>
          <cell r="B1758" t="str">
            <v>SWP</v>
          </cell>
        </row>
        <row r="1759">
          <cell r="A1759">
            <v>88331</v>
          </cell>
          <cell r="B1759" t="str">
            <v>SWP</v>
          </cell>
        </row>
        <row r="1760">
          <cell r="A1760">
            <v>88332</v>
          </cell>
          <cell r="B1760" t="str">
            <v>SWP</v>
          </cell>
        </row>
        <row r="1761">
          <cell r="A1761">
            <v>88333</v>
          </cell>
          <cell r="B1761" t="str">
            <v>SWP</v>
          </cell>
        </row>
        <row r="1762">
          <cell r="A1762">
            <v>88334</v>
          </cell>
          <cell r="B1762" t="str">
            <v>SWP</v>
          </cell>
        </row>
        <row r="1763">
          <cell r="A1763">
            <v>88350</v>
          </cell>
          <cell r="B1763" t="str">
            <v>SWP</v>
          </cell>
        </row>
        <row r="1764">
          <cell r="A1764">
            <v>88351</v>
          </cell>
          <cell r="B1764" t="str">
            <v>SWP</v>
          </cell>
        </row>
        <row r="1765">
          <cell r="A1765">
            <v>88352</v>
          </cell>
          <cell r="B1765" t="str">
            <v>SWP</v>
          </cell>
        </row>
        <row r="1766">
          <cell r="A1766">
            <v>88353</v>
          </cell>
          <cell r="B1766" t="str">
            <v>SWP</v>
          </cell>
        </row>
        <row r="1767">
          <cell r="A1767">
            <v>88354</v>
          </cell>
          <cell r="B1767" t="str">
            <v>SWP</v>
          </cell>
        </row>
        <row r="1768">
          <cell r="A1768">
            <v>88782</v>
          </cell>
          <cell r="B1768" t="str">
            <v>BWT</v>
          </cell>
        </row>
        <row r="1769">
          <cell r="A1769">
            <v>88785</v>
          </cell>
          <cell r="B1769" t="str">
            <v>FWB</v>
          </cell>
        </row>
        <row r="1770">
          <cell r="A1770">
            <v>88788</v>
          </cell>
          <cell r="B1770" t="str">
            <v>SWP</v>
          </cell>
        </row>
        <row r="1771">
          <cell r="A1771">
            <v>88882</v>
          </cell>
          <cell r="B1771" t="str">
            <v>BMT</v>
          </cell>
        </row>
        <row r="1772">
          <cell r="A1772">
            <v>88885</v>
          </cell>
          <cell r="B1772" t="str">
            <v>FMB</v>
          </cell>
        </row>
        <row r="1773">
          <cell r="A1773">
            <v>88889</v>
          </cell>
          <cell r="B1773" t="str">
            <v>SMQ</v>
          </cell>
        </row>
        <row r="1774">
          <cell r="A1774">
            <v>88890</v>
          </cell>
          <cell r="B1774" t="str">
            <v>SMS</v>
          </cell>
        </row>
        <row r="1775">
          <cell r="A1775">
            <v>88993</v>
          </cell>
          <cell r="B1775" t="str">
            <v>BCT</v>
          </cell>
        </row>
        <row r="1776">
          <cell r="A1776">
            <v>88996</v>
          </cell>
          <cell r="B1776" t="str">
            <v>FCB</v>
          </cell>
        </row>
        <row r="1777">
          <cell r="A1777">
            <v>88999</v>
          </cell>
          <cell r="B1777" t="str">
            <v>SCS</v>
          </cell>
        </row>
        <row r="1778">
          <cell r="A1778">
            <v>88999</v>
          </cell>
          <cell r="B1778" t="str">
            <v>SCS</v>
          </cell>
        </row>
        <row r="1779">
          <cell r="A1779">
            <v>89381</v>
          </cell>
          <cell r="B1779" t="str">
            <v>SWP</v>
          </cell>
        </row>
        <row r="1780">
          <cell r="A1780">
            <v>89382</v>
          </cell>
          <cell r="B1780" t="str">
            <v>SWP</v>
          </cell>
        </row>
        <row r="1781">
          <cell r="A1781">
            <v>89385</v>
          </cell>
          <cell r="B1781" t="str">
            <v>SWP</v>
          </cell>
        </row>
        <row r="1782">
          <cell r="A1782">
            <v>90003</v>
          </cell>
          <cell r="B1782" t="str">
            <v>SMS</v>
          </cell>
        </row>
        <row r="1783">
          <cell r="A1783">
            <v>90005</v>
          </cell>
          <cell r="B1783" t="str">
            <v>SMS</v>
          </cell>
        </row>
        <row r="1784">
          <cell r="A1784">
            <v>90034</v>
          </cell>
          <cell r="B1784" t="str">
            <v>FMU</v>
          </cell>
        </row>
        <row r="1785">
          <cell r="A1785">
            <v>90035</v>
          </cell>
          <cell r="B1785" t="str">
            <v>SMP</v>
          </cell>
        </row>
        <row r="1786">
          <cell r="A1786">
            <v>90037</v>
          </cell>
          <cell r="B1786" t="str">
            <v>SMP</v>
          </cell>
        </row>
        <row r="1787">
          <cell r="A1787">
            <v>90040</v>
          </cell>
          <cell r="B1787" t="str">
            <v>SMQ</v>
          </cell>
        </row>
        <row r="1788">
          <cell r="A1788">
            <v>90043</v>
          </cell>
          <cell r="B1788" t="str">
            <v>SMQ</v>
          </cell>
        </row>
        <row r="1789">
          <cell r="A1789">
            <v>90053</v>
          </cell>
          <cell r="B1789" t="str">
            <v>SMQ</v>
          </cell>
        </row>
        <row r="1790">
          <cell r="A1790">
            <v>90054</v>
          </cell>
          <cell r="B1790" t="str">
            <v>SMQ</v>
          </cell>
        </row>
        <row r="1791">
          <cell r="A1791">
            <v>90059</v>
          </cell>
          <cell r="B1791" t="str">
            <v>SMQ</v>
          </cell>
        </row>
        <row r="1792">
          <cell r="A1792">
            <v>90065</v>
          </cell>
          <cell r="B1792" t="str">
            <v>FMU</v>
          </cell>
        </row>
        <row r="1793">
          <cell r="A1793">
            <v>90066</v>
          </cell>
          <cell r="B1793" t="str">
            <v>SMQ</v>
          </cell>
        </row>
        <row r="1794">
          <cell r="A1794">
            <v>90070</v>
          </cell>
          <cell r="B1794" t="str">
            <v>SMP</v>
          </cell>
        </row>
        <row r="1795">
          <cell r="A1795">
            <v>90072</v>
          </cell>
          <cell r="B1795" t="str">
            <v>SMP</v>
          </cell>
        </row>
        <row r="1796">
          <cell r="A1796">
            <v>90075</v>
          </cell>
          <cell r="B1796" t="str">
            <v>SMP</v>
          </cell>
        </row>
        <row r="1797">
          <cell r="A1797">
            <v>90076</v>
          </cell>
          <cell r="B1797" t="str">
            <v>SMP</v>
          </cell>
        </row>
        <row r="1798">
          <cell r="A1798">
            <v>90087</v>
          </cell>
          <cell r="B1798" t="str">
            <v>SMQ</v>
          </cell>
        </row>
        <row r="1799">
          <cell r="A1799">
            <v>90093</v>
          </cell>
          <cell r="B1799" t="str">
            <v>SMQ</v>
          </cell>
        </row>
        <row r="1800">
          <cell r="A1800">
            <v>90097</v>
          </cell>
          <cell r="B1800" t="str">
            <v>SMP</v>
          </cell>
        </row>
        <row r="1801">
          <cell r="A1801">
            <v>90098</v>
          </cell>
          <cell r="B1801" t="str">
            <v>SMP</v>
          </cell>
        </row>
        <row r="1802">
          <cell r="A1802">
            <v>90099</v>
          </cell>
          <cell r="B1802" t="str">
            <v>SMP</v>
          </cell>
        </row>
        <row r="1803">
          <cell r="A1803">
            <v>90353</v>
          </cell>
          <cell r="B1803" t="str">
            <v>SWP</v>
          </cell>
        </row>
        <row r="1804">
          <cell r="A1804">
            <v>90365</v>
          </cell>
          <cell r="B1804" t="str">
            <v>FWU</v>
          </cell>
        </row>
        <row r="1805">
          <cell r="A1805">
            <v>91013</v>
          </cell>
          <cell r="B1805" t="str">
            <v>SMQ</v>
          </cell>
        </row>
        <row r="1806">
          <cell r="A1806">
            <v>91017</v>
          </cell>
          <cell r="B1806" t="str">
            <v>SMQ</v>
          </cell>
        </row>
        <row r="1807">
          <cell r="A1807">
            <v>91030</v>
          </cell>
          <cell r="B1807" t="str">
            <v>FMU</v>
          </cell>
        </row>
        <row r="1808">
          <cell r="A1808">
            <v>91046</v>
          </cell>
          <cell r="B1808" t="str">
            <v>FMO</v>
          </cell>
        </row>
        <row r="1809">
          <cell r="A1809">
            <v>91048</v>
          </cell>
          <cell r="B1809" t="str">
            <v>FMO</v>
          </cell>
        </row>
        <row r="1810">
          <cell r="A1810">
            <v>91346</v>
          </cell>
          <cell r="B1810" t="str">
            <v>FWO</v>
          </cell>
        </row>
        <row r="1811">
          <cell r="A1811">
            <v>91348</v>
          </cell>
          <cell r="B1811" t="str">
            <v>FWO</v>
          </cell>
        </row>
        <row r="1812">
          <cell r="A1812">
            <v>91353</v>
          </cell>
          <cell r="B1812" t="str">
            <v>SWP</v>
          </cell>
        </row>
        <row r="1813">
          <cell r="A1813">
            <v>92012</v>
          </cell>
          <cell r="B1813" t="str">
            <v>SMQ</v>
          </cell>
        </row>
        <row r="1814">
          <cell r="A1814">
            <v>92013</v>
          </cell>
          <cell r="B1814" t="str">
            <v>SMQ</v>
          </cell>
        </row>
        <row r="1815">
          <cell r="A1815">
            <v>92015</v>
          </cell>
          <cell r="B1815" t="str">
            <v>SMQ</v>
          </cell>
        </row>
        <row r="1816">
          <cell r="A1816">
            <v>92016</v>
          </cell>
          <cell r="B1816" t="str">
            <v>SMQ</v>
          </cell>
        </row>
        <row r="1817">
          <cell r="A1817">
            <v>92017</v>
          </cell>
          <cell r="B1817" t="str">
            <v>SMQ</v>
          </cell>
        </row>
        <row r="1818">
          <cell r="A1818">
            <v>92019</v>
          </cell>
          <cell r="B1818" t="str">
            <v>SMQ</v>
          </cell>
        </row>
        <row r="1819">
          <cell r="A1819">
            <v>92025</v>
          </cell>
          <cell r="B1819" t="str">
            <v>SMQ</v>
          </cell>
        </row>
        <row r="1820">
          <cell r="A1820">
            <v>92029</v>
          </cell>
          <cell r="B1820" t="str">
            <v>SMQ</v>
          </cell>
        </row>
        <row r="1821">
          <cell r="A1821">
            <v>92030</v>
          </cell>
          <cell r="B1821" t="str">
            <v>SMQ</v>
          </cell>
        </row>
        <row r="1822">
          <cell r="A1822">
            <v>92043</v>
          </cell>
          <cell r="B1822" t="str">
            <v>SMQ</v>
          </cell>
        </row>
        <row r="1823">
          <cell r="A1823">
            <v>92047</v>
          </cell>
          <cell r="B1823" t="str">
            <v>SMQ</v>
          </cell>
        </row>
        <row r="1824">
          <cell r="A1824">
            <v>92055</v>
          </cell>
          <cell r="B1824" t="str">
            <v>FMU</v>
          </cell>
        </row>
        <row r="1825">
          <cell r="A1825">
            <v>92068</v>
          </cell>
          <cell r="B1825" t="str">
            <v>SMQ</v>
          </cell>
        </row>
        <row r="1826">
          <cell r="A1826">
            <v>92069</v>
          </cell>
          <cell r="B1826" t="str">
            <v>SMQ</v>
          </cell>
        </row>
        <row r="1827">
          <cell r="A1827">
            <v>92075</v>
          </cell>
          <cell r="B1827" t="str">
            <v>FMU</v>
          </cell>
        </row>
        <row r="1828">
          <cell r="A1828">
            <v>92077</v>
          </cell>
          <cell r="B1828" t="str">
            <v>FMU</v>
          </cell>
        </row>
        <row r="1829">
          <cell r="A1829">
            <v>92093</v>
          </cell>
          <cell r="B1829" t="str">
            <v>SMQ</v>
          </cell>
        </row>
        <row r="1830">
          <cell r="A1830">
            <v>92094</v>
          </cell>
          <cell r="B1830" t="str">
            <v>SMQ</v>
          </cell>
        </row>
        <row r="1831">
          <cell r="A1831">
            <v>92095</v>
          </cell>
          <cell r="B1831" t="str">
            <v>SMQ</v>
          </cell>
        </row>
        <row r="1832">
          <cell r="A1832">
            <v>92281</v>
          </cell>
          <cell r="B1832" t="str">
            <v>BMT</v>
          </cell>
        </row>
        <row r="1833">
          <cell r="A1833">
            <v>92302</v>
          </cell>
          <cell r="B1833" t="str">
            <v>SWP</v>
          </cell>
        </row>
        <row r="1834">
          <cell r="A1834">
            <v>92340</v>
          </cell>
          <cell r="B1834" t="str">
            <v>SWP</v>
          </cell>
        </row>
        <row r="1835">
          <cell r="A1835">
            <v>92343</v>
          </cell>
          <cell r="B1835" t="str">
            <v>SWP</v>
          </cell>
        </row>
        <row r="1836">
          <cell r="A1836">
            <v>92348</v>
          </cell>
          <cell r="B1836" t="str">
            <v>SWP</v>
          </cell>
        </row>
        <row r="1837">
          <cell r="A1837">
            <v>92352</v>
          </cell>
          <cell r="B1837" t="str">
            <v>SWP</v>
          </cell>
        </row>
        <row r="1838">
          <cell r="A1838">
            <v>92356</v>
          </cell>
          <cell r="B1838" t="str">
            <v>SWP</v>
          </cell>
        </row>
        <row r="1839">
          <cell r="A1839">
            <v>92357</v>
          </cell>
          <cell r="B1839" t="str">
            <v>SWP</v>
          </cell>
        </row>
        <row r="1840">
          <cell r="A1840">
            <v>92358</v>
          </cell>
          <cell r="B1840" t="str">
            <v>SWP</v>
          </cell>
        </row>
        <row r="1841">
          <cell r="A1841">
            <v>93004</v>
          </cell>
          <cell r="B1841" t="str">
            <v>SMQ</v>
          </cell>
        </row>
        <row r="1842">
          <cell r="A1842">
            <v>93036</v>
          </cell>
          <cell r="B1842" t="str">
            <v>FMU</v>
          </cell>
        </row>
        <row r="1843">
          <cell r="A1843">
            <v>93038</v>
          </cell>
          <cell r="B1843" t="str">
            <v>FMU</v>
          </cell>
        </row>
        <row r="1844">
          <cell r="A1844">
            <v>93043</v>
          </cell>
          <cell r="B1844" t="str">
            <v>FMU</v>
          </cell>
        </row>
        <row r="1845">
          <cell r="A1845">
            <v>93045</v>
          </cell>
          <cell r="B1845" t="str">
            <v>FMU</v>
          </cell>
        </row>
        <row r="1846">
          <cell r="A1846">
            <v>93046</v>
          </cell>
          <cell r="B1846" t="str">
            <v>FMU</v>
          </cell>
        </row>
        <row r="1847">
          <cell r="A1847">
            <v>93047</v>
          </cell>
          <cell r="B1847" t="str">
            <v>FMU</v>
          </cell>
        </row>
        <row r="1848">
          <cell r="A1848">
            <v>93048</v>
          </cell>
          <cell r="B1848" t="str">
            <v>FMU</v>
          </cell>
        </row>
        <row r="1849">
          <cell r="A1849">
            <v>93060</v>
          </cell>
          <cell r="B1849" t="str">
            <v>SMQ</v>
          </cell>
        </row>
        <row r="1850">
          <cell r="A1850">
            <v>93062</v>
          </cell>
          <cell r="B1850" t="str">
            <v>SMQ</v>
          </cell>
        </row>
        <row r="1851">
          <cell r="A1851">
            <v>93066</v>
          </cell>
          <cell r="B1851" t="str">
            <v>SMQ</v>
          </cell>
        </row>
        <row r="1852">
          <cell r="A1852">
            <v>93067</v>
          </cell>
          <cell r="B1852" t="str">
            <v>SMQ</v>
          </cell>
        </row>
        <row r="1853">
          <cell r="A1853">
            <v>93070</v>
          </cell>
          <cell r="B1853" t="str">
            <v>FMU</v>
          </cell>
        </row>
        <row r="1854">
          <cell r="A1854">
            <v>93073</v>
          </cell>
          <cell r="B1854" t="str">
            <v>SMQ</v>
          </cell>
        </row>
        <row r="1855">
          <cell r="A1855">
            <v>93076</v>
          </cell>
          <cell r="B1855" t="str">
            <v>SMQ</v>
          </cell>
        </row>
        <row r="1856">
          <cell r="A1856">
            <v>93078</v>
          </cell>
          <cell r="B1856" t="str">
            <v>SMQ</v>
          </cell>
        </row>
        <row r="1857">
          <cell r="A1857">
            <v>93080</v>
          </cell>
          <cell r="B1857" t="str">
            <v>FMU</v>
          </cell>
        </row>
        <row r="1858">
          <cell r="A1858">
            <v>93081</v>
          </cell>
          <cell r="B1858" t="str">
            <v>SMQ</v>
          </cell>
        </row>
        <row r="1859">
          <cell r="A1859">
            <v>93084</v>
          </cell>
          <cell r="B1859" t="str">
            <v>SMQ</v>
          </cell>
        </row>
        <row r="1860">
          <cell r="A1860">
            <v>93088</v>
          </cell>
          <cell r="B1860" t="str">
            <v>FMU</v>
          </cell>
        </row>
        <row r="1861">
          <cell r="A1861">
            <v>93093</v>
          </cell>
          <cell r="B1861" t="str">
            <v>SMQ</v>
          </cell>
        </row>
        <row r="1862">
          <cell r="A1862">
            <v>93094</v>
          </cell>
          <cell r="B1862" t="str">
            <v>SMQ</v>
          </cell>
        </row>
        <row r="1863">
          <cell r="A1863">
            <v>93095</v>
          </cell>
          <cell r="B1863" t="str">
            <v>FMU</v>
          </cell>
        </row>
        <row r="1864">
          <cell r="A1864">
            <v>93096</v>
          </cell>
          <cell r="B1864" t="str">
            <v>SMQ</v>
          </cell>
        </row>
        <row r="1865">
          <cell r="A1865">
            <v>93098</v>
          </cell>
          <cell r="B1865" t="str">
            <v>FMU</v>
          </cell>
        </row>
        <row r="1866">
          <cell r="A1866">
            <v>93311</v>
          </cell>
          <cell r="B1866" t="str">
            <v>SWP</v>
          </cell>
        </row>
        <row r="1867">
          <cell r="A1867">
            <v>93312</v>
          </cell>
          <cell r="B1867" t="str">
            <v>SWP</v>
          </cell>
        </row>
        <row r="1868">
          <cell r="A1868">
            <v>93313</v>
          </cell>
          <cell r="B1868" t="str">
            <v>SWP</v>
          </cell>
        </row>
        <row r="1869">
          <cell r="A1869">
            <v>93314</v>
          </cell>
          <cell r="B1869" t="str">
            <v>SWP</v>
          </cell>
        </row>
        <row r="1870">
          <cell r="A1870">
            <v>93322</v>
          </cell>
          <cell r="B1870" t="str">
            <v>SWP</v>
          </cell>
        </row>
        <row r="1871">
          <cell r="A1871">
            <v>93324</v>
          </cell>
          <cell r="B1871" t="str">
            <v>SWP</v>
          </cell>
        </row>
        <row r="1872">
          <cell r="A1872">
            <v>93325</v>
          </cell>
          <cell r="B1872" t="str">
            <v>SWP</v>
          </cell>
        </row>
        <row r="1873">
          <cell r="A1873">
            <v>93328</v>
          </cell>
          <cell r="B1873" t="str">
            <v>SWP</v>
          </cell>
        </row>
        <row r="1874">
          <cell r="A1874">
            <v>93329</v>
          </cell>
          <cell r="B1874" t="str">
            <v>SWP</v>
          </cell>
        </row>
        <row r="1875">
          <cell r="A1875">
            <v>93330</v>
          </cell>
          <cell r="B1875" t="str">
            <v>SWP</v>
          </cell>
        </row>
        <row r="1876">
          <cell r="A1876">
            <v>93332</v>
          </cell>
          <cell r="B1876" t="str">
            <v>SWP</v>
          </cell>
        </row>
        <row r="1877">
          <cell r="A1877">
            <v>93341</v>
          </cell>
          <cell r="B1877" t="str">
            <v>SWP</v>
          </cell>
        </row>
        <row r="1878">
          <cell r="A1878">
            <v>93343</v>
          </cell>
          <cell r="B1878" t="str">
            <v>SWP</v>
          </cell>
        </row>
        <row r="1879">
          <cell r="A1879">
            <v>93379</v>
          </cell>
          <cell r="B1879" t="str">
            <v>SWP</v>
          </cell>
        </row>
        <row r="1880">
          <cell r="A1880">
            <v>93383</v>
          </cell>
          <cell r="B1880" t="str">
            <v>SWP</v>
          </cell>
        </row>
        <row r="1881">
          <cell r="A1881">
            <v>93388</v>
          </cell>
          <cell r="B1881" t="str">
            <v>SWP</v>
          </cell>
        </row>
        <row r="1882">
          <cell r="A1882">
            <v>93389</v>
          </cell>
          <cell r="B1882" t="str">
            <v>SWP</v>
          </cell>
        </row>
        <row r="1883">
          <cell r="A1883">
            <v>93390</v>
          </cell>
          <cell r="B1883" t="str">
            <v>FWU</v>
          </cell>
        </row>
        <row r="1884">
          <cell r="A1884">
            <v>93392</v>
          </cell>
          <cell r="B1884" t="str">
            <v>FWU</v>
          </cell>
        </row>
        <row r="1885">
          <cell r="A1885">
            <v>93395</v>
          </cell>
          <cell r="B1885" t="str">
            <v>FWU</v>
          </cell>
        </row>
        <row r="1886">
          <cell r="A1886">
            <v>93398</v>
          </cell>
          <cell r="B1886" t="str">
            <v>FWU</v>
          </cell>
        </row>
        <row r="1887">
          <cell r="A1887">
            <v>93399</v>
          </cell>
          <cell r="B1887" t="str">
            <v>FWU</v>
          </cell>
        </row>
        <row r="1888">
          <cell r="A1888">
            <v>93754</v>
          </cell>
          <cell r="B1888" t="str">
            <v>SCP</v>
          </cell>
        </row>
        <row r="1889">
          <cell r="A1889">
            <v>93954</v>
          </cell>
          <cell r="B1889" t="str">
            <v>SCP</v>
          </cell>
        </row>
        <row r="1890">
          <cell r="A1890">
            <v>94002</v>
          </cell>
          <cell r="B1890" t="str">
            <v>FMU</v>
          </cell>
        </row>
        <row r="1891">
          <cell r="A1891">
            <v>94006</v>
          </cell>
          <cell r="B1891" t="str">
            <v>FMU</v>
          </cell>
        </row>
        <row r="1892">
          <cell r="A1892">
            <v>94007</v>
          </cell>
          <cell r="B1892" t="str">
            <v>FMU</v>
          </cell>
        </row>
        <row r="1893">
          <cell r="A1893">
            <v>94008</v>
          </cell>
          <cell r="B1893" t="str">
            <v>FMU</v>
          </cell>
        </row>
        <row r="1894">
          <cell r="A1894">
            <v>94010</v>
          </cell>
          <cell r="B1894" t="str">
            <v>FMU</v>
          </cell>
        </row>
        <row r="1895">
          <cell r="A1895">
            <v>94012</v>
          </cell>
          <cell r="B1895" t="str">
            <v>SMQ</v>
          </cell>
        </row>
        <row r="1896">
          <cell r="A1896">
            <v>94014</v>
          </cell>
          <cell r="B1896" t="str">
            <v>SMQ</v>
          </cell>
        </row>
        <row r="1897">
          <cell r="A1897">
            <v>94022</v>
          </cell>
          <cell r="B1897" t="str">
            <v>SMQ</v>
          </cell>
        </row>
        <row r="1898">
          <cell r="A1898">
            <v>94024</v>
          </cell>
          <cell r="B1898" t="str">
            <v>SMQ</v>
          </cell>
        </row>
        <row r="1899">
          <cell r="A1899">
            <v>94026</v>
          </cell>
          <cell r="B1899" t="str">
            <v>FMU</v>
          </cell>
        </row>
        <row r="1900">
          <cell r="A1900">
            <v>94027</v>
          </cell>
          <cell r="B1900" t="str">
            <v>FMU</v>
          </cell>
        </row>
        <row r="1901">
          <cell r="A1901">
            <v>94028</v>
          </cell>
          <cell r="B1901" t="str">
            <v>FMU</v>
          </cell>
        </row>
        <row r="1902">
          <cell r="A1902">
            <v>94029</v>
          </cell>
          <cell r="B1902" t="str">
            <v>FMU</v>
          </cell>
        </row>
        <row r="1903">
          <cell r="A1903">
            <v>94032</v>
          </cell>
          <cell r="B1903" t="str">
            <v>SMQ</v>
          </cell>
        </row>
        <row r="1904">
          <cell r="A1904">
            <v>94034</v>
          </cell>
          <cell r="B1904" t="str">
            <v>SMQ</v>
          </cell>
        </row>
        <row r="1905">
          <cell r="A1905">
            <v>94042</v>
          </cell>
          <cell r="B1905" t="str">
            <v>SMQ</v>
          </cell>
        </row>
        <row r="1906">
          <cell r="A1906">
            <v>94043</v>
          </cell>
          <cell r="B1906" t="str">
            <v>SMQ</v>
          </cell>
        </row>
        <row r="1907">
          <cell r="A1907">
            <v>94047</v>
          </cell>
          <cell r="B1907" t="str">
            <v>SMQ</v>
          </cell>
        </row>
        <row r="1908">
          <cell r="A1908">
            <v>94050</v>
          </cell>
          <cell r="B1908" t="str">
            <v>FMU</v>
          </cell>
        </row>
        <row r="1909">
          <cell r="A1909">
            <v>94052</v>
          </cell>
          <cell r="B1909" t="str">
            <v>FMU</v>
          </cell>
        </row>
        <row r="1910">
          <cell r="A1910">
            <v>94053</v>
          </cell>
          <cell r="B1910" t="str">
            <v>FMU</v>
          </cell>
        </row>
        <row r="1911">
          <cell r="A1911">
            <v>94057</v>
          </cell>
          <cell r="B1911" t="str">
            <v>FMU</v>
          </cell>
        </row>
        <row r="1912">
          <cell r="A1912">
            <v>94060</v>
          </cell>
          <cell r="B1912" t="str">
            <v>SMQ</v>
          </cell>
        </row>
        <row r="1913">
          <cell r="A1913">
            <v>94061</v>
          </cell>
          <cell r="B1913" t="str">
            <v>SMQ</v>
          </cell>
        </row>
        <row r="1914">
          <cell r="A1914">
            <v>94062</v>
          </cell>
          <cell r="B1914" t="str">
            <v>SMQ</v>
          </cell>
        </row>
        <row r="1915">
          <cell r="A1915">
            <v>94063</v>
          </cell>
          <cell r="B1915" t="str">
            <v>SMQ</v>
          </cell>
        </row>
        <row r="1916">
          <cell r="A1916">
            <v>94064</v>
          </cell>
          <cell r="B1916" t="str">
            <v>SMQ</v>
          </cell>
        </row>
        <row r="1917">
          <cell r="A1917">
            <v>94066</v>
          </cell>
          <cell r="B1917" t="str">
            <v>SMQ</v>
          </cell>
        </row>
        <row r="1918">
          <cell r="A1918">
            <v>94070</v>
          </cell>
          <cell r="B1918" t="str">
            <v>FMU</v>
          </cell>
        </row>
        <row r="1919">
          <cell r="A1919">
            <v>94072</v>
          </cell>
          <cell r="B1919" t="str">
            <v>SMQ</v>
          </cell>
        </row>
        <row r="1920">
          <cell r="A1920">
            <v>94074</v>
          </cell>
          <cell r="B1920" t="str">
            <v>SMQ</v>
          </cell>
        </row>
        <row r="1921">
          <cell r="A1921">
            <v>94076</v>
          </cell>
          <cell r="B1921" t="str">
            <v>FMU</v>
          </cell>
        </row>
        <row r="1922">
          <cell r="A1922">
            <v>94077</v>
          </cell>
          <cell r="B1922" t="str">
            <v>FMU</v>
          </cell>
        </row>
        <row r="1923">
          <cell r="A1923">
            <v>94081</v>
          </cell>
          <cell r="B1923" t="str">
            <v>FMO</v>
          </cell>
        </row>
        <row r="1924">
          <cell r="A1924">
            <v>94088</v>
          </cell>
          <cell r="B1924" t="str">
            <v>FMO</v>
          </cell>
        </row>
        <row r="1925">
          <cell r="A1925">
            <v>94099</v>
          </cell>
          <cell r="B1925" t="str">
            <v>FMO</v>
          </cell>
        </row>
        <row r="1926">
          <cell r="A1926">
            <v>94302</v>
          </cell>
          <cell r="B1926" t="str">
            <v>SWP</v>
          </cell>
        </row>
        <row r="1927">
          <cell r="A1927">
            <v>94303</v>
          </cell>
          <cell r="B1927" t="str">
            <v>SWP</v>
          </cell>
        </row>
        <row r="1928">
          <cell r="A1928">
            <v>94306</v>
          </cell>
          <cell r="B1928" t="str">
            <v>FWU</v>
          </cell>
        </row>
        <row r="1929">
          <cell r="A1929">
            <v>94307</v>
          </cell>
          <cell r="B1929" t="str">
            <v>FWU</v>
          </cell>
        </row>
        <row r="1930">
          <cell r="A1930">
            <v>94308</v>
          </cell>
          <cell r="B1930" t="str">
            <v>FWU</v>
          </cell>
        </row>
        <row r="1931">
          <cell r="A1931">
            <v>94309</v>
          </cell>
          <cell r="B1931" t="str">
            <v>FWU</v>
          </cell>
        </row>
        <row r="1932">
          <cell r="A1932">
            <v>94310</v>
          </cell>
          <cell r="B1932" t="str">
            <v>FWU</v>
          </cell>
        </row>
        <row r="1933">
          <cell r="A1933">
            <v>94321</v>
          </cell>
          <cell r="B1933" t="str">
            <v>FWU</v>
          </cell>
        </row>
        <row r="1934">
          <cell r="A1934">
            <v>94331</v>
          </cell>
          <cell r="B1934" t="str">
            <v>SWP</v>
          </cell>
        </row>
        <row r="1935">
          <cell r="A1935">
            <v>94332</v>
          </cell>
          <cell r="B1935" t="str">
            <v>SWP</v>
          </cell>
        </row>
        <row r="1936">
          <cell r="A1936">
            <v>94333</v>
          </cell>
          <cell r="B1936" t="str">
            <v>SWP</v>
          </cell>
        </row>
        <row r="1937">
          <cell r="A1937">
            <v>94352</v>
          </cell>
          <cell r="B1937" t="str">
            <v>SWP</v>
          </cell>
        </row>
        <row r="1938">
          <cell r="A1938">
            <v>94377</v>
          </cell>
          <cell r="B1938" t="str">
            <v>FWU</v>
          </cell>
        </row>
        <row r="1939">
          <cell r="A1939">
            <v>94381</v>
          </cell>
          <cell r="B1939" t="str">
            <v>FWO</v>
          </cell>
        </row>
        <row r="1940">
          <cell r="A1940">
            <v>94382</v>
          </cell>
          <cell r="B1940" t="str">
            <v>FWO</v>
          </cell>
        </row>
        <row r="1941">
          <cell r="A1941">
            <v>94388</v>
          </cell>
          <cell r="B1941" t="str">
            <v>FWO</v>
          </cell>
        </row>
        <row r="1942">
          <cell r="A1942">
            <v>94399</v>
          </cell>
          <cell r="B1942" t="str">
            <v>FWO</v>
          </cell>
        </row>
        <row r="1943">
          <cell r="A1943">
            <v>94705</v>
          </cell>
          <cell r="B1943" t="str">
            <v>FCU</v>
          </cell>
        </row>
        <row r="1944">
          <cell r="A1944">
            <v>94707</v>
          </cell>
          <cell r="B1944" t="str">
            <v>FCU</v>
          </cell>
        </row>
        <row r="1945">
          <cell r="A1945">
            <v>94712</v>
          </cell>
          <cell r="B1945" t="str">
            <v>FCU</v>
          </cell>
        </row>
        <row r="1946">
          <cell r="A1946">
            <v>94714</v>
          </cell>
          <cell r="B1946" t="str">
            <v>FCU</v>
          </cell>
        </row>
        <row r="1947">
          <cell r="A1947">
            <v>94716</v>
          </cell>
          <cell r="B1947" t="str">
            <v>FCU</v>
          </cell>
        </row>
        <row r="1948">
          <cell r="A1948">
            <v>94805</v>
          </cell>
          <cell r="B1948" t="str">
            <v>FCU</v>
          </cell>
        </row>
        <row r="1949">
          <cell r="A1949">
            <v>94807</v>
          </cell>
          <cell r="B1949" t="str">
            <v>FCU</v>
          </cell>
        </row>
        <row r="1950">
          <cell r="A1950">
            <v>94812</v>
          </cell>
          <cell r="B1950" t="str">
            <v>FCU</v>
          </cell>
        </row>
        <row r="1951">
          <cell r="A1951">
            <v>94814</v>
          </cell>
          <cell r="B1951" t="str">
            <v>FCU</v>
          </cell>
        </row>
        <row r="1952">
          <cell r="A1952">
            <v>94816</v>
          </cell>
          <cell r="B1952" t="str">
            <v>FCU</v>
          </cell>
        </row>
        <row r="1953">
          <cell r="A1953">
            <v>94905</v>
          </cell>
          <cell r="B1953" t="str">
            <v>FCU</v>
          </cell>
        </row>
        <row r="1954">
          <cell r="A1954">
            <v>94907</v>
          </cell>
          <cell r="B1954" t="str">
            <v>FCU</v>
          </cell>
        </row>
        <row r="1955">
          <cell r="A1955">
            <v>94912</v>
          </cell>
          <cell r="B1955" t="str">
            <v>FCU</v>
          </cell>
        </row>
        <row r="1956">
          <cell r="A1956">
            <v>94914</v>
          </cell>
          <cell r="B1956" t="str">
            <v>FCU</v>
          </cell>
        </row>
        <row r="1957">
          <cell r="A1957">
            <v>94916</v>
          </cell>
          <cell r="B1957" t="str">
            <v>FCU</v>
          </cell>
        </row>
        <row r="1958">
          <cell r="A1958">
            <v>95004</v>
          </cell>
          <cell r="B1958" t="str">
            <v>FMU</v>
          </cell>
        </row>
        <row r="1959">
          <cell r="A1959">
            <v>95005</v>
          </cell>
          <cell r="B1959" t="str">
            <v>FMO</v>
          </cell>
        </row>
        <row r="1960">
          <cell r="A1960">
            <v>95011</v>
          </cell>
          <cell r="B1960" t="str">
            <v>FMO</v>
          </cell>
        </row>
        <row r="1961">
          <cell r="A1961">
            <v>95013</v>
          </cell>
          <cell r="B1961" t="str">
            <v>FMU</v>
          </cell>
        </row>
        <row r="1962">
          <cell r="A1962">
            <v>95016</v>
          </cell>
          <cell r="B1962" t="str">
            <v>FMU</v>
          </cell>
        </row>
        <row r="1963">
          <cell r="A1963">
            <v>95017</v>
          </cell>
          <cell r="B1963" t="str">
            <v>FMU</v>
          </cell>
        </row>
        <row r="1964">
          <cell r="A1964">
            <v>95018</v>
          </cell>
          <cell r="B1964" t="str">
            <v>FMU</v>
          </cell>
        </row>
        <row r="1965">
          <cell r="A1965">
            <v>95024</v>
          </cell>
          <cell r="B1965" t="str">
            <v>FMO</v>
          </cell>
        </row>
        <row r="1966">
          <cell r="A1966">
            <v>95026</v>
          </cell>
          <cell r="B1966" t="str">
            <v>FMO</v>
          </cell>
        </row>
        <row r="1967">
          <cell r="A1967">
            <v>95029</v>
          </cell>
          <cell r="B1967" t="str">
            <v>SMP</v>
          </cell>
        </row>
        <row r="1968">
          <cell r="A1968">
            <v>95030</v>
          </cell>
          <cell r="B1968" t="str">
            <v>SMP</v>
          </cell>
        </row>
        <row r="1969">
          <cell r="A1969">
            <v>95031</v>
          </cell>
          <cell r="B1969" t="str">
            <v>SMP</v>
          </cell>
        </row>
        <row r="1970">
          <cell r="A1970">
            <v>95034</v>
          </cell>
          <cell r="B1970" t="str">
            <v>FMO</v>
          </cell>
        </row>
        <row r="1971">
          <cell r="A1971">
            <v>95036</v>
          </cell>
          <cell r="B1971" t="str">
            <v>SMP</v>
          </cell>
        </row>
        <row r="1972">
          <cell r="A1972">
            <v>95039</v>
          </cell>
          <cell r="B1972" t="str">
            <v>FMO</v>
          </cell>
        </row>
        <row r="1973">
          <cell r="A1973">
            <v>95040</v>
          </cell>
          <cell r="B1973" t="str">
            <v>SMQ</v>
          </cell>
        </row>
        <row r="1974">
          <cell r="A1974">
            <v>95042</v>
          </cell>
          <cell r="B1974" t="str">
            <v>SMQ</v>
          </cell>
        </row>
        <row r="1975">
          <cell r="A1975">
            <v>95044</v>
          </cell>
          <cell r="B1975" t="str">
            <v>SMQ</v>
          </cell>
        </row>
        <row r="1976">
          <cell r="A1976">
            <v>95048</v>
          </cell>
          <cell r="B1976" t="str">
            <v>SMQ</v>
          </cell>
        </row>
        <row r="1977">
          <cell r="A1977">
            <v>95050</v>
          </cell>
          <cell r="B1977" t="str">
            <v>FMU</v>
          </cell>
        </row>
        <row r="1978">
          <cell r="A1978">
            <v>95053</v>
          </cell>
          <cell r="B1978" t="str">
            <v>FMU</v>
          </cell>
        </row>
        <row r="1979">
          <cell r="A1979">
            <v>95054</v>
          </cell>
          <cell r="B1979" t="str">
            <v>FMU</v>
          </cell>
        </row>
        <row r="1980">
          <cell r="A1980">
            <v>95063</v>
          </cell>
          <cell r="B1980" t="str">
            <v>FMU</v>
          </cell>
        </row>
        <row r="1981">
          <cell r="A1981">
            <v>95065</v>
          </cell>
          <cell r="B1981" t="str">
            <v>SMQ</v>
          </cell>
        </row>
        <row r="1982">
          <cell r="A1982">
            <v>95067</v>
          </cell>
          <cell r="B1982" t="str">
            <v>FMU</v>
          </cell>
        </row>
        <row r="1983">
          <cell r="A1983">
            <v>95068</v>
          </cell>
          <cell r="B1983" t="str">
            <v>SMQ</v>
          </cell>
        </row>
        <row r="1984">
          <cell r="A1984">
            <v>95070</v>
          </cell>
          <cell r="B1984" t="str">
            <v>FMU</v>
          </cell>
        </row>
        <row r="1985">
          <cell r="A1985">
            <v>95071</v>
          </cell>
          <cell r="B1985" t="str">
            <v>FMU</v>
          </cell>
        </row>
        <row r="1986">
          <cell r="A1986">
            <v>95072</v>
          </cell>
          <cell r="B1986" t="str">
            <v>FMU</v>
          </cell>
        </row>
        <row r="1987">
          <cell r="A1987">
            <v>95081</v>
          </cell>
          <cell r="B1987" t="str">
            <v>FMO</v>
          </cell>
        </row>
        <row r="1988">
          <cell r="A1988">
            <v>95082</v>
          </cell>
          <cell r="B1988" t="str">
            <v>SMP</v>
          </cell>
        </row>
        <row r="1989">
          <cell r="A1989">
            <v>95084</v>
          </cell>
          <cell r="B1989" t="str">
            <v>SMP</v>
          </cell>
        </row>
        <row r="1990">
          <cell r="A1990">
            <v>95085</v>
          </cell>
          <cell r="B1990" t="str">
            <v>FMU</v>
          </cell>
        </row>
        <row r="1991">
          <cell r="A1991">
            <v>95087</v>
          </cell>
          <cell r="B1991" t="str">
            <v>FMU</v>
          </cell>
        </row>
        <row r="1992">
          <cell r="A1992">
            <v>95092</v>
          </cell>
          <cell r="B1992" t="str">
            <v>FMU</v>
          </cell>
        </row>
        <row r="1993">
          <cell r="A1993">
            <v>95093</v>
          </cell>
          <cell r="B1993" t="str">
            <v>FMO</v>
          </cell>
        </row>
        <row r="1994">
          <cell r="A1994">
            <v>95094</v>
          </cell>
          <cell r="B1994" t="str">
            <v>FMO</v>
          </cell>
        </row>
        <row r="1995">
          <cell r="A1995">
            <v>95095</v>
          </cell>
          <cell r="B1995" t="str">
            <v>FMU</v>
          </cell>
        </row>
        <row r="1996">
          <cell r="A1996">
            <v>95097</v>
          </cell>
          <cell r="B1996" t="str">
            <v>FMO</v>
          </cell>
        </row>
        <row r="1997">
          <cell r="A1997">
            <v>95098</v>
          </cell>
          <cell r="B1997" t="str">
            <v>FMO</v>
          </cell>
        </row>
        <row r="1998">
          <cell r="A1998">
            <v>95100</v>
          </cell>
          <cell r="B1998" t="str">
            <v>FMU</v>
          </cell>
        </row>
        <row r="1999">
          <cell r="A1999">
            <v>95101</v>
          </cell>
          <cell r="B1999" t="str">
            <v>FMU</v>
          </cell>
        </row>
        <row r="2000">
          <cell r="A2000">
            <v>95102</v>
          </cell>
          <cell r="B2000" t="str">
            <v>FMU</v>
          </cell>
        </row>
        <row r="2001">
          <cell r="A2001">
            <v>95103</v>
          </cell>
          <cell r="B2001" t="str">
            <v>FMU</v>
          </cell>
        </row>
        <row r="2002">
          <cell r="A2002">
            <v>95104</v>
          </cell>
          <cell r="B2002" t="str">
            <v>FMU</v>
          </cell>
        </row>
        <row r="2003">
          <cell r="A2003">
            <v>95113</v>
          </cell>
          <cell r="B2003" t="str">
            <v>FMU</v>
          </cell>
        </row>
        <row r="2004">
          <cell r="A2004">
            <v>95115</v>
          </cell>
          <cell r="B2004" t="str">
            <v>FMU</v>
          </cell>
        </row>
        <row r="2005">
          <cell r="A2005">
            <v>95149</v>
          </cell>
          <cell r="B2005" t="str">
            <v>FMU</v>
          </cell>
        </row>
        <row r="2006">
          <cell r="A2006">
            <v>95170</v>
          </cell>
          <cell r="B2006" t="str">
            <v>FMU</v>
          </cell>
        </row>
        <row r="2007">
          <cell r="A2007">
            <v>95225</v>
          </cell>
          <cell r="B2007" t="str">
            <v>FMU</v>
          </cell>
        </row>
        <row r="2008">
          <cell r="A2008">
            <v>95280</v>
          </cell>
          <cell r="B2008" t="str">
            <v>FMU</v>
          </cell>
        </row>
        <row r="2009">
          <cell r="A2009">
            <v>95295</v>
          </cell>
          <cell r="B2009" t="str">
            <v>FMU</v>
          </cell>
        </row>
        <row r="2010">
          <cell r="A2010">
            <v>95297</v>
          </cell>
          <cell r="B2010" t="str">
            <v>FMU</v>
          </cell>
        </row>
        <row r="2011">
          <cell r="A2011">
            <v>95299</v>
          </cell>
          <cell r="B2011" t="str">
            <v>FMU</v>
          </cell>
        </row>
        <row r="2012">
          <cell r="A2012">
            <v>95303</v>
          </cell>
          <cell r="B2012" t="str">
            <v>FWU</v>
          </cell>
        </row>
        <row r="2013">
          <cell r="A2013">
            <v>95310</v>
          </cell>
          <cell r="B2013" t="str">
            <v>FWU</v>
          </cell>
        </row>
        <row r="2014">
          <cell r="A2014">
            <v>95311</v>
          </cell>
          <cell r="B2014" t="str">
            <v>FWU</v>
          </cell>
        </row>
        <row r="2015">
          <cell r="A2015">
            <v>95312</v>
          </cell>
          <cell r="B2015" t="str">
            <v>FWU</v>
          </cell>
        </row>
        <row r="2016">
          <cell r="A2016">
            <v>95316</v>
          </cell>
          <cell r="B2016" t="str">
            <v>FWU</v>
          </cell>
        </row>
        <row r="2017">
          <cell r="A2017">
            <v>95353</v>
          </cell>
          <cell r="B2017" t="str">
            <v>FWU</v>
          </cell>
        </row>
        <row r="2018">
          <cell r="A2018">
            <v>95354</v>
          </cell>
          <cell r="B2018" t="str">
            <v>FWU</v>
          </cell>
        </row>
        <row r="2019">
          <cell r="A2019">
            <v>95363</v>
          </cell>
          <cell r="B2019" t="str">
            <v>FWU</v>
          </cell>
        </row>
        <row r="2020">
          <cell r="A2020">
            <v>95381</v>
          </cell>
          <cell r="B2020" t="str">
            <v>FWO</v>
          </cell>
        </row>
        <row r="2021">
          <cell r="A2021">
            <v>95382</v>
          </cell>
          <cell r="B2021" t="str">
            <v>SWP</v>
          </cell>
        </row>
        <row r="2022">
          <cell r="A2022">
            <v>95384</v>
          </cell>
          <cell r="B2022" t="str">
            <v>SWP</v>
          </cell>
        </row>
        <row r="2023">
          <cell r="A2023">
            <v>95385</v>
          </cell>
          <cell r="B2023" t="str">
            <v>FWU</v>
          </cell>
        </row>
        <row r="2024">
          <cell r="A2024">
            <v>95387</v>
          </cell>
          <cell r="B2024" t="str">
            <v>FWU</v>
          </cell>
        </row>
        <row r="2025">
          <cell r="A2025">
            <v>95392</v>
          </cell>
          <cell r="B2025" t="str">
            <v>FWU</v>
          </cell>
        </row>
        <row r="2026">
          <cell r="A2026">
            <v>95395</v>
          </cell>
          <cell r="B2026" t="str">
            <v>FWU</v>
          </cell>
        </row>
        <row r="2027">
          <cell r="A2027">
            <v>95398</v>
          </cell>
          <cell r="B2027" t="str">
            <v>FWO</v>
          </cell>
        </row>
        <row r="2028">
          <cell r="A2028">
            <v>95700</v>
          </cell>
          <cell r="B2028" t="str">
            <v>FCU</v>
          </cell>
        </row>
        <row r="2029">
          <cell r="A2029">
            <v>95702</v>
          </cell>
          <cell r="B2029" t="str">
            <v>FCU</v>
          </cell>
        </row>
        <row r="2030">
          <cell r="A2030">
            <v>95721</v>
          </cell>
          <cell r="B2030" t="str">
            <v>FCU</v>
          </cell>
        </row>
        <row r="2031">
          <cell r="A2031">
            <v>95722</v>
          </cell>
          <cell r="B2031" t="str">
            <v>FCU</v>
          </cell>
        </row>
        <row r="2032">
          <cell r="A2032">
            <v>95724</v>
          </cell>
          <cell r="B2032" t="str">
            <v>FCU</v>
          </cell>
        </row>
        <row r="2033">
          <cell r="A2033">
            <v>95726</v>
          </cell>
          <cell r="B2033" t="str">
            <v>FCU</v>
          </cell>
        </row>
        <row r="2034">
          <cell r="A2034">
            <v>95732</v>
          </cell>
          <cell r="B2034" t="str">
            <v>FCU</v>
          </cell>
        </row>
        <row r="2035">
          <cell r="A2035">
            <v>95734</v>
          </cell>
          <cell r="B2035" t="str">
            <v>FCU</v>
          </cell>
        </row>
        <row r="2036">
          <cell r="A2036">
            <v>95800</v>
          </cell>
          <cell r="B2036" t="str">
            <v>FCU</v>
          </cell>
        </row>
        <row r="2037">
          <cell r="A2037">
            <v>95802</v>
          </cell>
          <cell r="B2037" t="str">
            <v>FCU</v>
          </cell>
        </row>
        <row r="2038">
          <cell r="A2038">
            <v>95821</v>
          </cell>
          <cell r="B2038" t="str">
            <v>FCU</v>
          </cell>
        </row>
        <row r="2039">
          <cell r="A2039">
            <v>95822</v>
          </cell>
          <cell r="B2039" t="str">
            <v>FCU</v>
          </cell>
        </row>
        <row r="2040">
          <cell r="A2040">
            <v>95823</v>
          </cell>
          <cell r="B2040" t="str">
            <v>FCU</v>
          </cell>
        </row>
        <row r="2041">
          <cell r="A2041">
            <v>95824</v>
          </cell>
          <cell r="B2041" t="str">
            <v>FCU</v>
          </cell>
        </row>
        <row r="2042">
          <cell r="A2042">
            <v>95825</v>
          </cell>
          <cell r="B2042" t="str">
            <v>FCU</v>
          </cell>
        </row>
        <row r="2043">
          <cell r="A2043">
            <v>95826</v>
          </cell>
          <cell r="B2043" t="str">
            <v>FCU</v>
          </cell>
        </row>
        <row r="2044">
          <cell r="A2044">
            <v>95832</v>
          </cell>
          <cell r="B2044" t="str">
            <v>FCU</v>
          </cell>
        </row>
        <row r="2045">
          <cell r="A2045">
            <v>95834</v>
          </cell>
          <cell r="B2045" t="str">
            <v>FCU</v>
          </cell>
        </row>
        <row r="2046">
          <cell r="A2046">
            <v>95900</v>
          </cell>
          <cell r="B2046" t="str">
            <v>FCU</v>
          </cell>
        </row>
        <row r="2047">
          <cell r="A2047">
            <v>95902</v>
          </cell>
          <cell r="B2047" t="str">
            <v>FCU</v>
          </cell>
        </row>
        <row r="2048">
          <cell r="A2048">
            <v>95921</v>
          </cell>
          <cell r="B2048" t="str">
            <v>FCU</v>
          </cell>
        </row>
        <row r="2049">
          <cell r="A2049">
            <v>95922</v>
          </cell>
          <cell r="B2049" t="str">
            <v>FCU</v>
          </cell>
        </row>
        <row r="2050">
          <cell r="A2050">
            <v>95924</v>
          </cell>
          <cell r="B2050" t="str">
            <v>FCU</v>
          </cell>
        </row>
        <row r="2051">
          <cell r="A2051">
            <v>95926</v>
          </cell>
          <cell r="B2051" t="str">
            <v>FCU</v>
          </cell>
        </row>
        <row r="2052">
          <cell r="A2052">
            <v>95932</v>
          </cell>
          <cell r="B2052" t="str">
            <v>FCU</v>
          </cell>
        </row>
        <row r="2053">
          <cell r="A2053">
            <v>95934</v>
          </cell>
          <cell r="B2053" t="str">
            <v>FCU</v>
          </cell>
        </row>
        <row r="2054">
          <cell r="A2054">
            <v>96000</v>
          </cell>
          <cell r="B2054" t="str">
            <v>FMU</v>
          </cell>
        </row>
        <row r="2055">
          <cell r="A2055">
            <v>96002</v>
          </cell>
          <cell r="B2055" t="str">
            <v>SMQ</v>
          </cell>
        </row>
        <row r="2056">
          <cell r="A2056">
            <v>96003</v>
          </cell>
          <cell r="B2056" t="str">
            <v>FMU</v>
          </cell>
        </row>
        <row r="2057">
          <cell r="A2057">
            <v>96004</v>
          </cell>
          <cell r="B2057" t="str">
            <v>FMU</v>
          </cell>
        </row>
        <row r="2058">
          <cell r="A2058">
            <v>96005</v>
          </cell>
          <cell r="B2058" t="str">
            <v>SMQ</v>
          </cell>
        </row>
        <row r="2059">
          <cell r="A2059">
            <v>96008</v>
          </cell>
          <cell r="B2059" t="str">
            <v>SMQ</v>
          </cell>
        </row>
        <row r="2060">
          <cell r="A2060">
            <v>96009</v>
          </cell>
          <cell r="B2060" t="str">
            <v>SMQ</v>
          </cell>
        </row>
        <row r="2061">
          <cell r="A2061">
            <v>96010</v>
          </cell>
          <cell r="B2061" t="str">
            <v>FMU</v>
          </cell>
        </row>
        <row r="2062">
          <cell r="A2062">
            <v>96012</v>
          </cell>
          <cell r="B2062" t="str">
            <v>SMQ</v>
          </cell>
        </row>
        <row r="2063">
          <cell r="A2063">
            <v>96013</v>
          </cell>
          <cell r="B2063" t="str">
            <v>SMQ</v>
          </cell>
        </row>
        <row r="2064">
          <cell r="A2064">
            <v>96014</v>
          </cell>
          <cell r="B2064" t="str">
            <v>FMU</v>
          </cell>
        </row>
        <row r="2065">
          <cell r="A2065">
            <v>96015</v>
          </cell>
          <cell r="B2065" t="str">
            <v>FMU</v>
          </cell>
        </row>
        <row r="2066">
          <cell r="A2066">
            <v>96017</v>
          </cell>
          <cell r="B2066" t="str">
            <v>SMQ</v>
          </cell>
        </row>
        <row r="2067">
          <cell r="A2067">
            <v>96020</v>
          </cell>
          <cell r="B2067" t="str">
            <v>FMU</v>
          </cell>
        </row>
        <row r="2068">
          <cell r="A2068">
            <v>96021</v>
          </cell>
          <cell r="B2068" t="str">
            <v>FMU</v>
          </cell>
        </row>
        <row r="2069">
          <cell r="A2069">
            <v>96023</v>
          </cell>
          <cell r="B2069" t="str">
            <v>FMU</v>
          </cell>
        </row>
        <row r="2070">
          <cell r="A2070">
            <v>96024</v>
          </cell>
          <cell r="B2070" t="str">
            <v>FMU</v>
          </cell>
        </row>
        <row r="2071">
          <cell r="A2071">
            <v>96038</v>
          </cell>
          <cell r="B2071" t="str">
            <v>FMU</v>
          </cell>
        </row>
        <row r="2072">
          <cell r="A2072">
            <v>96040</v>
          </cell>
          <cell r="B2072" t="str">
            <v>FMU</v>
          </cell>
        </row>
        <row r="2073">
          <cell r="A2073">
            <v>96041</v>
          </cell>
          <cell r="B2073" t="str">
            <v>FMU</v>
          </cell>
        </row>
        <row r="2074">
          <cell r="A2074">
            <v>96044</v>
          </cell>
          <cell r="B2074" t="str">
            <v>SMQ</v>
          </cell>
        </row>
        <row r="2075">
          <cell r="A2075">
            <v>96045</v>
          </cell>
          <cell r="B2075" t="str">
            <v>FMU</v>
          </cell>
        </row>
        <row r="2076">
          <cell r="A2076">
            <v>96047</v>
          </cell>
          <cell r="B2076" t="str">
            <v>SMQ</v>
          </cell>
        </row>
        <row r="2077">
          <cell r="A2077">
            <v>96048</v>
          </cell>
          <cell r="B2077" t="str">
            <v>SMQ</v>
          </cell>
        </row>
        <row r="2078">
          <cell r="A2078">
            <v>96050</v>
          </cell>
          <cell r="B2078" t="str">
            <v>SMQ</v>
          </cell>
        </row>
        <row r="2079">
          <cell r="A2079">
            <v>96054</v>
          </cell>
          <cell r="B2079" t="str">
            <v>SMQ</v>
          </cell>
        </row>
        <row r="2080">
          <cell r="A2080">
            <v>96058</v>
          </cell>
          <cell r="B2080" t="str">
            <v>SMQ</v>
          </cell>
        </row>
        <row r="2081">
          <cell r="A2081">
            <v>96059</v>
          </cell>
          <cell r="B2081" t="str">
            <v>SMQ</v>
          </cell>
        </row>
        <row r="2082">
          <cell r="A2082">
            <v>96060</v>
          </cell>
          <cell r="B2082" t="str">
            <v>SMQ</v>
          </cell>
        </row>
        <row r="2083">
          <cell r="A2083">
            <v>96062</v>
          </cell>
          <cell r="B2083" t="str">
            <v>FMU</v>
          </cell>
        </row>
        <row r="2084">
          <cell r="A2084">
            <v>96064</v>
          </cell>
          <cell r="B2084" t="str">
            <v>SMQ</v>
          </cell>
        </row>
        <row r="2085">
          <cell r="A2085">
            <v>96068</v>
          </cell>
          <cell r="B2085" t="str">
            <v>FMU</v>
          </cell>
        </row>
        <row r="2086">
          <cell r="A2086">
            <v>96069</v>
          </cell>
          <cell r="B2086" t="str">
            <v>SMQ</v>
          </cell>
        </row>
        <row r="2087">
          <cell r="A2087">
            <v>96070</v>
          </cell>
          <cell r="B2087" t="str">
            <v>SMQ</v>
          </cell>
        </row>
        <row r="2088">
          <cell r="A2088">
            <v>96071</v>
          </cell>
          <cell r="B2088" t="str">
            <v>SMQ</v>
          </cell>
        </row>
        <row r="2089">
          <cell r="A2089">
            <v>96072</v>
          </cell>
          <cell r="B2089" t="str">
            <v>SMQ</v>
          </cell>
        </row>
        <row r="2090">
          <cell r="A2090">
            <v>96073</v>
          </cell>
          <cell r="B2090" t="str">
            <v>SMQ</v>
          </cell>
        </row>
        <row r="2091">
          <cell r="A2091">
            <v>96074</v>
          </cell>
          <cell r="B2091" t="str">
            <v>FMU</v>
          </cell>
        </row>
        <row r="2092">
          <cell r="A2092">
            <v>96075</v>
          </cell>
          <cell r="B2092" t="str">
            <v>SMQ</v>
          </cell>
        </row>
        <row r="2093">
          <cell r="A2093">
            <v>96076</v>
          </cell>
          <cell r="B2093" t="str">
            <v>FMU</v>
          </cell>
        </row>
        <row r="2094">
          <cell r="A2094">
            <v>96078</v>
          </cell>
          <cell r="B2094" t="str">
            <v>FMU</v>
          </cell>
        </row>
        <row r="2095">
          <cell r="A2095">
            <v>96079</v>
          </cell>
          <cell r="B2095" t="str">
            <v>FMU</v>
          </cell>
        </row>
        <row r="2096">
          <cell r="A2096">
            <v>96080</v>
          </cell>
          <cell r="B2096" t="str">
            <v>SMQ</v>
          </cell>
        </row>
        <row r="2097">
          <cell r="A2097">
            <v>96081</v>
          </cell>
          <cell r="B2097" t="str">
            <v>SMQ</v>
          </cell>
        </row>
        <row r="2098">
          <cell r="A2098">
            <v>96082</v>
          </cell>
          <cell r="B2098" t="str">
            <v>SMQ</v>
          </cell>
        </row>
        <row r="2099">
          <cell r="A2099">
            <v>96083</v>
          </cell>
          <cell r="B2099" t="str">
            <v>SMQ</v>
          </cell>
        </row>
        <row r="2100">
          <cell r="A2100">
            <v>96085</v>
          </cell>
          <cell r="B2100" t="str">
            <v>SMQ</v>
          </cell>
        </row>
        <row r="2101">
          <cell r="A2101">
            <v>96086</v>
          </cell>
          <cell r="B2101" t="str">
            <v>FMU</v>
          </cell>
        </row>
        <row r="2102">
          <cell r="A2102">
            <v>96088</v>
          </cell>
          <cell r="B2102" t="str">
            <v>SMQ</v>
          </cell>
        </row>
        <row r="2103">
          <cell r="A2103">
            <v>96089</v>
          </cell>
          <cell r="B2103" t="str">
            <v>FMU</v>
          </cell>
        </row>
        <row r="2104">
          <cell r="A2104">
            <v>96090</v>
          </cell>
          <cell r="B2104" t="str">
            <v>SMQ</v>
          </cell>
        </row>
        <row r="2105">
          <cell r="A2105">
            <v>96091</v>
          </cell>
          <cell r="B2105" t="str">
            <v>SMQ</v>
          </cell>
        </row>
        <row r="2106">
          <cell r="A2106">
            <v>96092</v>
          </cell>
          <cell r="B2106" t="str">
            <v>SMQ</v>
          </cell>
        </row>
        <row r="2107">
          <cell r="A2107">
            <v>96093</v>
          </cell>
          <cell r="B2107" t="str">
            <v>SMQ</v>
          </cell>
        </row>
        <row r="2108">
          <cell r="A2108">
            <v>96094</v>
          </cell>
          <cell r="B2108" t="str">
            <v>SMQ</v>
          </cell>
        </row>
        <row r="2109">
          <cell r="A2109">
            <v>96098</v>
          </cell>
          <cell r="B2109" t="str">
            <v>SMQ</v>
          </cell>
        </row>
        <row r="2110">
          <cell r="A2110">
            <v>96302</v>
          </cell>
          <cell r="B2110" t="str">
            <v>FWU</v>
          </cell>
        </row>
        <row r="2111">
          <cell r="A2111">
            <v>96304</v>
          </cell>
          <cell r="B2111" t="str">
            <v>FWU</v>
          </cell>
        </row>
        <row r="2112">
          <cell r="A2112">
            <v>96310</v>
          </cell>
          <cell r="B2112" t="str">
            <v>FWU</v>
          </cell>
        </row>
        <row r="2113">
          <cell r="A2113">
            <v>96320</v>
          </cell>
          <cell r="B2113" t="str">
            <v>FWU</v>
          </cell>
        </row>
        <row r="2114">
          <cell r="A2114">
            <v>96321</v>
          </cell>
          <cell r="B2114" t="str">
            <v>FWU</v>
          </cell>
        </row>
        <row r="2115">
          <cell r="A2115">
            <v>96322</v>
          </cell>
          <cell r="B2115" t="str">
            <v>FWU</v>
          </cell>
        </row>
        <row r="2116">
          <cell r="A2116">
            <v>96323</v>
          </cell>
          <cell r="B2116" t="str">
            <v>FWU</v>
          </cell>
        </row>
        <row r="2117">
          <cell r="A2117">
            <v>96324</v>
          </cell>
          <cell r="B2117" t="str">
            <v>FWU</v>
          </cell>
        </row>
        <row r="2118">
          <cell r="A2118">
            <v>96338</v>
          </cell>
          <cell r="B2118" t="str">
            <v>FWU</v>
          </cell>
        </row>
        <row r="2119">
          <cell r="A2119">
            <v>96368</v>
          </cell>
          <cell r="B2119" t="str">
            <v>FWU</v>
          </cell>
        </row>
        <row r="2120">
          <cell r="A2120">
            <v>96381</v>
          </cell>
          <cell r="B2120" t="str">
            <v>SWP</v>
          </cell>
        </row>
        <row r="2121">
          <cell r="A2121">
            <v>96389</v>
          </cell>
          <cell r="B2121" t="str">
            <v>FWU</v>
          </cell>
        </row>
        <row r="2122">
          <cell r="A2122">
            <v>96391</v>
          </cell>
          <cell r="B2122" t="str">
            <v>SWP</v>
          </cell>
        </row>
        <row r="2123">
          <cell r="A2123">
            <v>96714</v>
          </cell>
          <cell r="B2123" t="str">
            <v>SCQ</v>
          </cell>
        </row>
        <row r="2124">
          <cell r="A2124">
            <v>96722</v>
          </cell>
          <cell r="B2124" t="str">
            <v>SCP</v>
          </cell>
        </row>
        <row r="2125">
          <cell r="A2125">
            <v>96724</v>
          </cell>
          <cell r="B2125" t="str">
            <v>SCP</v>
          </cell>
        </row>
        <row r="2126">
          <cell r="A2126">
            <v>96725</v>
          </cell>
          <cell r="B2126" t="str">
            <v>SCQ</v>
          </cell>
        </row>
        <row r="2127">
          <cell r="A2127">
            <v>96729</v>
          </cell>
          <cell r="B2127" t="str">
            <v>SCP</v>
          </cell>
        </row>
        <row r="2128">
          <cell r="A2128">
            <v>96780</v>
          </cell>
          <cell r="B2128" t="str">
            <v>SCQ</v>
          </cell>
        </row>
        <row r="2129">
          <cell r="A2129">
            <v>96914</v>
          </cell>
          <cell r="B2129" t="str">
            <v>SCQ</v>
          </cell>
        </row>
        <row r="2130">
          <cell r="A2130">
            <v>96922</v>
          </cell>
          <cell r="B2130" t="str">
            <v>SCP</v>
          </cell>
        </row>
        <row r="2131">
          <cell r="A2131">
            <v>96924</v>
          </cell>
          <cell r="B2131" t="str">
            <v>SCP</v>
          </cell>
        </row>
        <row r="2132">
          <cell r="A2132">
            <v>96925</v>
          </cell>
          <cell r="B2132" t="str">
            <v>SCQ</v>
          </cell>
        </row>
        <row r="2133">
          <cell r="A2133">
            <v>96929</v>
          </cell>
          <cell r="B2133" t="str">
            <v>SCP</v>
          </cell>
        </row>
        <row r="2134">
          <cell r="A2134">
            <v>96980</v>
          </cell>
          <cell r="B2134" t="str">
            <v>SCQ</v>
          </cell>
        </row>
        <row r="2135">
          <cell r="A2135">
            <v>97001</v>
          </cell>
          <cell r="B2135" t="str">
            <v>FMO</v>
          </cell>
        </row>
        <row r="2136">
          <cell r="A2136">
            <v>97002</v>
          </cell>
          <cell r="B2136" t="str">
            <v>FMO</v>
          </cell>
        </row>
        <row r="2137">
          <cell r="A2137">
            <v>97004</v>
          </cell>
          <cell r="B2137" t="str">
            <v>FMU</v>
          </cell>
        </row>
        <row r="2138">
          <cell r="A2138">
            <v>97005</v>
          </cell>
          <cell r="B2138" t="str">
            <v>SMP</v>
          </cell>
        </row>
        <row r="2139">
          <cell r="A2139">
            <v>97009</v>
          </cell>
          <cell r="B2139" t="str">
            <v>SMQ</v>
          </cell>
        </row>
        <row r="2140">
          <cell r="A2140">
            <v>97015</v>
          </cell>
          <cell r="B2140" t="str">
            <v>FMO</v>
          </cell>
        </row>
        <row r="2141">
          <cell r="A2141">
            <v>97017</v>
          </cell>
          <cell r="B2141" t="str">
            <v>FMO</v>
          </cell>
        </row>
        <row r="2142">
          <cell r="A2142">
            <v>97019</v>
          </cell>
          <cell r="B2142" t="str">
            <v>SMQ</v>
          </cell>
        </row>
        <row r="2143">
          <cell r="A2143">
            <v>97027</v>
          </cell>
          <cell r="B2143" t="str">
            <v>SMQ</v>
          </cell>
        </row>
        <row r="2144">
          <cell r="A2144">
            <v>97033</v>
          </cell>
          <cell r="B2144" t="str">
            <v>SMQ</v>
          </cell>
        </row>
        <row r="2145">
          <cell r="A2145">
            <v>97038</v>
          </cell>
          <cell r="B2145" t="str">
            <v>SMQ</v>
          </cell>
        </row>
        <row r="2146">
          <cell r="A2146">
            <v>97039</v>
          </cell>
          <cell r="B2146" t="str">
            <v>FMO</v>
          </cell>
        </row>
        <row r="2147">
          <cell r="A2147">
            <v>97041</v>
          </cell>
          <cell r="B2147" t="str">
            <v>FMU</v>
          </cell>
        </row>
        <row r="2148">
          <cell r="A2148">
            <v>97043</v>
          </cell>
          <cell r="B2148" t="str">
            <v>SMQ</v>
          </cell>
        </row>
        <row r="2149">
          <cell r="A2149">
            <v>97048</v>
          </cell>
          <cell r="B2149" t="str">
            <v>SMQ</v>
          </cell>
        </row>
        <row r="2150">
          <cell r="A2150">
            <v>97058</v>
          </cell>
          <cell r="B2150" t="str">
            <v>SMQ</v>
          </cell>
        </row>
        <row r="2151">
          <cell r="A2151">
            <v>97081</v>
          </cell>
          <cell r="B2151" t="str">
            <v>SMP</v>
          </cell>
        </row>
        <row r="2152">
          <cell r="A2152">
            <v>97082</v>
          </cell>
          <cell r="B2152" t="str">
            <v>SMP</v>
          </cell>
        </row>
        <row r="2153">
          <cell r="A2153">
            <v>97083</v>
          </cell>
          <cell r="B2153" t="str">
            <v>SMP</v>
          </cell>
        </row>
        <row r="2154">
          <cell r="A2154">
            <v>97084</v>
          </cell>
          <cell r="B2154" t="str">
            <v>SMP</v>
          </cell>
        </row>
        <row r="2155">
          <cell r="A2155">
            <v>97301</v>
          </cell>
          <cell r="B2155" t="str">
            <v>FWO</v>
          </cell>
        </row>
        <row r="2156">
          <cell r="A2156">
            <v>97302</v>
          </cell>
          <cell r="B2156" t="str">
            <v>FWO</v>
          </cell>
        </row>
        <row r="2157">
          <cell r="A2157">
            <v>97305</v>
          </cell>
          <cell r="B2157" t="str">
            <v>SWP</v>
          </cell>
        </row>
        <row r="2158">
          <cell r="A2158">
            <v>97315</v>
          </cell>
          <cell r="B2158" t="str">
            <v>FWO</v>
          </cell>
        </row>
        <row r="2159">
          <cell r="A2159">
            <v>97320</v>
          </cell>
          <cell r="B2159" t="str">
            <v>SWP</v>
          </cell>
        </row>
        <row r="2160">
          <cell r="A2160">
            <v>97330</v>
          </cell>
          <cell r="B2160" t="str">
            <v>SWP</v>
          </cell>
        </row>
        <row r="2161">
          <cell r="A2161">
            <v>97331</v>
          </cell>
          <cell r="B2161" t="str">
            <v>SWP</v>
          </cell>
        </row>
        <row r="2162">
          <cell r="A2162">
            <v>97341</v>
          </cell>
          <cell r="B2162" t="str">
            <v>SWP</v>
          </cell>
        </row>
        <row r="2163">
          <cell r="A2163">
            <v>97365</v>
          </cell>
          <cell r="B2163" t="str">
            <v>SWP</v>
          </cell>
        </row>
        <row r="2164">
          <cell r="A2164">
            <v>98049</v>
          </cell>
          <cell r="B2164" t="str">
            <v>SWQ</v>
          </cell>
        </row>
        <row r="2165">
          <cell r="A2165">
            <v>98052</v>
          </cell>
          <cell r="B2165" t="str">
            <v>SWQ</v>
          </cell>
        </row>
        <row r="2166">
          <cell r="A2166">
            <v>98054</v>
          </cell>
          <cell r="B2166" t="str">
            <v>SWQ</v>
          </cell>
        </row>
        <row r="2167">
          <cell r="A2167">
            <v>98070</v>
          </cell>
          <cell r="B2167" t="str">
            <v>SWQ</v>
          </cell>
        </row>
        <row r="2168">
          <cell r="A2168">
            <v>98071</v>
          </cell>
          <cell r="B2168" t="str">
            <v>SWQ</v>
          </cell>
        </row>
        <row r="2169">
          <cell r="A2169">
            <v>98072</v>
          </cell>
          <cell r="B2169" t="str">
            <v>SWQ</v>
          </cell>
        </row>
        <row r="2170">
          <cell r="A2170">
            <v>98081</v>
          </cell>
          <cell r="B2170" t="str">
            <v>SWQ</v>
          </cell>
        </row>
        <row r="2171">
          <cell r="A2171">
            <v>98082</v>
          </cell>
          <cell r="B2171" t="str">
            <v>SWQ</v>
          </cell>
        </row>
        <row r="2172">
          <cell r="A2172">
            <v>98085</v>
          </cell>
          <cell r="B2172" t="str">
            <v>SWQ</v>
          </cell>
        </row>
        <row r="2173">
          <cell r="A2173">
            <v>98086</v>
          </cell>
          <cell r="B2173" t="str">
            <v>SWQ</v>
          </cell>
        </row>
        <row r="2174">
          <cell r="A2174">
            <v>98087</v>
          </cell>
          <cell r="B2174" t="str">
            <v>SWQ</v>
          </cell>
        </row>
        <row r="2175">
          <cell r="A2175">
            <v>98093</v>
          </cell>
          <cell r="B2175" t="str">
            <v>SWP</v>
          </cell>
        </row>
        <row r="2176">
          <cell r="A2176">
            <v>98095</v>
          </cell>
          <cell r="B2176" t="str">
            <v>SWP</v>
          </cell>
        </row>
        <row r="2177">
          <cell r="A2177">
            <v>98096</v>
          </cell>
          <cell r="B2177" t="str">
            <v>SWP</v>
          </cell>
        </row>
        <row r="2178">
          <cell r="A2178">
            <v>98097</v>
          </cell>
          <cell r="B2178" t="str">
            <v>SWP</v>
          </cell>
        </row>
        <row r="2179">
          <cell r="A2179">
            <v>98105</v>
          </cell>
          <cell r="B2179" t="str">
            <v>SWQ</v>
          </cell>
        </row>
        <row r="2180">
          <cell r="A2180">
            <v>98106</v>
          </cell>
          <cell r="B2180" t="str">
            <v>SWQ</v>
          </cell>
        </row>
        <row r="2181">
          <cell r="A2181">
            <v>98107</v>
          </cell>
          <cell r="B2181" t="str">
            <v>SWQ</v>
          </cell>
        </row>
        <row r="2182">
          <cell r="A2182">
            <v>98108</v>
          </cell>
          <cell r="B2182" t="str">
            <v>SWQ</v>
          </cell>
        </row>
        <row r="2183">
          <cell r="A2183">
            <v>98113</v>
          </cell>
          <cell r="B2183" t="str">
            <v>SWQ</v>
          </cell>
        </row>
        <row r="2184">
          <cell r="A2184">
            <v>98116</v>
          </cell>
          <cell r="B2184" t="str">
            <v>SWQ</v>
          </cell>
        </row>
        <row r="2185">
          <cell r="A2185">
            <v>98117</v>
          </cell>
          <cell r="B2185" t="str">
            <v>SWQ</v>
          </cell>
        </row>
        <row r="2186">
          <cell r="A2186">
            <v>98119</v>
          </cell>
          <cell r="B2186" t="str">
            <v>SWQ</v>
          </cell>
        </row>
        <row r="2187">
          <cell r="A2187">
            <v>98121</v>
          </cell>
          <cell r="B2187" t="str">
            <v>SWQ</v>
          </cell>
        </row>
        <row r="2188">
          <cell r="A2188">
            <v>98127</v>
          </cell>
          <cell r="B2188" t="str">
            <v>SWQ</v>
          </cell>
        </row>
        <row r="2189">
          <cell r="A2189">
            <v>98132</v>
          </cell>
          <cell r="B2189" t="str">
            <v>SWQ</v>
          </cell>
        </row>
        <row r="2190">
          <cell r="A2190">
            <v>98133</v>
          </cell>
          <cell r="B2190" t="str">
            <v>SWQ</v>
          </cell>
        </row>
        <row r="2191">
          <cell r="A2191">
            <v>98134</v>
          </cell>
          <cell r="B2191" t="str">
            <v>SWQ</v>
          </cell>
        </row>
        <row r="2192">
          <cell r="A2192">
            <v>98136</v>
          </cell>
          <cell r="B2192" t="str">
            <v>SWQ</v>
          </cell>
        </row>
        <row r="2193">
          <cell r="A2193">
            <v>98137</v>
          </cell>
          <cell r="B2193" t="str">
            <v>SWQ</v>
          </cell>
        </row>
        <row r="2194">
          <cell r="A2194">
            <v>98141</v>
          </cell>
          <cell r="B2194" t="str">
            <v>SWP</v>
          </cell>
        </row>
        <row r="2195">
          <cell r="A2195">
            <v>98142</v>
          </cell>
          <cell r="B2195" t="str">
            <v>SWP</v>
          </cell>
        </row>
        <row r="2196">
          <cell r="A2196">
            <v>98143</v>
          </cell>
          <cell r="B2196" t="str">
            <v>SWP</v>
          </cell>
        </row>
        <row r="2197">
          <cell r="A2197">
            <v>98144</v>
          </cell>
          <cell r="B2197" t="str">
            <v>SWP</v>
          </cell>
        </row>
        <row r="2198">
          <cell r="A2198">
            <v>98146</v>
          </cell>
          <cell r="B2198" t="str">
            <v>SWP</v>
          </cell>
        </row>
        <row r="2199">
          <cell r="A2199">
            <v>98147</v>
          </cell>
          <cell r="B2199" t="str">
            <v>SWP</v>
          </cell>
        </row>
        <row r="2200">
          <cell r="A2200">
            <v>98148</v>
          </cell>
          <cell r="B2200" t="str">
            <v>SWQ</v>
          </cell>
        </row>
        <row r="2201">
          <cell r="A2201">
            <v>98149</v>
          </cell>
          <cell r="B2201" t="str">
            <v>SWQ</v>
          </cell>
        </row>
        <row r="2202">
          <cell r="A2202">
            <v>98151</v>
          </cell>
          <cell r="B2202" t="str">
            <v>SWQ</v>
          </cell>
        </row>
        <row r="2203">
          <cell r="A2203">
            <v>98162</v>
          </cell>
          <cell r="B2203" t="str">
            <v>SWP</v>
          </cell>
        </row>
        <row r="2204">
          <cell r="A2204">
            <v>98169</v>
          </cell>
          <cell r="B2204" t="str">
            <v>SWQ</v>
          </cell>
        </row>
        <row r="2205">
          <cell r="A2205">
            <v>98171</v>
          </cell>
          <cell r="B2205" t="str">
            <v>SWQ</v>
          </cell>
        </row>
        <row r="2206">
          <cell r="A2206">
            <v>98182</v>
          </cell>
          <cell r="B2206" t="str">
            <v>SWQ</v>
          </cell>
        </row>
        <row r="2207">
          <cell r="A2207">
            <v>98183</v>
          </cell>
          <cell r="B2207" t="str">
            <v>SWQ</v>
          </cell>
        </row>
        <row r="2208">
          <cell r="A2208">
            <v>98184</v>
          </cell>
          <cell r="B2208" t="str">
            <v>SWQ</v>
          </cell>
        </row>
        <row r="2209">
          <cell r="A2209">
            <v>98189</v>
          </cell>
          <cell r="B2209" t="str">
            <v>SWQ</v>
          </cell>
        </row>
        <row r="2210">
          <cell r="A2210">
            <v>98192</v>
          </cell>
          <cell r="B2210" t="str">
            <v>SWQ</v>
          </cell>
        </row>
        <row r="2211">
          <cell r="A2211">
            <v>98193</v>
          </cell>
          <cell r="B2211" t="str">
            <v>SWQ</v>
          </cell>
        </row>
        <row r="2212">
          <cell r="A2212">
            <v>98194</v>
          </cell>
          <cell r="B2212" t="str">
            <v>SWQ</v>
          </cell>
        </row>
        <row r="2213">
          <cell r="A2213">
            <v>98195</v>
          </cell>
          <cell r="B2213" t="str">
            <v>SWQ</v>
          </cell>
        </row>
        <row r="2214">
          <cell r="A2214">
            <v>98342</v>
          </cell>
          <cell r="B2214" t="str">
            <v>SWP</v>
          </cell>
        </row>
        <row r="2215">
          <cell r="A2215">
            <v>98348</v>
          </cell>
          <cell r="B2215" t="str">
            <v>SWP</v>
          </cell>
        </row>
        <row r="2216">
          <cell r="A2216">
            <v>98350</v>
          </cell>
          <cell r="B2216" t="str">
            <v>SWP</v>
          </cell>
        </row>
        <row r="2217">
          <cell r="A2217">
            <v>98351</v>
          </cell>
          <cell r="B2217" t="str">
            <v>SWP</v>
          </cell>
        </row>
        <row r="2218">
          <cell r="A2218">
            <v>98360</v>
          </cell>
          <cell r="B2218" t="str">
            <v>SWP</v>
          </cell>
        </row>
        <row r="2219">
          <cell r="A2219">
            <v>98361</v>
          </cell>
          <cell r="B2219" t="str">
            <v>SWP</v>
          </cell>
        </row>
        <row r="2220">
          <cell r="A2220">
            <v>98370</v>
          </cell>
          <cell r="B2220" t="str">
            <v>SWP</v>
          </cell>
        </row>
        <row r="2221">
          <cell r="A2221">
            <v>98371</v>
          </cell>
          <cell r="B2221" t="str">
            <v>SWP</v>
          </cell>
        </row>
        <row r="2222">
          <cell r="A2222">
            <v>98662</v>
          </cell>
          <cell r="B2222" t="str">
            <v>SCP</v>
          </cell>
        </row>
        <row r="2223">
          <cell r="A2223">
            <v>98664</v>
          </cell>
          <cell r="B2223" t="str">
            <v>SCP</v>
          </cell>
        </row>
        <row r="2224">
          <cell r="A2224">
            <v>98694</v>
          </cell>
          <cell r="B2224" t="str">
            <v>SWQ</v>
          </cell>
        </row>
        <row r="2225">
          <cell r="A2225">
            <v>98698</v>
          </cell>
          <cell r="B2225" t="str">
            <v>SWQ</v>
          </cell>
        </row>
        <row r="2226">
          <cell r="A2226">
            <v>99090</v>
          </cell>
          <cell r="B2226" t="str">
            <v>SMP</v>
          </cell>
        </row>
        <row r="2227">
          <cell r="A2227">
            <v>99094</v>
          </cell>
          <cell r="B2227" t="str">
            <v>SMP</v>
          </cell>
        </row>
        <row r="2228">
          <cell r="A2228">
            <v>99971</v>
          </cell>
          <cell r="B2228" t="str">
            <v>SCS</v>
          </cell>
        </row>
        <row r="2229">
          <cell r="A2229">
            <v>99972</v>
          </cell>
          <cell r="B2229" t="str">
            <v>SCQ</v>
          </cell>
        </row>
        <row r="2230">
          <cell r="A2230">
            <v>99973</v>
          </cell>
          <cell r="B2230" t="str">
            <v>SCP</v>
          </cell>
        </row>
        <row r="2231">
          <cell r="A2231">
            <v>99974</v>
          </cell>
          <cell r="B2231" t="str">
            <v>FCB</v>
          </cell>
        </row>
        <row r="2232">
          <cell r="A2232">
            <v>99974</v>
          </cell>
          <cell r="B2232" t="str">
            <v>FCO</v>
          </cell>
        </row>
        <row r="2233">
          <cell r="A2233">
            <v>99975</v>
          </cell>
          <cell r="B2233" t="str">
            <v>FCH</v>
          </cell>
        </row>
        <row r="2234">
          <cell r="A2234">
            <v>99975</v>
          </cell>
          <cell r="B2234" t="str">
            <v>FCU</v>
          </cell>
        </row>
        <row r="2235">
          <cell r="A2235">
            <v>99976</v>
          </cell>
          <cell r="B2235" t="str">
            <v>FCN</v>
          </cell>
        </row>
        <row r="2236">
          <cell r="A2236">
            <v>99977</v>
          </cell>
          <cell r="B2236" t="str">
            <v>BCT</v>
          </cell>
        </row>
        <row r="2237">
          <cell r="A2237">
            <v>99978</v>
          </cell>
          <cell r="B2237" t="str">
            <v>BCK</v>
          </cell>
        </row>
        <row r="2238">
          <cell r="A2238">
            <v>99979</v>
          </cell>
          <cell r="B2238" t="str">
            <v>BCD</v>
          </cell>
        </row>
        <row r="2239">
          <cell r="A2239">
            <v>99980</v>
          </cell>
          <cell r="B2239" t="str">
            <v>BWT</v>
          </cell>
        </row>
        <row r="2240">
          <cell r="A2240">
            <v>99981</v>
          </cell>
          <cell r="B2240" t="str">
            <v>BWK</v>
          </cell>
        </row>
        <row r="2241">
          <cell r="A2241">
            <v>99982</v>
          </cell>
          <cell r="B2241" t="str">
            <v>BWD</v>
          </cell>
        </row>
        <row r="2242">
          <cell r="A2242">
            <v>99983</v>
          </cell>
          <cell r="B2242" t="str">
            <v>BMT</v>
          </cell>
        </row>
        <row r="2243">
          <cell r="A2243">
            <v>99984</v>
          </cell>
          <cell r="B2243" t="str">
            <v>BMK</v>
          </cell>
        </row>
        <row r="2244">
          <cell r="A2244">
            <v>99985</v>
          </cell>
          <cell r="B2244" t="str">
            <v>BMD</v>
          </cell>
        </row>
        <row r="2245">
          <cell r="A2245">
            <v>99986</v>
          </cell>
          <cell r="B2245" t="str">
            <v>FWO</v>
          </cell>
        </row>
        <row r="2246">
          <cell r="A2246">
            <v>99987</v>
          </cell>
          <cell r="B2246" t="str">
            <v>FWH</v>
          </cell>
        </row>
        <row r="2247">
          <cell r="A2247">
            <v>99988</v>
          </cell>
          <cell r="B2247" t="str">
            <v>FWB</v>
          </cell>
        </row>
        <row r="2248">
          <cell r="A2248">
            <v>99989</v>
          </cell>
          <cell r="B2248" t="str">
            <v>FWU</v>
          </cell>
        </row>
        <row r="2249">
          <cell r="A2249">
            <v>99991</v>
          </cell>
          <cell r="B2249" t="str">
            <v>FWN</v>
          </cell>
        </row>
        <row r="2250">
          <cell r="A2250">
            <v>99992</v>
          </cell>
          <cell r="B2250" t="str">
            <v>FMO</v>
          </cell>
        </row>
        <row r="2251">
          <cell r="A2251">
            <v>99993</v>
          </cell>
          <cell r="B2251" t="str">
            <v>FMH</v>
          </cell>
        </row>
        <row r="2252">
          <cell r="A2252">
            <v>99994</v>
          </cell>
          <cell r="B2252" t="str">
            <v>FMB</v>
          </cell>
        </row>
        <row r="2253">
          <cell r="A2253">
            <v>99995</v>
          </cell>
          <cell r="B2253" t="str">
            <v>FMU</v>
          </cell>
        </row>
        <row r="2254">
          <cell r="A2254">
            <v>99996</v>
          </cell>
          <cell r="B2254" t="str">
            <v>FMN</v>
          </cell>
        </row>
        <row r="2255">
          <cell r="A2255">
            <v>99997</v>
          </cell>
          <cell r="B2255" t="str">
            <v>SMS</v>
          </cell>
        </row>
        <row r="2256">
          <cell r="A2256">
            <v>99998</v>
          </cell>
          <cell r="B2256" t="str">
            <v>SMQ</v>
          </cell>
        </row>
        <row r="2257">
          <cell r="A2257">
            <v>99999</v>
          </cell>
          <cell r="B2257" t="str">
            <v>SMP</v>
          </cell>
        </row>
      </sheetData>
      <sheetData sheetId="1" refreshError="1"/>
      <sheetData sheetId="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"/>
      <sheetName val="Sheet3"/>
    </sheetNames>
    <sheetDataSet>
      <sheetData sheetId="0" refreshError="1"/>
      <sheetData sheetId="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"/>
      <sheetName val="S"/>
    </sheetNames>
    <sheetDataSet>
      <sheetData sheetId="0" refreshError="1"/>
      <sheetData sheetId="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hn 05"/>
      <sheetName val="Data Sheet"/>
    </sheetNames>
    <sheetDataSet>
      <sheetData sheetId="0" refreshError="1"/>
      <sheetData sheetId="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back"/>
    </sheetNames>
    <sheetDataSet>
      <sheetData sheetId="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missing ver 2 amy"/>
      <sheetName val="MISSING MAIN BUY"/>
      <sheetName val="Master AW16"/>
      <sheetName val="PRE-BUY SUMMARY"/>
      <sheetName val="DROP SUMMARY"/>
      <sheetName val="ACTION NOTES"/>
      <sheetName val="NEXT TIME!!"/>
      <sheetName val="Sheet12"/>
      <sheetName val="LITTLEWOODS PRE-BUY"/>
      <sheetName val="Sheet13"/>
      <sheetName val="NEXT PRE-BUY"/>
      <sheetName val="IDRIS"/>
      <sheetName val="Notes"/>
      <sheetName val="Sheet4"/>
      <sheetName val="Sheet3"/>
      <sheetName val="Key Looks"/>
      <sheetName val="SMS 04.01.16"/>
      <sheetName val="WHOLESALE PRICES 01.02.15"/>
      <sheetName val="NEXT"/>
      <sheetName val="Sheet2"/>
      <sheetName val="Sheet6"/>
      <sheetName val="Sheet1"/>
      <sheetName val="Sheet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ITEM &amp; COLOUR</v>
          </cell>
          <cell r="B1" t="str">
            <v>SEASON</v>
          </cell>
          <cell r="C1" t="str">
            <v>M/G/U</v>
          </cell>
          <cell r="D1" t="str">
            <v>DESIGNER</v>
          </cell>
          <cell r="E1" t="str">
            <v>Top 100</v>
          </cell>
          <cell r="F1" t="str">
            <v>Other carry overs</v>
          </cell>
          <cell r="G1" t="str">
            <v>MAINLINE/RETAIL ONLY</v>
          </cell>
          <cell r="H1" t="str">
            <v>ITEM CODE</v>
          </cell>
          <cell r="I1" t="str">
            <v>ITEM DESCRIPTION</v>
          </cell>
          <cell r="J1" t="str">
            <v>COLOUR DESCRIPTION</v>
          </cell>
          <cell r="K1" t="str">
            <v>COLOUR CODE</v>
          </cell>
          <cell r="L1" t="str">
            <v>AW16 Keylooks</v>
          </cell>
          <cell r="M1" t="str">
            <v>DROP</v>
          </cell>
        </row>
        <row r="2">
          <cell r="A2" t="str">
            <v>M50006YN02A</v>
          </cell>
          <cell r="B2" t="str">
            <v>AW16</v>
          </cell>
          <cell r="C2" t="str">
            <v>M</v>
          </cell>
          <cell r="D2" t="str">
            <v>LUCINDA WAITE</v>
          </cell>
          <cell r="E2">
            <v>0</v>
          </cell>
          <cell r="F2">
            <v>0</v>
          </cell>
          <cell r="G2" t="str">
            <v>MAINLINE</v>
          </cell>
          <cell r="H2" t="str">
            <v>M50006YN</v>
          </cell>
          <cell r="I2" t="str">
            <v>SUPREMACY BLAZER</v>
          </cell>
          <cell r="J2" t="str">
            <v>Black</v>
          </cell>
          <cell r="K2" t="str">
            <v>02A</v>
          </cell>
          <cell r="L2" t="str">
            <v>MENS KEY LOOK 1</v>
          </cell>
          <cell r="M2" t="str">
            <v>DROP 2</v>
          </cell>
        </row>
        <row r="3">
          <cell r="A3" t="str">
            <v>M70000GNHIM</v>
          </cell>
          <cell r="B3" t="str">
            <v>AW16</v>
          </cell>
          <cell r="C3" t="str">
            <v>M</v>
          </cell>
          <cell r="D3" t="str">
            <v>DAN HANVEY</v>
          </cell>
          <cell r="E3">
            <v>0</v>
          </cell>
          <cell r="F3">
            <v>0</v>
          </cell>
          <cell r="G3" t="str">
            <v>MAINLINE</v>
          </cell>
          <cell r="H3" t="str">
            <v>M70000GN</v>
          </cell>
          <cell r="I3" t="str">
            <v>SURPLUS LOW RIDER CHINO</v>
          </cell>
          <cell r="J3" t="str">
            <v>Smoke Grey</v>
          </cell>
          <cell r="K3" t="str">
            <v>HIM</v>
          </cell>
          <cell r="L3" t="str">
            <v>MENS KEY LOOK 1</v>
          </cell>
          <cell r="M3" t="str">
            <v>DROP 2</v>
          </cell>
        </row>
        <row r="4">
          <cell r="A4" t="str">
            <v>M60003TNXTS</v>
          </cell>
          <cell r="B4" t="str">
            <v>AW16</v>
          </cell>
          <cell r="C4" t="str">
            <v>M</v>
          </cell>
          <cell r="D4">
            <v>0</v>
          </cell>
          <cell r="E4">
            <v>0</v>
          </cell>
          <cell r="F4">
            <v>0</v>
          </cell>
          <cell r="G4" t="str">
            <v>MAINLINE</v>
          </cell>
          <cell r="H4" t="str">
            <v>M60003TN</v>
          </cell>
          <cell r="I4" t="str">
            <v xml:space="preserve">SURPLUS L/S GRAPHIC TEE </v>
          </cell>
          <cell r="J4" t="str">
            <v>Tribeca White</v>
          </cell>
          <cell r="K4" t="str">
            <v>XTS</v>
          </cell>
          <cell r="L4" t="str">
            <v>MENS KEY LOOK 1</v>
          </cell>
          <cell r="M4" t="str">
            <v>DROP 2</v>
          </cell>
        </row>
        <row r="5">
          <cell r="A5" t="str">
            <v>M50000GN03O</v>
          </cell>
          <cell r="B5" t="str">
            <v>AW16</v>
          </cell>
          <cell r="C5" t="str">
            <v>M</v>
          </cell>
          <cell r="D5" t="str">
            <v>BETH SPOONER</v>
          </cell>
          <cell r="E5">
            <v>0</v>
          </cell>
          <cell r="F5">
            <v>0</v>
          </cell>
          <cell r="G5" t="str">
            <v>MAINLINE</v>
          </cell>
          <cell r="H5" t="str">
            <v>M50000GN</v>
          </cell>
          <cell r="I5" t="str">
            <v>CHINOOK PARKA</v>
          </cell>
          <cell r="J5" t="str">
            <v>Khaki</v>
          </cell>
          <cell r="K5" t="str">
            <v>03O</v>
          </cell>
          <cell r="L5" t="str">
            <v>MENS KEY LOOK 2</v>
          </cell>
          <cell r="M5" t="str">
            <v>DROP 3</v>
          </cell>
        </row>
        <row r="6">
          <cell r="A6" t="str">
            <v>M61004KNXYG</v>
          </cell>
          <cell r="B6" t="str">
            <v>AW16</v>
          </cell>
          <cell r="C6" t="str">
            <v>M</v>
          </cell>
          <cell r="D6" t="str">
            <v>DAN COOK</v>
          </cell>
          <cell r="E6">
            <v>0</v>
          </cell>
          <cell r="F6">
            <v>0</v>
          </cell>
          <cell r="G6" t="str">
            <v>MAINLINE</v>
          </cell>
          <cell r="H6" t="str">
            <v>M61004KN</v>
          </cell>
          <cell r="I6" t="str">
            <v>STEALTH HOOD</v>
          </cell>
          <cell r="J6" t="str">
            <v>Grey/Winter Twist</v>
          </cell>
          <cell r="K6" t="str">
            <v>XYG</v>
          </cell>
          <cell r="L6" t="str">
            <v>MENS KEY LOOK 2</v>
          </cell>
          <cell r="M6" t="str">
            <v>DROP 3</v>
          </cell>
        </row>
        <row r="7">
          <cell r="A7" t="str">
            <v>M70003KNF4VAW</v>
          </cell>
          <cell r="B7" t="str">
            <v>AW16</v>
          </cell>
          <cell r="C7" t="str">
            <v>M</v>
          </cell>
          <cell r="D7">
            <v>0</v>
          </cell>
          <cell r="E7">
            <v>0</v>
          </cell>
          <cell r="F7">
            <v>0</v>
          </cell>
          <cell r="G7" t="str">
            <v>MAINLINE</v>
          </cell>
          <cell r="H7" t="str">
            <v>M70003KNF4</v>
          </cell>
          <cell r="I7" t="str">
            <v>CORPORAL SLIM JEAN</v>
          </cell>
          <cell r="J7" t="str">
            <v>Heritage Vintage</v>
          </cell>
          <cell r="K7" t="str">
            <v>VAW</v>
          </cell>
          <cell r="L7" t="str">
            <v>MENS KEY LOOK 2</v>
          </cell>
          <cell r="M7" t="str">
            <v>DROP 3</v>
          </cell>
        </row>
        <row r="8">
          <cell r="A8" t="str">
            <v>M61004DNJBM</v>
          </cell>
          <cell r="B8" t="str">
            <v>AW16</v>
          </cell>
          <cell r="C8" t="str">
            <v>M</v>
          </cell>
          <cell r="D8" t="str">
            <v>DAN COOK</v>
          </cell>
          <cell r="E8">
            <v>0</v>
          </cell>
          <cell r="F8">
            <v>0</v>
          </cell>
          <cell r="G8" t="str">
            <v>MAINLINE</v>
          </cell>
          <cell r="H8" t="str">
            <v>M61004DN</v>
          </cell>
          <cell r="I8" t="str">
            <v>SUPER ARRAN ROLLNECK</v>
          </cell>
          <cell r="J8" t="str">
            <v>Navy Twist</v>
          </cell>
          <cell r="K8" t="str">
            <v>JBM</v>
          </cell>
          <cell r="L8" t="str">
            <v>MENS KEY LOOK 3</v>
          </cell>
          <cell r="M8" t="str">
            <v>DROP 2</v>
          </cell>
        </row>
        <row r="9">
          <cell r="A9" t="str">
            <v>M70129TNF3UHR</v>
          </cell>
          <cell r="B9" t="str">
            <v>AW16</v>
          </cell>
          <cell r="C9" t="str">
            <v>M</v>
          </cell>
          <cell r="D9" t="str">
            <v>DAN HANVEY</v>
          </cell>
          <cell r="E9">
            <v>0</v>
          </cell>
          <cell r="F9">
            <v>0</v>
          </cell>
          <cell r="G9" t="str">
            <v>MAINLINE</v>
          </cell>
          <cell r="H9" t="str">
            <v>M70129TNF3</v>
          </cell>
          <cell r="I9" t="str">
            <v>CORE CARGO LITE PANT</v>
          </cell>
          <cell r="J9" t="str">
            <v>Atlantic Grey</v>
          </cell>
          <cell r="K9" t="str">
            <v>UHR</v>
          </cell>
          <cell r="L9" t="str">
            <v>MENS KEY LOOK 3</v>
          </cell>
          <cell r="M9" t="str">
            <v>DROP 2</v>
          </cell>
        </row>
        <row r="10">
          <cell r="A10" t="str">
            <v>M50013YNGWK</v>
          </cell>
          <cell r="B10" t="str">
            <v>AW16</v>
          </cell>
          <cell r="C10" t="str">
            <v>M</v>
          </cell>
          <cell r="D10">
            <v>0</v>
          </cell>
          <cell r="E10">
            <v>0</v>
          </cell>
          <cell r="F10">
            <v>0</v>
          </cell>
          <cell r="G10" t="str">
            <v>MAINLINE</v>
          </cell>
          <cell r="H10" t="str">
            <v>M50013YN</v>
          </cell>
          <cell r="I10" t="str">
            <v>FUJI DOUBLE ZIP HOODED VEST</v>
          </cell>
          <cell r="J10" t="str">
            <v>Light Khaki</v>
          </cell>
          <cell r="K10" t="str">
            <v>GWK</v>
          </cell>
          <cell r="L10" t="str">
            <v>MENS KEY LOOK 3</v>
          </cell>
          <cell r="M10" t="str">
            <v>DROP 2</v>
          </cell>
        </row>
        <row r="11">
          <cell r="A11" t="str">
            <v>M50001GNXFI</v>
          </cell>
          <cell r="B11" t="str">
            <v>AW16</v>
          </cell>
          <cell r="C11" t="str">
            <v>M</v>
          </cell>
          <cell r="D11" t="str">
            <v>BETH SPOONER</v>
          </cell>
          <cell r="E11">
            <v>0</v>
          </cell>
          <cell r="F11">
            <v>0</v>
          </cell>
          <cell r="G11" t="str">
            <v>MAINLINE</v>
          </cell>
          <cell r="H11" t="str">
            <v>M50001GN</v>
          </cell>
          <cell r="I11" t="str">
            <v>EVEREST PARKA</v>
          </cell>
          <cell r="J11" t="str">
            <v>Wine Red</v>
          </cell>
          <cell r="K11" t="str">
            <v>XFI</v>
          </cell>
          <cell r="L11" t="str">
            <v>MENS KEY LOOK 4</v>
          </cell>
          <cell r="M11" t="str">
            <v>DROP 3</v>
          </cell>
        </row>
        <row r="12">
          <cell r="A12" t="str">
            <v>M61001DNXSG</v>
          </cell>
          <cell r="B12" t="str">
            <v>AW16</v>
          </cell>
          <cell r="C12" t="str">
            <v>M</v>
          </cell>
          <cell r="D12" t="str">
            <v>DAN COOK</v>
          </cell>
          <cell r="E12">
            <v>0</v>
          </cell>
          <cell r="F12">
            <v>0</v>
          </cell>
          <cell r="G12" t="str">
            <v>MAINLINE</v>
          </cell>
          <cell r="H12" t="str">
            <v>M61001DN</v>
          </cell>
          <cell r="I12" t="str">
            <v>NORDIC DEPTH CREW</v>
          </cell>
          <cell r="J12" t="str">
            <v>White/Black Twist</v>
          </cell>
          <cell r="K12" t="str">
            <v>XSG</v>
          </cell>
          <cell r="L12" t="str">
            <v>MENS KEY LOOK 4</v>
          </cell>
          <cell r="M12" t="str">
            <v>DROP 3</v>
          </cell>
        </row>
        <row r="13">
          <cell r="A13" t="str">
            <v>M70003JNF2ULO</v>
          </cell>
          <cell r="B13" t="str">
            <v>AW16</v>
          </cell>
          <cell r="C13" t="str">
            <v>M</v>
          </cell>
          <cell r="D13" t="str">
            <v>Terry Fraser</v>
          </cell>
          <cell r="E13">
            <v>0</v>
          </cell>
          <cell r="F13">
            <v>0</v>
          </cell>
          <cell r="G13" t="str">
            <v>MAINLINE</v>
          </cell>
          <cell r="H13" t="str">
            <v>M70003JNF2</v>
          </cell>
          <cell r="I13" t="str">
            <v>BIKER JEAN</v>
          </cell>
          <cell r="J13" t="str">
            <v>Biker Used</v>
          </cell>
          <cell r="K13" t="str">
            <v>ULO</v>
          </cell>
          <cell r="L13" t="str">
            <v>MENS KEY LOOK 4</v>
          </cell>
          <cell r="M13" t="str">
            <v>DROP 3</v>
          </cell>
        </row>
        <row r="14">
          <cell r="A14" t="str">
            <v>M50005YNCKI</v>
          </cell>
          <cell r="B14" t="str">
            <v>AW16</v>
          </cell>
          <cell r="C14" t="str">
            <v>M</v>
          </cell>
          <cell r="D14" t="str">
            <v>LUCINDA WAITE</v>
          </cell>
          <cell r="E14">
            <v>0</v>
          </cell>
          <cell r="F14">
            <v>0</v>
          </cell>
          <cell r="G14" t="str">
            <v>MAINLINE</v>
          </cell>
          <cell r="H14" t="str">
            <v>M50005YN</v>
          </cell>
          <cell r="I14" t="str">
            <v>WINTER ROGUE TRENCH</v>
          </cell>
          <cell r="J14" t="str">
            <v>Tabacco</v>
          </cell>
          <cell r="K14" t="str">
            <v>CKI</v>
          </cell>
          <cell r="L14" t="str">
            <v>MENS KEY LOOK 5</v>
          </cell>
          <cell r="M14" t="str">
            <v>DROP 2</v>
          </cell>
        </row>
        <row r="15">
          <cell r="A15" t="str">
            <v>M61283KNF302A</v>
          </cell>
          <cell r="B15" t="str">
            <v>AW16</v>
          </cell>
          <cell r="C15" t="str">
            <v>M</v>
          </cell>
          <cell r="D15" t="str">
            <v>DAN COOK</v>
          </cell>
          <cell r="E15">
            <v>0</v>
          </cell>
          <cell r="F15">
            <v>0</v>
          </cell>
          <cell r="G15" t="str">
            <v>MAINLINE</v>
          </cell>
          <cell r="H15" t="str">
            <v>M61283KNF3</v>
          </cell>
          <cell r="I15" t="str">
            <v>JACOB HERITAGE CREW</v>
          </cell>
          <cell r="J15" t="str">
            <v>Black</v>
          </cell>
          <cell r="K15" t="str">
            <v>02A</v>
          </cell>
          <cell r="L15" t="str">
            <v>MENS KEY LOOK 5</v>
          </cell>
          <cell r="M15" t="str">
            <v>DROP 2</v>
          </cell>
        </row>
        <row r="16">
          <cell r="A16" t="str">
            <v>M61008YNXMG</v>
          </cell>
          <cell r="B16" t="str">
            <v>AW16</v>
          </cell>
          <cell r="C16" t="str">
            <v>M</v>
          </cell>
          <cell r="D16" t="str">
            <v>DAN COOK</v>
          </cell>
          <cell r="E16">
            <v>0</v>
          </cell>
          <cell r="F16">
            <v>0</v>
          </cell>
          <cell r="G16" t="str">
            <v>MAINLINE</v>
          </cell>
          <cell r="H16" t="str">
            <v>M61008YN</v>
          </cell>
          <cell r="I16" t="str">
            <v>ORANGE LABEL STRIPE CREW</v>
          </cell>
          <cell r="J16" t="str">
            <v>Pine/Charcoal</v>
          </cell>
          <cell r="K16" t="str">
            <v>XMG</v>
          </cell>
          <cell r="L16" t="str">
            <v>MENS KEY LOOK 5</v>
          </cell>
          <cell r="M16" t="str">
            <v>DROP 2</v>
          </cell>
        </row>
        <row r="17">
          <cell r="A17" t="str">
            <v>M70001TNF1XTH</v>
          </cell>
          <cell r="B17" t="str">
            <v>AW16</v>
          </cell>
          <cell r="C17" t="str">
            <v>M</v>
          </cell>
          <cell r="D17" t="str">
            <v>DAN HANVEY</v>
          </cell>
          <cell r="E17">
            <v>0</v>
          </cell>
          <cell r="F17">
            <v>0</v>
          </cell>
          <cell r="G17" t="str">
            <v>MAINLINE</v>
          </cell>
          <cell r="H17" t="str">
            <v>M70001TNF1</v>
          </cell>
          <cell r="I17" t="str">
            <v>INTERNATIONAL CHINO PANT</v>
          </cell>
          <cell r="J17" t="str">
            <v xml:space="preserve">Blazer Blue </v>
          </cell>
          <cell r="K17" t="str">
            <v>XTH</v>
          </cell>
          <cell r="L17" t="str">
            <v>MENS KEY LOOK 5</v>
          </cell>
          <cell r="M17" t="str">
            <v>DROP 2</v>
          </cell>
        </row>
        <row r="18">
          <cell r="A18" t="str">
            <v>M50001QN94M</v>
          </cell>
          <cell r="B18" t="str">
            <v>AW16</v>
          </cell>
          <cell r="C18" t="str">
            <v>M</v>
          </cell>
          <cell r="D18" t="str">
            <v>LUCINDA WAITE</v>
          </cell>
          <cell r="E18">
            <v>0</v>
          </cell>
          <cell r="F18">
            <v>0</v>
          </cell>
          <cell r="G18" t="str">
            <v>MAINLINE</v>
          </cell>
          <cell r="H18" t="str">
            <v>M50001QN</v>
          </cell>
          <cell r="I18" t="str">
            <v>HUTCH SUEDE BOMBER</v>
          </cell>
          <cell r="J18" t="str">
            <v>Camel</v>
          </cell>
          <cell r="K18" t="str">
            <v>94M</v>
          </cell>
          <cell r="L18" t="str">
            <v>MENS KEY LOOK 6</v>
          </cell>
          <cell r="M18" t="str">
            <v>DROP 1</v>
          </cell>
        </row>
        <row r="19">
          <cell r="A19" t="str">
            <v>M61005YNUDC</v>
          </cell>
          <cell r="B19" t="str">
            <v>AW16</v>
          </cell>
          <cell r="C19" t="str">
            <v>M</v>
          </cell>
          <cell r="D19" t="str">
            <v>DAN COOK</v>
          </cell>
          <cell r="E19">
            <v>0</v>
          </cell>
          <cell r="F19">
            <v>0</v>
          </cell>
          <cell r="G19" t="str">
            <v>MAINLINE</v>
          </cell>
          <cell r="H19" t="str">
            <v>M61005YN</v>
          </cell>
          <cell r="I19" t="str">
            <v>ORANGE LABEL KNIT GRANDAD</v>
          </cell>
          <cell r="J19" t="str">
            <v>Charcoal/Black Twist</v>
          </cell>
          <cell r="K19" t="str">
            <v>UDC</v>
          </cell>
          <cell r="L19" t="str">
            <v>MENS KEY LOOK 6</v>
          </cell>
          <cell r="M19" t="str">
            <v>DROP 1</v>
          </cell>
        </row>
        <row r="20">
          <cell r="A20" t="str">
            <v>M70003KNF4BWS</v>
          </cell>
          <cell r="B20" t="str">
            <v>AW16</v>
          </cell>
          <cell r="C20" t="str">
            <v>M</v>
          </cell>
          <cell r="D20" t="str">
            <v>Terry Fraser</v>
          </cell>
          <cell r="E20">
            <v>0</v>
          </cell>
          <cell r="F20">
            <v>0</v>
          </cell>
          <cell r="G20" t="str">
            <v>MAINLINE</v>
          </cell>
          <cell r="H20" t="str">
            <v>M70003KNF4</v>
          </cell>
          <cell r="I20" t="str">
            <v>CORPORAL SLIM JEAN</v>
          </cell>
          <cell r="J20" t="str">
            <v>Blue Ink</v>
          </cell>
          <cell r="K20" t="str">
            <v>BWS</v>
          </cell>
          <cell r="L20" t="str">
            <v>MENS KEY LOOK 6</v>
          </cell>
          <cell r="M20" t="str">
            <v>DROP 1</v>
          </cell>
        </row>
        <row r="21">
          <cell r="A21" t="str">
            <v>M50000TN11S</v>
          </cell>
          <cell r="B21" t="str">
            <v>AW16</v>
          </cell>
          <cell r="C21" t="str">
            <v>M</v>
          </cell>
          <cell r="D21">
            <v>0</v>
          </cell>
          <cell r="E21">
            <v>0</v>
          </cell>
          <cell r="F21">
            <v>0</v>
          </cell>
          <cell r="G21" t="str">
            <v>MAINLINE</v>
          </cell>
          <cell r="H21" t="str">
            <v>M50000TN</v>
          </cell>
          <cell r="I21" t="str">
            <v>ATLANTIC PEA COAT</v>
          </cell>
          <cell r="J21" t="str">
            <v xml:space="preserve">Navy </v>
          </cell>
          <cell r="K21" t="str">
            <v>11S</v>
          </cell>
          <cell r="L21" t="str">
            <v>MENS KEY LOOK 7</v>
          </cell>
          <cell r="M21" t="str">
            <v>DROP 3</v>
          </cell>
        </row>
        <row r="22">
          <cell r="A22" t="str">
            <v>M40002BNXYU</v>
          </cell>
          <cell r="B22" t="str">
            <v>AW16</v>
          </cell>
          <cell r="C22" t="str">
            <v>M</v>
          </cell>
          <cell r="D22" t="str">
            <v>THOM DAVIES</v>
          </cell>
          <cell r="E22">
            <v>0</v>
          </cell>
          <cell r="F22">
            <v>0</v>
          </cell>
          <cell r="G22" t="str">
            <v>MAINLINE</v>
          </cell>
          <cell r="H22" t="str">
            <v>M40002BN</v>
          </cell>
          <cell r="I22" t="str">
            <v>ROOKIE RAW RIVETER SHIRT</v>
          </cell>
          <cell r="J22" t="str">
            <v>Raw Ticking</v>
          </cell>
          <cell r="K22" t="str">
            <v>XYU</v>
          </cell>
          <cell r="L22" t="str">
            <v>MENS KEY LOOK 7</v>
          </cell>
          <cell r="M22" t="str">
            <v>DROP 3</v>
          </cell>
        </row>
        <row r="23">
          <cell r="A23" t="str">
            <v>M61010KNXLR</v>
          </cell>
          <cell r="B23" t="str">
            <v>AW16</v>
          </cell>
          <cell r="C23" t="str">
            <v>M</v>
          </cell>
          <cell r="D23" t="str">
            <v>DAN COOK</v>
          </cell>
          <cell r="E23">
            <v>0</v>
          </cell>
          <cell r="F23">
            <v>0</v>
          </cell>
          <cell r="G23" t="str">
            <v>MAINLINE</v>
          </cell>
          <cell r="H23" t="str">
            <v>M61010KN</v>
          </cell>
          <cell r="I23" t="str">
            <v>BUFFALO CARDIGAN</v>
          </cell>
          <cell r="J23" t="str">
            <v>Navy Twist/Cream</v>
          </cell>
          <cell r="K23" t="str">
            <v>XLR</v>
          </cell>
          <cell r="L23" t="str">
            <v>MENS KEY LOOK 7</v>
          </cell>
          <cell r="M23" t="str">
            <v>DROP 3</v>
          </cell>
        </row>
        <row r="24">
          <cell r="A24" t="str">
            <v>M70000BNXNH</v>
          </cell>
          <cell r="B24" t="str">
            <v>AW16</v>
          </cell>
          <cell r="C24" t="str">
            <v>M</v>
          </cell>
          <cell r="D24" t="str">
            <v>DAN HANVEY</v>
          </cell>
          <cell r="E24">
            <v>0</v>
          </cell>
          <cell r="F24">
            <v>0</v>
          </cell>
          <cell r="G24" t="str">
            <v>MAINLINE</v>
          </cell>
          <cell r="H24" t="str">
            <v>M70000BN</v>
          </cell>
          <cell r="I24" t="str">
            <v>CITY SLIM CHINO</v>
          </cell>
          <cell r="J24" t="str">
            <v xml:space="preserve">City Tabac </v>
          </cell>
          <cell r="K24" t="str">
            <v>XNH</v>
          </cell>
          <cell r="L24" t="str">
            <v>MENS KEY LOOK 7</v>
          </cell>
          <cell r="M24" t="str">
            <v>DROP 3</v>
          </cell>
        </row>
        <row r="25">
          <cell r="A25" t="str">
            <v>M10009TNXQS</v>
          </cell>
          <cell r="B25" t="str">
            <v>AW16</v>
          </cell>
          <cell r="C25" t="str">
            <v>M</v>
          </cell>
          <cell r="D25" t="str">
            <v>DAN HANVEY</v>
          </cell>
          <cell r="E25">
            <v>0</v>
          </cell>
          <cell r="F25">
            <v>0</v>
          </cell>
          <cell r="G25" t="str">
            <v>MAINLINE</v>
          </cell>
          <cell r="H25" t="str">
            <v>M10009TN</v>
          </cell>
          <cell r="I25" t="str">
            <v xml:space="preserve">SURPLUS POCKET TEE </v>
          </cell>
          <cell r="J25" t="str">
            <v>Grid Grey Grit</v>
          </cell>
          <cell r="K25" t="str">
            <v>XQS</v>
          </cell>
          <cell r="L25" t="str">
            <v>MENS KEY LOOK 8</v>
          </cell>
          <cell r="M25" t="str">
            <v>DROP 1</v>
          </cell>
        </row>
        <row r="26">
          <cell r="A26" t="str">
            <v>M50000JNF1XZE</v>
          </cell>
          <cell r="B26" t="str">
            <v>AW16</v>
          </cell>
          <cell r="C26" t="str">
            <v>M</v>
          </cell>
          <cell r="D26" t="str">
            <v>Terry Fraser</v>
          </cell>
          <cell r="E26">
            <v>0</v>
          </cell>
          <cell r="F26">
            <v>0</v>
          </cell>
          <cell r="G26" t="str">
            <v>MAINLINE</v>
          </cell>
          <cell r="H26" t="str">
            <v>M50000JNF1</v>
          </cell>
          <cell r="I26" t="str">
            <v>BIKER JACKET</v>
          </cell>
          <cell r="J26" t="str">
            <v>Blue Ink Resinated</v>
          </cell>
          <cell r="K26" t="str">
            <v>XZE</v>
          </cell>
          <cell r="L26" t="str">
            <v>MENS KEY LOOK 8</v>
          </cell>
          <cell r="M26" t="str">
            <v>DROP 1</v>
          </cell>
        </row>
        <row r="27">
          <cell r="A27" t="str">
            <v>M70003KNF4TGA</v>
          </cell>
          <cell r="B27" t="str">
            <v>AW16</v>
          </cell>
          <cell r="C27" t="str">
            <v>M</v>
          </cell>
          <cell r="D27" t="str">
            <v>Terry Fraser</v>
          </cell>
          <cell r="E27">
            <v>0</v>
          </cell>
          <cell r="F27">
            <v>0</v>
          </cell>
          <cell r="G27" t="str">
            <v>MAINLINE</v>
          </cell>
          <cell r="H27" t="str">
            <v>M70003KNF4</v>
          </cell>
          <cell r="I27" t="str">
            <v>CORPORAL SLIM JEAN</v>
          </cell>
          <cell r="J27" t="str">
            <v>Dusted Black Blue</v>
          </cell>
          <cell r="K27" t="str">
            <v>TGA</v>
          </cell>
          <cell r="L27" t="str">
            <v>MENS KEY LOOK 8</v>
          </cell>
          <cell r="M27" t="str">
            <v>DROP 1</v>
          </cell>
        </row>
        <row r="28">
          <cell r="A28" t="str">
            <v>M20010XNXMJ</v>
          </cell>
          <cell r="B28" t="str">
            <v>AW16</v>
          </cell>
          <cell r="C28" t="str">
            <v>M</v>
          </cell>
          <cell r="D28" t="str">
            <v xml:space="preserve">MATTY </v>
          </cell>
          <cell r="E28">
            <v>0</v>
          </cell>
          <cell r="F28">
            <v>0</v>
          </cell>
          <cell r="G28" t="str">
            <v>MAINLINE</v>
          </cell>
          <cell r="H28" t="str">
            <v>M20010XN</v>
          </cell>
          <cell r="I28" t="str">
            <v>ACHILLIES CREW</v>
          </cell>
          <cell r="J28" t="str">
            <v>Grey Ultra Grit</v>
          </cell>
          <cell r="K28" t="str">
            <v>XMJ</v>
          </cell>
          <cell r="L28" t="str">
            <v>MENS KEY LOOK 9</v>
          </cell>
          <cell r="M28" t="str">
            <v>DROP 1</v>
          </cell>
        </row>
        <row r="29">
          <cell r="A29" t="str">
            <v>M40001MNXZU</v>
          </cell>
          <cell r="B29" t="str">
            <v>AW16</v>
          </cell>
          <cell r="C29" t="str">
            <v>M</v>
          </cell>
          <cell r="D29" t="str">
            <v>THOM DAVIES</v>
          </cell>
          <cell r="E29">
            <v>0</v>
          </cell>
          <cell r="F29">
            <v>0</v>
          </cell>
          <cell r="G29" t="str">
            <v>MAINLINE</v>
          </cell>
          <cell r="H29" t="str">
            <v>M40001MN</v>
          </cell>
          <cell r="I29" t="str">
            <v>NEW ENGLAND DRESS SHIRT</v>
          </cell>
          <cell r="J29" t="str">
            <v>Chalk Stripe</v>
          </cell>
          <cell r="K29" t="str">
            <v>XZU</v>
          </cell>
          <cell r="L29" t="str">
            <v>MENS KEY LOOK 9</v>
          </cell>
          <cell r="M29" t="str">
            <v>DROP 1</v>
          </cell>
        </row>
        <row r="30">
          <cell r="A30" t="str">
            <v>M50003YNWZD</v>
          </cell>
          <cell r="B30" t="str">
            <v>AW16</v>
          </cell>
          <cell r="C30" t="str">
            <v>M</v>
          </cell>
          <cell r="D30" t="str">
            <v>KELLY MCBARRON</v>
          </cell>
          <cell r="E30">
            <v>0</v>
          </cell>
          <cell r="F30">
            <v>0</v>
          </cell>
          <cell r="G30" t="str">
            <v>MAINLINE</v>
          </cell>
          <cell r="H30" t="str">
            <v>M50003YN</v>
          </cell>
          <cell r="I30" t="str">
            <v>SARTORIAL TRENCH</v>
          </cell>
          <cell r="J30" t="str">
            <v>Supernavy</v>
          </cell>
          <cell r="K30" t="str">
            <v>WZD</v>
          </cell>
          <cell r="L30" t="str">
            <v>MENS KEY LOOK 9</v>
          </cell>
          <cell r="M30" t="str">
            <v>DROP 1</v>
          </cell>
        </row>
        <row r="31">
          <cell r="A31" t="str">
            <v>M70000BNXMH</v>
          </cell>
          <cell r="B31" t="str">
            <v>AW16</v>
          </cell>
          <cell r="C31" t="str">
            <v>M</v>
          </cell>
          <cell r="D31" t="str">
            <v>DAN HANVEY</v>
          </cell>
          <cell r="E31">
            <v>0</v>
          </cell>
          <cell r="F31">
            <v>0</v>
          </cell>
          <cell r="G31" t="str">
            <v>MAINLINE</v>
          </cell>
          <cell r="H31" t="str">
            <v>M70000BN</v>
          </cell>
          <cell r="I31" t="str">
            <v>CITY SLIM CHINO</v>
          </cell>
          <cell r="J31" t="str">
            <v>City Beige</v>
          </cell>
          <cell r="K31" t="str">
            <v>XMH</v>
          </cell>
          <cell r="L31" t="str">
            <v>MENS KEY LOOK 9</v>
          </cell>
          <cell r="M31" t="str">
            <v>DROP 1</v>
          </cell>
        </row>
        <row r="32">
          <cell r="A32" t="str">
            <v>M40001ENXGU</v>
          </cell>
          <cell r="B32" t="str">
            <v>AW16</v>
          </cell>
          <cell r="C32" t="str">
            <v>M</v>
          </cell>
          <cell r="D32" t="str">
            <v>THOM DAVIES</v>
          </cell>
          <cell r="E32">
            <v>0</v>
          </cell>
          <cell r="F32">
            <v>0</v>
          </cell>
          <cell r="G32" t="str">
            <v>MAINLINE</v>
          </cell>
          <cell r="H32" t="str">
            <v>M40001EN</v>
          </cell>
          <cell r="I32" t="str">
            <v>REFINED LUMBERJACK SHIRT</v>
          </cell>
          <cell r="J32" t="str">
            <v>Uprising Navy Check</v>
          </cell>
          <cell r="K32" t="str">
            <v>XGU</v>
          </cell>
          <cell r="L32" t="str">
            <v>MENS KEY LOOK 10</v>
          </cell>
          <cell r="M32" t="str">
            <v>DROP 1</v>
          </cell>
        </row>
        <row r="33">
          <cell r="A33" t="str">
            <v>M50016TNF103O</v>
          </cell>
          <cell r="B33" t="str">
            <v>AW16</v>
          </cell>
          <cell r="C33" t="str">
            <v>M</v>
          </cell>
          <cell r="D33" t="str">
            <v>DAN HANVEY</v>
          </cell>
          <cell r="E33">
            <v>0</v>
          </cell>
          <cell r="F33">
            <v>0</v>
          </cell>
          <cell r="G33" t="str">
            <v>MAINLINE</v>
          </cell>
          <cell r="H33" t="str">
            <v>M50016TNF1</v>
          </cell>
          <cell r="I33" t="str">
            <v>ENDURANCE WAX TRIALS JACKET</v>
          </cell>
          <cell r="J33" t="str">
            <v>Khaki</v>
          </cell>
          <cell r="K33" t="str">
            <v>03O</v>
          </cell>
          <cell r="L33" t="str">
            <v>MENS KEY LOOK 10</v>
          </cell>
          <cell r="M33" t="str">
            <v>DROP 1</v>
          </cell>
        </row>
        <row r="34">
          <cell r="A34" t="str">
            <v>M60005TNF4XOW</v>
          </cell>
          <cell r="B34" t="str">
            <v>AW16</v>
          </cell>
          <cell r="C34" t="str">
            <v>M</v>
          </cell>
          <cell r="D34" t="str">
            <v>THOM DAVIES</v>
          </cell>
          <cell r="E34">
            <v>0</v>
          </cell>
          <cell r="F34">
            <v>0</v>
          </cell>
          <cell r="G34" t="str">
            <v>MAINLINE</v>
          </cell>
          <cell r="H34" t="str">
            <v>M60005TNF4</v>
          </cell>
          <cell r="I34" t="str">
            <v>HERITAGE L/S GRANDAD</v>
          </cell>
          <cell r="J34" t="str">
            <v>Sequoia Marl</v>
          </cell>
          <cell r="K34" t="str">
            <v>XOW</v>
          </cell>
          <cell r="L34" t="str">
            <v>MENS KEY LOOK 10</v>
          </cell>
          <cell r="M34" t="str">
            <v>DROP 1</v>
          </cell>
        </row>
        <row r="35">
          <cell r="A35" t="str">
            <v>M70004JNF4KLQ</v>
          </cell>
          <cell r="B35" t="str">
            <v>AW16</v>
          </cell>
          <cell r="C35" t="str">
            <v>M</v>
          </cell>
          <cell r="D35" t="str">
            <v>Terry Fraser</v>
          </cell>
          <cell r="E35">
            <v>0</v>
          </cell>
          <cell r="F35">
            <v>0</v>
          </cell>
          <cell r="G35" t="str">
            <v>MAINLINE</v>
          </cell>
          <cell r="H35" t="str">
            <v>M70004JNF4</v>
          </cell>
          <cell r="I35" t="str">
            <v>SKINNY JEAN</v>
          </cell>
          <cell r="J35" t="str">
            <v>Moody Blue</v>
          </cell>
          <cell r="K35" t="str">
            <v>KLQ</v>
          </cell>
          <cell r="L35" t="str">
            <v>MENS KEY LOOK 10</v>
          </cell>
          <cell r="M35" t="str">
            <v>DROP 1</v>
          </cell>
        </row>
        <row r="36">
          <cell r="A36" t="str">
            <v>M40000JNXQW</v>
          </cell>
          <cell r="B36" t="str">
            <v>AW16</v>
          </cell>
          <cell r="C36" t="str">
            <v>M</v>
          </cell>
          <cell r="D36" t="str">
            <v>Terry Fraser</v>
          </cell>
          <cell r="E36">
            <v>0</v>
          </cell>
          <cell r="F36">
            <v>0</v>
          </cell>
          <cell r="G36" t="str">
            <v>MAINLINE</v>
          </cell>
          <cell r="H36" t="str">
            <v>M40000JN</v>
          </cell>
          <cell r="I36" t="str">
            <v>ROADSTER DENIM L/S SHIRT</v>
          </cell>
          <cell r="J36" t="str">
            <v>Midnight Piquet</v>
          </cell>
          <cell r="K36" t="str">
            <v>XQW</v>
          </cell>
          <cell r="L36" t="str">
            <v>MENS KEY LOOK 11</v>
          </cell>
          <cell r="M36" t="str">
            <v>DROP 2</v>
          </cell>
        </row>
        <row r="37">
          <cell r="A37" t="str">
            <v>M61003KNXYG</v>
          </cell>
          <cell r="B37" t="str">
            <v>AW16</v>
          </cell>
          <cell r="C37" t="str">
            <v>M</v>
          </cell>
          <cell r="D37" t="str">
            <v>DAN COOK</v>
          </cell>
          <cell r="E37">
            <v>0</v>
          </cell>
          <cell r="F37">
            <v>0</v>
          </cell>
          <cell r="G37" t="str">
            <v>MAINLINE</v>
          </cell>
          <cell r="H37" t="str">
            <v>M61003KN</v>
          </cell>
          <cell r="I37" t="str">
            <v>JACOB SHAWL CARDIGAN</v>
          </cell>
          <cell r="J37" t="str">
            <v>Grey/Winter Twist</v>
          </cell>
          <cell r="K37" t="str">
            <v>XYG</v>
          </cell>
          <cell r="L37" t="str">
            <v>MENS KEY LOOK 11</v>
          </cell>
          <cell r="M37" t="str">
            <v>DROP 2</v>
          </cell>
        </row>
        <row r="38">
          <cell r="A38" t="str">
            <v>M70000GNXYH</v>
          </cell>
          <cell r="B38" t="str">
            <v>AW16</v>
          </cell>
          <cell r="C38" t="str">
            <v>M</v>
          </cell>
          <cell r="D38" t="str">
            <v>DAN HANVEY</v>
          </cell>
          <cell r="E38">
            <v>0</v>
          </cell>
          <cell r="F38">
            <v>0</v>
          </cell>
          <cell r="G38" t="str">
            <v>MAINLINE</v>
          </cell>
          <cell r="H38" t="str">
            <v>M70000GN</v>
          </cell>
          <cell r="I38" t="str">
            <v>SURPLUS LOW RIDER CHINO</v>
          </cell>
          <cell r="J38" t="str">
            <v xml:space="preserve">Nordic Green </v>
          </cell>
          <cell r="K38" t="str">
            <v>XYH</v>
          </cell>
          <cell r="L38" t="str">
            <v>MENS KEY LOOK 11</v>
          </cell>
          <cell r="M38" t="str">
            <v>DROP 2</v>
          </cell>
        </row>
        <row r="39">
          <cell r="A39" t="str">
            <v>M20200XNVFP</v>
          </cell>
          <cell r="B39" t="str">
            <v>AW16</v>
          </cell>
          <cell r="C39" t="str">
            <v>M</v>
          </cell>
          <cell r="D39" t="str">
            <v>ADAM LEONARD</v>
          </cell>
          <cell r="E39">
            <v>0</v>
          </cell>
          <cell r="F39">
            <v>0</v>
          </cell>
          <cell r="G39" t="str">
            <v>MAINLINE</v>
          </cell>
          <cell r="H39" t="str">
            <v>M20200XN</v>
          </cell>
          <cell r="I39" t="str">
            <v>ORANGE LABEL HEAVY WINTER ZIP HOOD</v>
          </cell>
          <cell r="J39" t="str">
            <v>Pearl Blue Grindle</v>
          </cell>
          <cell r="K39" t="str">
            <v>VFP</v>
          </cell>
          <cell r="L39" t="str">
            <v>MENS KEY LOOK 12</v>
          </cell>
          <cell r="M39" t="str">
            <v>DROP 3</v>
          </cell>
        </row>
        <row r="40">
          <cell r="A40" t="str">
            <v>M70000BNF1XSH</v>
          </cell>
          <cell r="B40" t="str">
            <v>AW16</v>
          </cell>
          <cell r="C40" t="str">
            <v>M</v>
          </cell>
          <cell r="D40">
            <v>0</v>
          </cell>
          <cell r="E40">
            <v>0</v>
          </cell>
          <cell r="F40">
            <v>0</v>
          </cell>
          <cell r="G40" t="str">
            <v>MAINLINE</v>
          </cell>
          <cell r="H40" t="str">
            <v>M70000BNF1</v>
          </cell>
          <cell r="I40" t="str">
            <v>ROOKIE GRIP CARGO</v>
          </cell>
          <cell r="J40" t="str">
            <v>Chopper Green</v>
          </cell>
          <cell r="K40" t="str">
            <v>XSH</v>
          </cell>
          <cell r="L40" t="str">
            <v>MENS KEY LOOK 12</v>
          </cell>
          <cell r="M40" t="str">
            <v>DROP 3</v>
          </cell>
        </row>
        <row r="41">
          <cell r="A41" t="str">
            <v>M40017ENF2TIP</v>
          </cell>
          <cell r="B41" t="str">
            <v>AW16</v>
          </cell>
          <cell r="C41" t="str">
            <v>M</v>
          </cell>
          <cell r="D41">
            <v>0</v>
          </cell>
          <cell r="E41">
            <v>0</v>
          </cell>
          <cell r="F41">
            <v>0</v>
          </cell>
          <cell r="G41" t="str">
            <v>MAINLINE</v>
          </cell>
          <cell r="H41" t="str">
            <v>M40017ENF2</v>
          </cell>
          <cell r="I41" t="str">
            <v>MILLED FLANNEL L/S SHIRT</v>
          </cell>
          <cell r="J41" t="str">
            <v>Ontario Navy Check</v>
          </cell>
          <cell r="K41" t="str">
            <v>TIP</v>
          </cell>
          <cell r="L41" t="str">
            <v>MENS KEY LOOK 12</v>
          </cell>
          <cell r="M41" t="str">
            <v>DROP 3</v>
          </cell>
        </row>
        <row r="42">
          <cell r="A42" t="str">
            <v>M10002FN96C</v>
          </cell>
          <cell r="B42" t="str">
            <v>AW16</v>
          </cell>
          <cell r="C42" t="str">
            <v>M</v>
          </cell>
          <cell r="D42">
            <v>0</v>
          </cell>
          <cell r="E42">
            <v>0</v>
          </cell>
          <cell r="F42">
            <v>0</v>
          </cell>
          <cell r="G42" t="str">
            <v>MAINLINE</v>
          </cell>
          <cell r="H42" t="str">
            <v>M10002FN</v>
          </cell>
          <cell r="I42" t="str">
            <v>EAGLE MFG REBEL TEE</v>
          </cell>
          <cell r="J42" t="str">
            <v>New Chalk</v>
          </cell>
          <cell r="K42" t="str">
            <v>96C</v>
          </cell>
          <cell r="L42" t="str">
            <v>MENS KEY LOOK 12</v>
          </cell>
          <cell r="M42" t="str">
            <v>DROP3</v>
          </cell>
        </row>
        <row r="43">
          <cell r="A43" t="str">
            <v>M40001BN20E</v>
          </cell>
          <cell r="B43" t="str">
            <v>AW16</v>
          </cell>
          <cell r="C43" t="str">
            <v>M</v>
          </cell>
          <cell r="D43" t="str">
            <v>THOM DAVIES</v>
          </cell>
          <cell r="E43">
            <v>0</v>
          </cell>
          <cell r="F43">
            <v>0</v>
          </cell>
          <cell r="G43" t="str">
            <v>MAINLINE</v>
          </cell>
          <cell r="H43" t="str">
            <v>M40001BN</v>
          </cell>
          <cell r="I43" t="str">
            <v>ROOKIE PLAID SHIRT</v>
          </cell>
          <cell r="J43" t="str">
            <v>Forest Green</v>
          </cell>
          <cell r="K43" t="str">
            <v>20E</v>
          </cell>
          <cell r="L43" t="str">
            <v>MENS KEY LOOK 13</v>
          </cell>
          <cell r="M43" t="str">
            <v>DROP 3</v>
          </cell>
        </row>
        <row r="44">
          <cell r="A44" t="str">
            <v>M50001GNF213K</v>
          </cell>
          <cell r="B44" t="str">
            <v>AW16</v>
          </cell>
          <cell r="C44" t="str">
            <v>M</v>
          </cell>
          <cell r="D44" t="str">
            <v>BETH SPOONER</v>
          </cell>
          <cell r="E44">
            <v>0</v>
          </cell>
          <cell r="F44">
            <v>0</v>
          </cell>
          <cell r="G44" t="str">
            <v>MAINLINE</v>
          </cell>
          <cell r="H44" t="str">
            <v>M50001GNF2</v>
          </cell>
          <cell r="I44" t="str">
            <v>MILITARY EVEREST PARKA</v>
          </cell>
          <cell r="J44" t="str">
            <v>Sand</v>
          </cell>
          <cell r="K44" t="str">
            <v>13K</v>
          </cell>
          <cell r="L44" t="str">
            <v>MENS KEY LOOK 13</v>
          </cell>
          <cell r="M44" t="str">
            <v>DROP 3</v>
          </cell>
        </row>
        <row r="45">
          <cell r="A45" t="str">
            <v>M70003KNF4VOV</v>
          </cell>
          <cell r="B45" t="str">
            <v>AW16</v>
          </cell>
          <cell r="C45" t="str">
            <v>M</v>
          </cell>
          <cell r="D45" t="str">
            <v>Terry Fraser</v>
          </cell>
          <cell r="E45">
            <v>0</v>
          </cell>
          <cell r="F45">
            <v>0</v>
          </cell>
          <cell r="G45" t="str">
            <v>MAINLINE</v>
          </cell>
          <cell r="H45" t="str">
            <v>M70003KNF4</v>
          </cell>
          <cell r="I45" t="str">
            <v>CORPORAL SLIM JEAN</v>
          </cell>
          <cell r="J45" t="str">
            <v>Clear Blue Antique</v>
          </cell>
          <cell r="K45" t="str">
            <v>VOV</v>
          </cell>
          <cell r="L45" t="str">
            <v>MENS KEY LOOK 13</v>
          </cell>
          <cell r="M45" t="str">
            <v>DROP 3</v>
          </cell>
        </row>
        <row r="46">
          <cell r="A46" t="str">
            <v>M50004TNTSJ</v>
          </cell>
          <cell r="B46" t="str">
            <v>AW16</v>
          </cell>
          <cell r="C46" t="str">
            <v>M</v>
          </cell>
          <cell r="D46" t="str">
            <v>LUCINDA WAITE</v>
          </cell>
          <cell r="E46">
            <v>0</v>
          </cell>
          <cell r="F46">
            <v>0</v>
          </cell>
          <cell r="G46" t="str">
            <v>MAINLINE</v>
          </cell>
          <cell r="H46" t="str">
            <v>M50004TN</v>
          </cell>
          <cell r="I46" t="str">
            <v>ROOKIE HEAVY WEATHER FIELD JACKET</v>
          </cell>
          <cell r="J46" t="str">
            <v>Dark Khaki</v>
          </cell>
          <cell r="K46" t="str">
            <v>TSJ</v>
          </cell>
          <cell r="L46" t="str">
            <v>MENS KEY LOOK 14</v>
          </cell>
          <cell r="M46" t="str">
            <v>DROP 2</v>
          </cell>
        </row>
        <row r="47">
          <cell r="A47" t="str">
            <v>M70000XNF1GEQ</v>
          </cell>
          <cell r="B47" t="str">
            <v>AW16</v>
          </cell>
          <cell r="C47" t="str">
            <v>M</v>
          </cell>
          <cell r="D47" t="str">
            <v>DAN HANVEY</v>
          </cell>
          <cell r="E47">
            <v>0</v>
          </cell>
          <cell r="F47">
            <v>0</v>
          </cell>
          <cell r="G47" t="str">
            <v>MAINLINE</v>
          </cell>
          <cell r="H47" t="str">
            <v>M70000XNF1</v>
          </cell>
          <cell r="I47" t="str">
            <v>TRACKSTER JOGGER</v>
          </cell>
          <cell r="J47" t="str">
            <v>Fig</v>
          </cell>
          <cell r="K47" t="str">
            <v>GEQ</v>
          </cell>
          <cell r="L47" t="str">
            <v>MENS KEY LOOK 14</v>
          </cell>
          <cell r="M47" t="str">
            <v>DROP 2</v>
          </cell>
        </row>
        <row r="48">
          <cell r="A48" t="str">
            <v>M61006DNHPH</v>
          </cell>
          <cell r="B48" t="str">
            <v>AW16</v>
          </cell>
          <cell r="C48" t="str">
            <v>M</v>
          </cell>
          <cell r="D48">
            <v>0</v>
          </cell>
          <cell r="E48">
            <v>0</v>
          </cell>
          <cell r="F48">
            <v>0</v>
          </cell>
          <cell r="G48" t="str">
            <v>MAINLINE</v>
          </cell>
          <cell r="H48" t="str">
            <v>M61006DN</v>
          </cell>
          <cell r="I48" t="str">
            <v>TEXTURED BASEBALL HOOD</v>
          </cell>
          <cell r="J48" t="str">
            <v>Grey/Navy</v>
          </cell>
          <cell r="K48" t="str">
            <v>HPH</v>
          </cell>
          <cell r="L48" t="str">
            <v>MENS KEY LOOK 14</v>
          </cell>
          <cell r="M48" t="str">
            <v>DROP 2</v>
          </cell>
        </row>
        <row r="49">
          <cell r="A49" t="str">
            <v>M10008TN12A</v>
          </cell>
          <cell r="B49" t="str">
            <v>AW16</v>
          </cell>
          <cell r="C49" t="str">
            <v>M</v>
          </cell>
          <cell r="D49" t="str">
            <v>DAN HANVEY</v>
          </cell>
          <cell r="E49">
            <v>0</v>
          </cell>
          <cell r="F49">
            <v>0</v>
          </cell>
          <cell r="G49" t="str">
            <v>MAINLINE</v>
          </cell>
          <cell r="H49" t="str">
            <v>M10008TN</v>
          </cell>
          <cell r="I49" t="str">
            <v xml:space="preserve">SURPLUS GRAPHIC TEE </v>
          </cell>
          <cell r="J49" t="str">
            <v>Jet Black</v>
          </cell>
          <cell r="K49" t="str">
            <v>12A</v>
          </cell>
          <cell r="L49" t="str">
            <v>MENS KEY LOOK 15</v>
          </cell>
          <cell r="M49" t="str">
            <v>DROP 2</v>
          </cell>
        </row>
        <row r="50">
          <cell r="A50" t="str">
            <v>M50009YN02A</v>
          </cell>
          <cell r="B50" t="str">
            <v>AW16</v>
          </cell>
          <cell r="C50" t="str">
            <v>M</v>
          </cell>
          <cell r="D50" t="str">
            <v>DAN HANVEY</v>
          </cell>
          <cell r="E50">
            <v>0</v>
          </cell>
          <cell r="F50">
            <v>0</v>
          </cell>
          <cell r="G50" t="str">
            <v>MAINLINE</v>
          </cell>
          <cell r="H50" t="str">
            <v>M50009YN</v>
          </cell>
          <cell r="I50" t="str">
            <v>ENDURANCE LEATHER INDY JACKET</v>
          </cell>
          <cell r="J50" t="str">
            <v>Black</v>
          </cell>
          <cell r="K50" t="str">
            <v>02A</v>
          </cell>
          <cell r="L50" t="str">
            <v>MENS KEY LOOK 15</v>
          </cell>
          <cell r="M50" t="str">
            <v>DROP 2</v>
          </cell>
        </row>
        <row r="51">
          <cell r="A51" t="str">
            <v>M70000JNUHO</v>
          </cell>
          <cell r="B51" t="str">
            <v>AW16</v>
          </cell>
          <cell r="C51" t="str">
            <v>M</v>
          </cell>
          <cell r="D51" t="str">
            <v>Terry Fraser</v>
          </cell>
          <cell r="E51">
            <v>0</v>
          </cell>
          <cell r="F51">
            <v>0</v>
          </cell>
          <cell r="G51" t="str">
            <v>MAINLINE</v>
          </cell>
          <cell r="H51" t="str">
            <v>M70000JN</v>
          </cell>
          <cell r="I51" t="str">
            <v>SCANDIC SKINNY DROP JEAN</v>
          </cell>
          <cell r="J51" t="str">
            <v>Mechanic</v>
          </cell>
          <cell r="K51" t="str">
            <v>UHO</v>
          </cell>
          <cell r="L51" t="str">
            <v>MENS KEY LOOK 15</v>
          </cell>
          <cell r="M51" t="str">
            <v>DROP 2</v>
          </cell>
        </row>
        <row r="52">
          <cell r="A52" t="str">
            <v>M20084XNF4XJE</v>
          </cell>
          <cell r="B52" t="str">
            <v>AW16</v>
          </cell>
          <cell r="C52" t="str">
            <v>M</v>
          </cell>
          <cell r="D52" t="str">
            <v>DAN HANVEY</v>
          </cell>
          <cell r="E52">
            <v>0</v>
          </cell>
          <cell r="F52">
            <v>0</v>
          </cell>
          <cell r="G52" t="str">
            <v>MAINLINE</v>
          </cell>
          <cell r="H52" t="str">
            <v>M20084XNF4</v>
          </cell>
          <cell r="I52" t="str">
            <v>TRACKSTER ZIPHOOD</v>
          </cell>
          <cell r="J52" t="str">
            <v>Flint Grey Grit</v>
          </cell>
          <cell r="K52" t="str">
            <v>XJE</v>
          </cell>
          <cell r="L52" t="str">
            <v>MENS KEY LOOK 16</v>
          </cell>
          <cell r="M52" t="str">
            <v>DROP 1</v>
          </cell>
        </row>
        <row r="53">
          <cell r="A53" t="str">
            <v>M70154ANF612A</v>
          </cell>
          <cell r="B53" t="str">
            <v>AW16</v>
          </cell>
          <cell r="C53" t="str">
            <v>M</v>
          </cell>
          <cell r="D53" t="str">
            <v>ADAM LEONARD</v>
          </cell>
          <cell r="E53">
            <v>0</v>
          </cell>
          <cell r="F53">
            <v>0</v>
          </cell>
          <cell r="G53" t="str">
            <v>MAINLINE</v>
          </cell>
          <cell r="H53" t="str">
            <v>M70154ANF6</v>
          </cell>
          <cell r="I53" t="str">
            <v>ORANGE LABEL SLIM JOGGER</v>
          </cell>
          <cell r="J53" t="str">
            <v>Jet Black</v>
          </cell>
          <cell r="K53" t="str">
            <v>12A</v>
          </cell>
          <cell r="L53" t="str">
            <v>MENS KEY LOOK 16</v>
          </cell>
          <cell r="M53" t="str">
            <v>DROP 1</v>
          </cell>
        </row>
        <row r="54">
          <cell r="A54" t="str">
            <v>M60004TNXTS</v>
          </cell>
          <cell r="B54" t="str">
            <v>AW16</v>
          </cell>
          <cell r="C54" t="str">
            <v>M</v>
          </cell>
          <cell r="D54">
            <v>0</v>
          </cell>
          <cell r="E54">
            <v>0</v>
          </cell>
          <cell r="F54">
            <v>0</v>
          </cell>
          <cell r="G54" t="str">
            <v>MAINLINE</v>
          </cell>
          <cell r="H54" t="str">
            <v>M60004TN</v>
          </cell>
          <cell r="I54" t="str">
            <v xml:space="preserve">SURPLUS L/S POCKET TEE </v>
          </cell>
          <cell r="J54" t="str">
            <v>Tribeca White</v>
          </cell>
          <cell r="K54" t="str">
            <v>XTS</v>
          </cell>
          <cell r="L54" t="str">
            <v>MENS KEY LOOK 16</v>
          </cell>
          <cell r="M54" t="str">
            <v>DROP 1</v>
          </cell>
        </row>
        <row r="55">
          <cell r="A55" t="str">
            <v>M10002ONXEH</v>
          </cell>
          <cell r="B55" t="str">
            <v>AW16</v>
          </cell>
          <cell r="C55" t="str">
            <v>M</v>
          </cell>
          <cell r="D55" t="str">
            <v>ADAM LEONARD</v>
          </cell>
          <cell r="E55">
            <v>0</v>
          </cell>
          <cell r="F55">
            <v>0</v>
          </cell>
          <cell r="G55" t="str">
            <v>MAINLINE</v>
          </cell>
          <cell r="H55" t="str">
            <v>M10002ON</v>
          </cell>
          <cell r="I55" t="str">
            <v>LITE LOOMED POCKET STRIPE S/S TEE</v>
          </cell>
          <cell r="J55" t="str">
            <v>Nautical Nvy Grit/Pearl Gry Gr</v>
          </cell>
          <cell r="K55" t="str">
            <v>XEH</v>
          </cell>
          <cell r="L55" t="str">
            <v>MENS KEY LOOK 17</v>
          </cell>
          <cell r="M55" t="str">
            <v>DROP 1</v>
          </cell>
        </row>
        <row r="56">
          <cell r="A56" t="str">
            <v>M50004QN11S</v>
          </cell>
          <cell r="B56" t="str">
            <v>AW16</v>
          </cell>
          <cell r="C56" t="str">
            <v>M</v>
          </cell>
          <cell r="D56" t="str">
            <v>LUCINDA WAITE</v>
          </cell>
          <cell r="E56">
            <v>0</v>
          </cell>
          <cell r="F56">
            <v>0</v>
          </cell>
          <cell r="G56" t="str">
            <v>MAINLINE</v>
          </cell>
          <cell r="H56" t="str">
            <v>M50004QN</v>
          </cell>
          <cell r="I56" t="str">
            <v>SUEDE HARRINGTON</v>
          </cell>
          <cell r="J56" t="str">
            <v>Navy</v>
          </cell>
          <cell r="K56" t="str">
            <v>11S</v>
          </cell>
          <cell r="L56" t="str">
            <v>MENS KEY LOOK 17</v>
          </cell>
          <cell r="M56" t="str">
            <v>DROP 1</v>
          </cell>
        </row>
        <row r="57">
          <cell r="A57" t="str">
            <v>M70003JNF2VMV</v>
          </cell>
          <cell r="B57" t="str">
            <v>AW16</v>
          </cell>
          <cell r="C57" t="str">
            <v>M</v>
          </cell>
          <cell r="D57" t="str">
            <v>Terry Fraser</v>
          </cell>
          <cell r="E57">
            <v>0</v>
          </cell>
          <cell r="F57">
            <v>0</v>
          </cell>
          <cell r="G57" t="str">
            <v>MAINLINE</v>
          </cell>
          <cell r="H57" t="str">
            <v>M70003JNF2</v>
          </cell>
          <cell r="I57" t="str">
            <v>BIKER JEAN</v>
          </cell>
          <cell r="J57" t="str">
            <v>Quarry Used</v>
          </cell>
          <cell r="K57" t="str">
            <v>VMV</v>
          </cell>
          <cell r="L57" t="str">
            <v>MENS KEY LOOK 17</v>
          </cell>
          <cell r="M57" t="str">
            <v>DROP 1</v>
          </cell>
        </row>
        <row r="58">
          <cell r="A58" t="str">
            <v>M50002NN31A</v>
          </cell>
          <cell r="B58" t="str">
            <v>AW16</v>
          </cell>
          <cell r="C58" t="str">
            <v>M</v>
          </cell>
          <cell r="D58" t="str">
            <v>BETH SPOONER</v>
          </cell>
          <cell r="E58">
            <v>0</v>
          </cell>
          <cell r="F58">
            <v>0</v>
          </cell>
          <cell r="G58" t="str">
            <v>MAINLINE</v>
          </cell>
          <cell r="H58" t="str">
            <v>M50002NN</v>
          </cell>
          <cell r="I58" t="str">
            <v>SD-5 BOMBER</v>
          </cell>
          <cell r="J58" t="str">
            <v>Gunmetal</v>
          </cell>
          <cell r="K58" t="str">
            <v>31A</v>
          </cell>
          <cell r="L58" t="str">
            <v>MENS KEY LOOK 18</v>
          </cell>
          <cell r="M58" t="str">
            <v>DROP 3</v>
          </cell>
        </row>
        <row r="59">
          <cell r="A59" t="str">
            <v>M61007KNXFJ</v>
          </cell>
          <cell r="B59" t="str">
            <v>AW16</v>
          </cell>
          <cell r="C59" t="str">
            <v>M</v>
          </cell>
          <cell r="D59" t="str">
            <v>Rachel Sunderland</v>
          </cell>
          <cell r="E59">
            <v>0</v>
          </cell>
          <cell r="F59">
            <v>0</v>
          </cell>
          <cell r="G59" t="str">
            <v>MAINLINE</v>
          </cell>
          <cell r="H59" t="str">
            <v>M61007KN</v>
          </cell>
          <cell r="I59" t="str">
            <v>CHEVRON PLACEMENT CREW</v>
          </cell>
          <cell r="J59" t="str">
            <v>Navy Grit/Navy</v>
          </cell>
          <cell r="K59" t="str">
            <v>XFJ</v>
          </cell>
          <cell r="L59" t="str">
            <v>MENS KEY LOOK 18</v>
          </cell>
          <cell r="M59" t="str">
            <v>DROP 3</v>
          </cell>
        </row>
        <row r="60">
          <cell r="A60" t="str">
            <v>M70003KNF4KIM</v>
          </cell>
          <cell r="B60" t="str">
            <v>AW16</v>
          </cell>
          <cell r="C60" t="str">
            <v>M</v>
          </cell>
          <cell r="D60" t="str">
            <v>Terry Fraser</v>
          </cell>
          <cell r="E60">
            <v>0</v>
          </cell>
          <cell r="F60">
            <v>0</v>
          </cell>
          <cell r="G60" t="str">
            <v>MAINLINE</v>
          </cell>
          <cell r="H60" t="str">
            <v>M70003KNF4</v>
          </cell>
          <cell r="I60" t="str">
            <v>CORPORAL SLIM JEAN</v>
          </cell>
          <cell r="J60" t="str">
            <v>Antique Vintage</v>
          </cell>
          <cell r="K60" t="str">
            <v>KIM</v>
          </cell>
          <cell r="L60" t="str">
            <v>MENS KEY LOOK 18</v>
          </cell>
          <cell r="M60" t="str">
            <v>DROP 3</v>
          </cell>
        </row>
        <row r="61">
          <cell r="A61" t="str">
            <v>M40004BN02A</v>
          </cell>
          <cell r="B61" t="str">
            <v>AW16</v>
          </cell>
          <cell r="C61" t="str">
            <v>M</v>
          </cell>
          <cell r="D61" t="str">
            <v>THOM DAVIES</v>
          </cell>
          <cell r="E61">
            <v>0</v>
          </cell>
          <cell r="F61">
            <v>0</v>
          </cell>
          <cell r="G61" t="str">
            <v>MAINLINE</v>
          </cell>
          <cell r="H61" t="str">
            <v>M40004BN</v>
          </cell>
          <cell r="I61" t="str">
            <v>ULTIMATE MOLESKIN HARRINGTON</v>
          </cell>
          <cell r="J61" t="str">
            <v>Black</v>
          </cell>
          <cell r="K61" t="str">
            <v>02A</v>
          </cell>
          <cell r="L61" t="str">
            <v>MENS KEY LOOK 19</v>
          </cell>
          <cell r="M61" t="str">
            <v>DROP 1</v>
          </cell>
        </row>
        <row r="62">
          <cell r="A62" t="str">
            <v>M70004JNF4TGA</v>
          </cell>
          <cell r="B62" t="str">
            <v>AW16</v>
          </cell>
          <cell r="C62" t="str">
            <v>M</v>
          </cell>
          <cell r="D62" t="str">
            <v>Terry Fraser</v>
          </cell>
          <cell r="E62">
            <v>0</v>
          </cell>
          <cell r="F62">
            <v>0</v>
          </cell>
          <cell r="G62" t="str">
            <v>MAINLINE</v>
          </cell>
          <cell r="H62" t="str">
            <v>M70004JNF4</v>
          </cell>
          <cell r="I62" t="str">
            <v>SKINNY JEAN</v>
          </cell>
          <cell r="J62" t="str">
            <v>Dusted Black Blue</v>
          </cell>
          <cell r="K62" t="str">
            <v>TGA</v>
          </cell>
          <cell r="L62" t="str">
            <v>MENS KEY LOOK 19</v>
          </cell>
          <cell r="M62" t="str">
            <v>DROP 1</v>
          </cell>
        </row>
        <row r="63">
          <cell r="A63" t="str">
            <v>M40005ONF1XHW</v>
          </cell>
          <cell r="B63" t="str">
            <v>AW16</v>
          </cell>
          <cell r="C63" t="str">
            <v>M</v>
          </cell>
          <cell r="D63">
            <v>0</v>
          </cell>
          <cell r="E63">
            <v>0</v>
          </cell>
          <cell r="F63">
            <v>0</v>
          </cell>
          <cell r="G63" t="str">
            <v>MAINLINE</v>
          </cell>
          <cell r="H63" t="str">
            <v>M40005ONF1</v>
          </cell>
          <cell r="I63" t="str">
            <v>ULTIMATE OXFORD L/S SHIRT</v>
          </cell>
          <cell r="J63" t="str">
            <v>New Hampshire Red</v>
          </cell>
          <cell r="K63" t="str">
            <v>XHW</v>
          </cell>
          <cell r="L63" t="str">
            <v>MENS KEY LOOK 19</v>
          </cell>
          <cell r="M63" t="str">
            <v>DROP 1</v>
          </cell>
        </row>
        <row r="64">
          <cell r="A64" t="str">
            <v>M50001LN02A</v>
          </cell>
          <cell r="B64" t="str">
            <v>AW16</v>
          </cell>
          <cell r="C64" t="str">
            <v>M</v>
          </cell>
          <cell r="D64">
            <v>0</v>
          </cell>
          <cell r="E64">
            <v>0</v>
          </cell>
          <cell r="F64">
            <v>0</v>
          </cell>
          <cell r="G64" t="str">
            <v>MAINLINE</v>
          </cell>
          <cell r="H64" t="str">
            <v>M50001LN</v>
          </cell>
          <cell r="I64" t="str">
            <v>RAIN RACER JACKET</v>
          </cell>
          <cell r="J64" t="str">
            <v>Black</v>
          </cell>
          <cell r="K64" t="str">
            <v>02A</v>
          </cell>
          <cell r="L64" t="str">
            <v>MENS KEY LOOK 20</v>
          </cell>
          <cell r="M64" t="str">
            <v>DROP 2</v>
          </cell>
        </row>
        <row r="65">
          <cell r="A65" t="str">
            <v>M60000XN81Q</v>
          </cell>
          <cell r="B65" t="str">
            <v>AW16</v>
          </cell>
          <cell r="C65" t="str">
            <v>M</v>
          </cell>
          <cell r="D65">
            <v>0</v>
          </cell>
          <cell r="E65">
            <v>0</v>
          </cell>
          <cell r="F65">
            <v>0</v>
          </cell>
          <cell r="G65" t="str">
            <v>MAINLINE</v>
          </cell>
          <cell r="H65" t="str">
            <v>M60000XN</v>
          </cell>
          <cell r="I65" t="str">
            <v>OSAKA SPORT L/S TEE</v>
          </cell>
          <cell r="J65" t="str">
            <v>Dark Grey</v>
          </cell>
          <cell r="K65" t="str">
            <v>81Q</v>
          </cell>
          <cell r="L65" t="str">
            <v>MENS KEY LOOK 20</v>
          </cell>
          <cell r="M65" t="str">
            <v>DROP 2</v>
          </cell>
        </row>
        <row r="66">
          <cell r="A66" t="str">
            <v>M70015JNF402A</v>
          </cell>
          <cell r="B66" t="str">
            <v>AW16</v>
          </cell>
          <cell r="C66" t="str">
            <v>M</v>
          </cell>
          <cell r="D66">
            <v>0</v>
          </cell>
          <cell r="E66">
            <v>0</v>
          </cell>
          <cell r="F66">
            <v>0</v>
          </cell>
          <cell r="G66" t="str">
            <v>MAINLINE</v>
          </cell>
          <cell r="H66" t="str">
            <v>M70015JNF4</v>
          </cell>
          <cell r="I66" t="str">
            <v>OFFICER JEAN</v>
          </cell>
          <cell r="J66" t="str">
            <v>Black</v>
          </cell>
          <cell r="K66" t="str">
            <v>02A</v>
          </cell>
          <cell r="L66" t="str">
            <v>MENS KEY LOOK 20</v>
          </cell>
          <cell r="M66" t="str">
            <v>DROP 2</v>
          </cell>
        </row>
        <row r="67">
          <cell r="A67" t="str">
            <v>G20002PN02A</v>
          </cell>
          <cell r="B67" t="str">
            <v>AW16</v>
          </cell>
          <cell r="C67" t="str">
            <v>G</v>
          </cell>
          <cell r="D67" t="str">
            <v>LUCY ROYLE</v>
          </cell>
          <cell r="E67">
            <v>0</v>
          </cell>
          <cell r="F67">
            <v>0</v>
          </cell>
          <cell r="G67" t="str">
            <v>MAINLINE</v>
          </cell>
          <cell r="H67" t="str">
            <v>G20002PN</v>
          </cell>
          <cell r="I67" t="str">
            <v>APPLIQUE RAGLAN CREW</v>
          </cell>
          <cell r="J67" t="str">
            <v>Black</v>
          </cell>
          <cell r="K67" t="str">
            <v>02A</v>
          </cell>
          <cell r="L67" t="str">
            <v>GIRLS KEY LOOK 1</v>
          </cell>
          <cell r="M67">
            <v>1</v>
          </cell>
        </row>
        <row r="68">
          <cell r="A68" t="str">
            <v>G40002EN71D</v>
          </cell>
          <cell r="B68" t="str">
            <v>AW16</v>
          </cell>
          <cell r="C68" t="str">
            <v>G</v>
          </cell>
          <cell r="D68" t="str">
            <v>LAUREN FARLEY</v>
          </cell>
          <cell r="E68">
            <v>0</v>
          </cell>
          <cell r="F68">
            <v>0</v>
          </cell>
          <cell r="G68" t="str">
            <v>MAINLINE</v>
          </cell>
          <cell r="H68" t="str">
            <v>G40002EN</v>
          </cell>
          <cell r="I68" t="str">
            <v>ALMALFI CROPPED SHIRT</v>
          </cell>
          <cell r="J68" t="str">
            <v>Off White</v>
          </cell>
          <cell r="K68" t="str">
            <v>71D</v>
          </cell>
          <cell r="L68" t="str">
            <v>GIRLS KEY LOOK 1</v>
          </cell>
          <cell r="M68">
            <v>1</v>
          </cell>
        </row>
        <row r="69">
          <cell r="A69" t="str">
            <v>G72002GN55J</v>
          </cell>
          <cell r="B69" t="str">
            <v>AW16</v>
          </cell>
          <cell r="C69" t="str">
            <v>G</v>
          </cell>
          <cell r="D69">
            <v>0</v>
          </cell>
          <cell r="E69">
            <v>0</v>
          </cell>
          <cell r="F69">
            <v>0</v>
          </cell>
          <cell r="G69" t="str">
            <v>MAINLINE</v>
          </cell>
          <cell r="H69" t="str">
            <v>G72002GN</v>
          </cell>
          <cell r="I69" t="str">
            <v>NORTH CHECK MINI SKIRT</v>
          </cell>
          <cell r="J69" t="str">
            <v>Red Gingham</v>
          </cell>
          <cell r="K69" t="str">
            <v>55J</v>
          </cell>
          <cell r="L69" t="str">
            <v>GIRLS KEY LOOK 1</v>
          </cell>
          <cell r="M69">
            <v>1</v>
          </cell>
        </row>
        <row r="70">
          <cell r="A70" t="str">
            <v>G20015XNYDS</v>
          </cell>
          <cell r="B70" t="str">
            <v>AW16</v>
          </cell>
          <cell r="C70" t="str">
            <v>G</v>
          </cell>
          <cell r="D70" t="str">
            <v>LIZZIE ARTHUR/KATE BLUNDEN</v>
          </cell>
          <cell r="E70">
            <v>0</v>
          </cell>
          <cell r="F70">
            <v>0</v>
          </cell>
          <cell r="G70" t="str">
            <v>MAINLINE</v>
          </cell>
          <cell r="H70" t="str">
            <v>G20015XN</v>
          </cell>
          <cell r="I70" t="str">
            <v>ORANGE LABEL LUXE EDITION CROPPED HOOD</v>
          </cell>
          <cell r="J70" t="str">
            <v>Canyon Berry Jaspe</v>
          </cell>
          <cell r="K70" t="str">
            <v>YDS</v>
          </cell>
          <cell r="L70" t="str">
            <v>GIRLS KEY LOOK 2</v>
          </cell>
          <cell r="M70">
            <v>0</v>
          </cell>
        </row>
        <row r="71">
          <cell r="A71" t="str">
            <v>G70000PN98T</v>
          </cell>
          <cell r="B71" t="str">
            <v>AW16</v>
          </cell>
          <cell r="C71" t="str">
            <v>G</v>
          </cell>
          <cell r="D71" t="str">
            <v>LUCY ROYLE</v>
          </cell>
          <cell r="E71">
            <v>0</v>
          </cell>
          <cell r="F71">
            <v>0</v>
          </cell>
          <cell r="G71" t="str">
            <v>MAINLINE</v>
          </cell>
          <cell r="H71" t="str">
            <v>G70000PN</v>
          </cell>
          <cell r="I71" t="str">
            <v>SUPER SKINNY APPLIQUE JOGGER</v>
          </cell>
          <cell r="J71" t="str">
            <v>Eclipse Navy</v>
          </cell>
          <cell r="K71" t="str">
            <v>98T</v>
          </cell>
          <cell r="L71" t="str">
            <v>GIRLS KEY LOOK 2</v>
          </cell>
          <cell r="M71">
            <v>0</v>
          </cell>
        </row>
        <row r="72">
          <cell r="A72" t="str">
            <v>G50000QN02A</v>
          </cell>
          <cell r="B72" t="str">
            <v>AW16</v>
          </cell>
          <cell r="C72" t="str">
            <v>G</v>
          </cell>
          <cell r="D72">
            <v>0</v>
          </cell>
          <cell r="E72">
            <v>0</v>
          </cell>
          <cell r="F72">
            <v>0</v>
          </cell>
          <cell r="G72" t="str">
            <v>MAINLINE</v>
          </cell>
          <cell r="H72" t="str">
            <v>G50000QN</v>
          </cell>
          <cell r="I72" t="str">
            <v>SILKA BIKER</v>
          </cell>
          <cell r="J72" t="str">
            <v>Black</v>
          </cell>
          <cell r="K72" t="str">
            <v>02A</v>
          </cell>
          <cell r="L72" t="str">
            <v>GIRLS KEY LOOK 2</v>
          </cell>
          <cell r="M72">
            <v>0</v>
          </cell>
        </row>
        <row r="73">
          <cell r="A73" t="str">
            <v>G50009NNF203O</v>
          </cell>
          <cell r="B73" t="str">
            <v>AW16</v>
          </cell>
          <cell r="C73" t="str">
            <v>G</v>
          </cell>
          <cell r="D73" t="str">
            <v>BETH SPOONER</v>
          </cell>
          <cell r="E73">
            <v>0</v>
          </cell>
          <cell r="F73">
            <v>0</v>
          </cell>
          <cell r="G73" t="str">
            <v>MAINLINE</v>
          </cell>
          <cell r="H73" t="str">
            <v>G50009NNF2</v>
          </cell>
          <cell r="I73" t="str">
            <v>BOX QUILT FUJI JACKET</v>
          </cell>
          <cell r="J73" t="str">
            <v>Khaki</v>
          </cell>
          <cell r="K73" t="str">
            <v>03O</v>
          </cell>
          <cell r="L73" t="str">
            <v>GIRLS KEY LOOK 3</v>
          </cell>
          <cell r="M73">
            <v>0</v>
          </cell>
        </row>
        <row r="74">
          <cell r="A74" t="str">
            <v>G61006KN02A</v>
          </cell>
          <cell r="B74" t="str">
            <v>AW16</v>
          </cell>
          <cell r="C74" t="str">
            <v>G</v>
          </cell>
          <cell r="D74" t="str">
            <v>SHERI MATTHEWS</v>
          </cell>
          <cell r="E74">
            <v>0</v>
          </cell>
          <cell r="F74">
            <v>0</v>
          </cell>
          <cell r="G74" t="str">
            <v>MAINLINE</v>
          </cell>
          <cell r="H74" t="str">
            <v>G61006KN</v>
          </cell>
          <cell r="I74" t="str">
            <v>LUXE MINI CABLE KNIT</v>
          </cell>
          <cell r="J74" t="str">
            <v>Black</v>
          </cell>
          <cell r="K74" t="str">
            <v>02A</v>
          </cell>
          <cell r="L74" t="str">
            <v>GIRLS KEY LOOK 3</v>
          </cell>
          <cell r="M74">
            <v>0</v>
          </cell>
        </row>
        <row r="75">
          <cell r="A75" t="str">
            <v>G70000GN02A</v>
          </cell>
          <cell r="B75" t="str">
            <v>AW16</v>
          </cell>
          <cell r="C75" t="str">
            <v>G</v>
          </cell>
          <cell r="D75" t="str">
            <v>LAUREN FARLEY</v>
          </cell>
          <cell r="E75">
            <v>0</v>
          </cell>
          <cell r="F75">
            <v>0</v>
          </cell>
          <cell r="G75" t="str">
            <v>MAINLINE</v>
          </cell>
          <cell r="H75" t="str">
            <v>G70000GN</v>
          </cell>
          <cell r="I75" t="str">
            <v>SUPER SKINNY CARGO PANT</v>
          </cell>
          <cell r="J75" t="str">
            <v>Black</v>
          </cell>
          <cell r="K75" t="str">
            <v>02A</v>
          </cell>
          <cell r="L75" t="str">
            <v>GIRLS KEY LOOK 3</v>
          </cell>
          <cell r="M75">
            <v>0</v>
          </cell>
        </row>
        <row r="76">
          <cell r="A76" t="str">
            <v>G50001GN04C</v>
          </cell>
          <cell r="B76" t="str">
            <v>AW16</v>
          </cell>
          <cell r="C76" t="str">
            <v>G</v>
          </cell>
          <cell r="D76" t="str">
            <v>BETH SPOONER</v>
          </cell>
          <cell r="E76">
            <v>0</v>
          </cell>
          <cell r="F76">
            <v>0</v>
          </cell>
          <cell r="G76" t="str">
            <v>MAINLINE</v>
          </cell>
          <cell r="H76" t="str">
            <v>G50001GN</v>
          </cell>
          <cell r="I76" t="str">
            <v>GLACIER BIKER</v>
          </cell>
          <cell r="J76" t="str">
            <v>White</v>
          </cell>
          <cell r="K76" t="str">
            <v>04C</v>
          </cell>
          <cell r="L76" t="str">
            <v>GIRLS KEY LOOK 4</v>
          </cell>
          <cell r="M76">
            <v>0</v>
          </cell>
        </row>
        <row r="77">
          <cell r="A77" t="str">
            <v>G70008XNF102A</v>
          </cell>
          <cell r="B77" t="str">
            <v>AW16</v>
          </cell>
          <cell r="C77" t="str">
            <v>G</v>
          </cell>
          <cell r="D77" t="str">
            <v>LIZZIE ARTHUR/KATE BLUNDEN</v>
          </cell>
          <cell r="E77">
            <v>0</v>
          </cell>
          <cell r="F77">
            <v>0</v>
          </cell>
          <cell r="G77" t="str">
            <v>MAINLINE</v>
          </cell>
          <cell r="H77" t="str">
            <v>G70008XNF1</v>
          </cell>
          <cell r="I77" t="str">
            <v>TRACKSTER LEGGING</v>
          </cell>
          <cell r="J77" t="str">
            <v>Black</v>
          </cell>
          <cell r="K77" t="str">
            <v>02A</v>
          </cell>
          <cell r="L77" t="str">
            <v>GIRLS KEY LOOK 4</v>
          </cell>
          <cell r="M77">
            <v>0</v>
          </cell>
        </row>
        <row r="78">
          <cell r="A78" t="str">
            <v>G20003HN27E</v>
          </cell>
          <cell r="B78" t="str">
            <v>AW16</v>
          </cell>
          <cell r="C78" t="str">
            <v>G</v>
          </cell>
          <cell r="D78" t="str">
            <v xml:space="preserve">MATTY </v>
          </cell>
          <cell r="E78">
            <v>0</v>
          </cell>
          <cell r="F78">
            <v>0</v>
          </cell>
          <cell r="G78" t="str">
            <v>MAINLINE</v>
          </cell>
          <cell r="H78" t="str">
            <v>G20003HN</v>
          </cell>
          <cell r="I78" t="str">
            <v>OSAKA SPORT ZIPHOOD</v>
          </cell>
          <cell r="J78" t="str">
            <v>Enamel Green</v>
          </cell>
          <cell r="K78" t="str">
            <v>27E</v>
          </cell>
          <cell r="L78" t="str">
            <v>GIRLS KEY LOOK 5</v>
          </cell>
          <cell r="M78">
            <v>0</v>
          </cell>
        </row>
        <row r="79">
          <cell r="A79" t="str">
            <v>G20001FN01C</v>
          </cell>
          <cell r="B79" t="str">
            <v>AW16</v>
          </cell>
          <cell r="C79" t="str">
            <v>G</v>
          </cell>
          <cell r="D79" t="str">
            <v xml:space="preserve">MATTY </v>
          </cell>
          <cell r="E79">
            <v>0</v>
          </cell>
          <cell r="F79">
            <v>0</v>
          </cell>
          <cell r="G79" t="str">
            <v>MAINLINE</v>
          </cell>
          <cell r="H79" t="str">
            <v>G20001FN</v>
          </cell>
          <cell r="I79" t="str">
            <v>OSAKA SPORT CROPPED MARL HOOD</v>
          </cell>
          <cell r="J79" t="str">
            <v>Optic</v>
          </cell>
          <cell r="K79" t="str">
            <v>01C</v>
          </cell>
          <cell r="L79" t="str">
            <v>GIRLS KEY LOOK 5</v>
          </cell>
          <cell r="M79">
            <v>0</v>
          </cell>
        </row>
        <row r="80">
          <cell r="A80" t="str">
            <v>G70000VNXCX</v>
          </cell>
          <cell r="B80" t="str">
            <v>AW16</v>
          </cell>
          <cell r="C80" t="str">
            <v>G</v>
          </cell>
          <cell r="D80" t="str">
            <v>LAUREN FARLEY</v>
          </cell>
          <cell r="E80">
            <v>0</v>
          </cell>
          <cell r="F80">
            <v>0</v>
          </cell>
          <cell r="G80" t="str">
            <v>MAINLINE</v>
          </cell>
          <cell r="H80" t="str">
            <v>G70000VN</v>
          </cell>
          <cell r="I80" t="str">
            <v>(HARPER) BOYFRIEND JEAN</v>
          </cell>
          <cell r="J80" t="str">
            <v>Stoney Blue</v>
          </cell>
          <cell r="K80" t="str">
            <v>XCX</v>
          </cell>
          <cell r="L80" t="str">
            <v>GIRLS KEY LOOK 5</v>
          </cell>
          <cell r="M80">
            <v>0</v>
          </cell>
        </row>
        <row r="81">
          <cell r="A81" t="str">
            <v>G50006GNXFI</v>
          </cell>
          <cell r="B81" t="str">
            <v>AW16</v>
          </cell>
          <cell r="C81" t="str">
            <v>G</v>
          </cell>
          <cell r="D81" t="str">
            <v>BETH SPOONER</v>
          </cell>
          <cell r="E81">
            <v>0</v>
          </cell>
          <cell r="F81">
            <v>0</v>
          </cell>
          <cell r="G81" t="str">
            <v>MAINLINE</v>
          </cell>
          <cell r="H81" t="str">
            <v>G50006GN</v>
          </cell>
          <cell r="I81" t="str">
            <v>EVEREST PARKA</v>
          </cell>
          <cell r="J81" t="str">
            <v>Wine Red</v>
          </cell>
          <cell r="K81" t="str">
            <v>XFI</v>
          </cell>
          <cell r="L81" t="str">
            <v>GIRLS KEY LOOK 6</v>
          </cell>
          <cell r="M81">
            <v>0</v>
          </cell>
        </row>
        <row r="82">
          <cell r="A82" t="str">
            <v>G20001PNF1XVM</v>
          </cell>
          <cell r="B82" t="str">
            <v>AW16</v>
          </cell>
          <cell r="C82" t="str">
            <v>G</v>
          </cell>
          <cell r="D82">
            <v>0</v>
          </cell>
          <cell r="E82">
            <v>0</v>
          </cell>
          <cell r="F82">
            <v>0</v>
          </cell>
          <cell r="G82" t="str">
            <v>MAINLINE</v>
          </cell>
          <cell r="H82" t="str">
            <v>G20001PNF1</v>
          </cell>
          <cell r="I82" t="str">
            <v>SUPERDRY APPLIQUE BORG ZIPHOOD</v>
          </cell>
          <cell r="J82" t="str">
            <v>Light Storm Marl</v>
          </cell>
          <cell r="K82" t="str">
            <v>XVM</v>
          </cell>
          <cell r="L82" t="str">
            <v>GIRLS KEY LOOK 6</v>
          </cell>
          <cell r="M82">
            <v>0</v>
          </cell>
        </row>
        <row r="83">
          <cell r="A83" t="str">
            <v>G70001VNDS12A</v>
          </cell>
          <cell r="B83" t="str">
            <v>AW16</v>
          </cell>
          <cell r="C83" t="str">
            <v>G</v>
          </cell>
          <cell r="D83" t="str">
            <v>LAUREN FARLEY</v>
          </cell>
          <cell r="E83">
            <v>0</v>
          </cell>
          <cell r="F83">
            <v>0</v>
          </cell>
          <cell r="G83" t="str">
            <v>MAINLINE</v>
          </cell>
          <cell r="H83" t="str">
            <v>G70001VNDS</v>
          </cell>
          <cell r="I83" t="str">
            <v>CASSIE SKINNY</v>
          </cell>
          <cell r="J83" t="str">
            <v>Jet Black</v>
          </cell>
          <cell r="K83" t="str">
            <v>12A</v>
          </cell>
          <cell r="L83" t="str">
            <v>GIRLS KEY LOOK 6</v>
          </cell>
          <cell r="M83">
            <v>0</v>
          </cell>
        </row>
        <row r="84">
          <cell r="A84" t="str">
            <v>G50002NN02A</v>
          </cell>
          <cell r="B84" t="str">
            <v>AW16</v>
          </cell>
          <cell r="C84" t="str">
            <v>G</v>
          </cell>
          <cell r="D84" t="str">
            <v>BETH SPOONER</v>
          </cell>
          <cell r="E84">
            <v>0</v>
          </cell>
          <cell r="F84">
            <v>0</v>
          </cell>
          <cell r="G84" t="str">
            <v>MAINLINE</v>
          </cell>
          <cell r="H84" t="str">
            <v>G50002NN</v>
          </cell>
          <cell r="I84" t="str">
            <v>SD-4 PARKA</v>
          </cell>
          <cell r="J84" t="str">
            <v>Black</v>
          </cell>
          <cell r="K84" t="str">
            <v>02A</v>
          </cell>
          <cell r="L84" t="str">
            <v>GIRLS KEY LOOK 7</v>
          </cell>
          <cell r="M84">
            <v>0</v>
          </cell>
        </row>
        <row r="85">
          <cell r="A85" t="str">
            <v>G20001PN54G</v>
          </cell>
          <cell r="B85" t="str">
            <v>AW16</v>
          </cell>
          <cell r="C85" t="str">
            <v>G</v>
          </cell>
          <cell r="D85" t="str">
            <v>LUCY ROYLE</v>
          </cell>
          <cell r="E85">
            <v>0</v>
          </cell>
          <cell r="F85">
            <v>0</v>
          </cell>
          <cell r="G85" t="str">
            <v>MAINLINE</v>
          </cell>
          <cell r="H85" t="str">
            <v>G20001PN</v>
          </cell>
          <cell r="I85" t="str">
            <v>APPLIQUE POCKET CREW</v>
          </cell>
          <cell r="J85" t="str">
            <v>Ice Marl</v>
          </cell>
          <cell r="K85" t="str">
            <v>54G</v>
          </cell>
          <cell r="L85" t="str">
            <v>GIRLS KEY LOOK 7</v>
          </cell>
          <cell r="M85">
            <v>0</v>
          </cell>
        </row>
        <row r="86">
          <cell r="A86" t="str">
            <v>G70000XNYDU</v>
          </cell>
          <cell r="B86" t="str">
            <v>AW16</v>
          </cell>
          <cell r="C86" t="str">
            <v>G</v>
          </cell>
          <cell r="D86" t="str">
            <v>LIZZIE ARTHUR/KATE BLUNDEN</v>
          </cell>
          <cell r="E86">
            <v>0</v>
          </cell>
          <cell r="F86">
            <v>0</v>
          </cell>
          <cell r="G86" t="str">
            <v>MAINLINE</v>
          </cell>
          <cell r="H86" t="str">
            <v>G70000XN</v>
          </cell>
          <cell r="I86" t="str">
            <v>O L LUXE SUPER SKINNY JOGGER</v>
          </cell>
          <cell r="J86" t="str">
            <v>Charcoal Jaspe</v>
          </cell>
          <cell r="K86" t="str">
            <v>YDU</v>
          </cell>
          <cell r="L86" t="str">
            <v>GIRLS KEY LOOK 7</v>
          </cell>
          <cell r="M86">
            <v>0</v>
          </cell>
        </row>
        <row r="87">
          <cell r="A87" t="str">
            <v>G20000PNPUD</v>
          </cell>
          <cell r="B87" t="str">
            <v>AW16</v>
          </cell>
          <cell r="C87" t="str">
            <v>G</v>
          </cell>
          <cell r="D87" t="str">
            <v>LUCY ROYLE</v>
          </cell>
          <cell r="E87">
            <v>0</v>
          </cell>
          <cell r="F87">
            <v>0</v>
          </cell>
          <cell r="G87" t="str">
            <v>MAINLINE</v>
          </cell>
          <cell r="H87" t="str">
            <v>G20000PN</v>
          </cell>
          <cell r="I87" t="str">
            <v>SUPERDRY APPLIQUE FUR HOOD</v>
          </cell>
          <cell r="J87" t="str">
            <v>Cream Marl</v>
          </cell>
          <cell r="K87" t="str">
            <v>PUD</v>
          </cell>
          <cell r="L87" t="str">
            <v>GIRLS KEY LOOK 8</v>
          </cell>
          <cell r="M87">
            <v>0</v>
          </cell>
        </row>
        <row r="88">
          <cell r="A88" t="str">
            <v>G71000DN22V</v>
          </cell>
          <cell r="B88" t="str">
            <v>AW16</v>
          </cell>
          <cell r="C88" t="str">
            <v>G</v>
          </cell>
          <cell r="D88" t="str">
            <v>LAUREN FARLEY</v>
          </cell>
          <cell r="E88">
            <v>0</v>
          </cell>
          <cell r="F88">
            <v>0</v>
          </cell>
          <cell r="G88" t="str">
            <v>MAINLINE</v>
          </cell>
          <cell r="H88" t="str">
            <v>G71000DN</v>
          </cell>
          <cell r="I88" t="str">
            <v>BUTTON FRONT BOYFRIEND SHORT</v>
          </cell>
          <cell r="J88" t="str">
            <v>Rinse Wash</v>
          </cell>
          <cell r="K88" t="str">
            <v>22V</v>
          </cell>
          <cell r="L88" t="str">
            <v>GIRLS KEY LOOK 8</v>
          </cell>
          <cell r="M88">
            <v>0</v>
          </cell>
        </row>
        <row r="89">
          <cell r="A89" t="str">
            <v>G50037TNF2TSJ</v>
          </cell>
          <cell r="B89" t="str">
            <v>AW16</v>
          </cell>
          <cell r="C89" t="str">
            <v>G</v>
          </cell>
          <cell r="D89">
            <v>0</v>
          </cell>
          <cell r="E89">
            <v>0</v>
          </cell>
          <cell r="F89">
            <v>0</v>
          </cell>
          <cell r="G89" t="str">
            <v>MAINLINE</v>
          </cell>
          <cell r="H89" t="str">
            <v>G50037TNF2</v>
          </cell>
          <cell r="I89" t="str">
            <v>WINTER ROOKIE MILITARY PARKA</v>
          </cell>
          <cell r="J89" t="str">
            <v>Dark Khaki</v>
          </cell>
          <cell r="K89" t="str">
            <v>TSJ</v>
          </cell>
          <cell r="L89" t="str">
            <v>GIRLS KEY LOOK 8</v>
          </cell>
          <cell r="M89">
            <v>0</v>
          </cell>
        </row>
        <row r="90">
          <cell r="A90" t="str">
            <v>G50009TN11S</v>
          </cell>
          <cell r="B90" t="str">
            <v>AW16</v>
          </cell>
          <cell r="C90" t="str">
            <v>G</v>
          </cell>
          <cell r="D90" t="str">
            <v>LUCINDA WAITE</v>
          </cell>
          <cell r="E90">
            <v>0</v>
          </cell>
          <cell r="F90">
            <v>0</v>
          </cell>
          <cell r="G90" t="str">
            <v>MAINLINE</v>
          </cell>
          <cell r="H90" t="str">
            <v>G50009TN</v>
          </cell>
          <cell r="I90" t="str">
            <v>CLASSIC PEACOAT</v>
          </cell>
          <cell r="J90" t="str">
            <v>Navy</v>
          </cell>
          <cell r="K90" t="str">
            <v>11S</v>
          </cell>
          <cell r="L90" t="str">
            <v>GIRLS KEY LOOK 9</v>
          </cell>
          <cell r="M90">
            <v>0</v>
          </cell>
        </row>
        <row r="91">
          <cell r="A91" t="str">
            <v>G61005KN22C</v>
          </cell>
          <cell r="B91" t="str">
            <v>AW16</v>
          </cell>
          <cell r="C91" t="str">
            <v>G</v>
          </cell>
          <cell r="D91" t="str">
            <v>SHERI MATTHEWS</v>
          </cell>
          <cell r="E91">
            <v>0</v>
          </cell>
          <cell r="F91">
            <v>0</v>
          </cell>
          <cell r="G91" t="str">
            <v>MAINLINE</v>
          </cell>
          <cell r="H91" t="str">
            <v>G61005KN</v>
          </cell>
          <cell r="I91" t="str">
            <v>KIKI CABLE SWEATER</v>
          </cell>
          <cell r="J91" t="str">
            <v>Cream</v>
          </cell>
          <cell r="K91" t="str">
            <v>22C</v>
          </cell>
          <cell r="L91" t="str">
            <v>GIRLS KEY LOOK 9</v>
          </cell>
          <cell r="M91">
            <v>0</v>
          </cell>
        </row>
        <row r="92">
          <cell r="A92" t="str">
            <v>G71000ONXMY</v>
          </cell>
          <cell r="B92" t="str">
            <v>AW16</v>
          </cell>
          <cell r="C92" t="str">
            <v>G</v>
          </cell>
          <cell r="D92" t="str">
            <v>LAUREN FARLEY</v>
          </cell>
          <cell r="E92">
            <v>0</v>
          </cell>
          <cell r="F92">
            <v>0</v>
          </cell>
          <cell r="G92" t="str">
            <v>MAINLINE</v>
          </cell>
          <cell r="H92" t="str">
            <v>G71000ON</v>
          </cell>
          <cell r="I92" t="str">
            <v>TWEED SCANDI SHORT</v>
          </cell>
          <cell r="J92" t="str">
            <v>Mono Tweed</v>
          </cell>
          <cell r="K92" t="str">
            <v>XMY</v>
          </cell>
          <cell r="L92" t="str">
            <v>GIRLS KEY LOOK 9</v>
          </cell>
          <cell r="M92">
            <v>0</v>
          </cell>
        </row>
        <row r="93">
          <cell r="A93" t="str">
            <v>G72001QN02A</v>
          </cell>
          <cell r="B93" t="str">
            <v>AW16</v>
          </cell>
          <cell r="C93" t="str">
            <v>G</v>
          </cell>
          <cell r="D93" t="str">
            <v>JILLY RICHARDS</v>
          </cell>
          <cell r="E93">
            <v>0</v>
          </cell>
          <cell r="F93">
            <v>0</v>
          </cell>
          <cell r="G93" t="str">
            <v>MAINLINE</v>
          </cell>
          <cell r="H93" t="str">
            <v>G72001QN</v>
          </cell>
          <cell r="I93" t="str">
            <v>BILLIE SUEDE POCKET SKIRT</v>
          </cell>
          <cell r="J93" t="str">
            <v>Black</v>
          </cell>
          <cell r="K93" t="str">
            <v>02A</v>
          </cell>
          <cell r="L93" t="str">
            <v>GIRLS KEY LOOK 10</v>
          </cell>
          <cell r="M93">
            <v>0</v>
          </cell>
        </row>
        <row r="94">
          <cell r="A94" t="str">
            <v>G60009XNYCD</v>
          </cell>
          <cell r="B94" t="str">
            <v>AW16</v>
          </cell>
          <cell r="C94" t="str">
            <v>G</v>
          </cell>
          <cell r="D94" t="str">
            <v>LUCY ROYLE</v>
          </cell>
          <cell r="E94">
            <v>0</v>
          </cell>
          <cell r="F94">
            <v>0</v>
          </cell>
          <cell r="G94" t="str">
            <v>MAINLINE</v>
          </cell>
          <cell r="H94" t="str">
            <v>G60009XN</v>
          </cell>
          <cell r="I94" t="str">
            <v>MOCK NECK RIB TOP</v>
          </cell>
          <cell r="J94" t="str">
            <v>Lund Grey Marl/Winter White</v>
          </cell>
          <cell r="K94" t="str">
            <v>YCD</v>
          </cell>
          <cell r="L94" t="str">
            <v>GIRLS KEY LOOK 10</v>
          </cell>
          <cell r="M94">
            <v>0</v>
          </cell>
        </row>
        <row r="95">
          <cell r="A95" t="str">
            <v>G50010TN94M</v>
          </cell>
          <cell r="B95" t="str">
            <v>AW16</v>
          </cell>
          <cell r="C95" t="str">
            <v>G</v>
          </cell>
          <cell r="D95" t="str">
            <v>LUCINDA WAITE</v>
          </cell>
          <cell r="E95">
            <v>0</v>
          </cell>
          <cell r="F95">
            <v>0</v>
          </cell>
          <cell r="G95" t="str">
            <v>MAINLINE</v>
          </cell>
          <cell r="H95" t="str">
            <v>G50010TN</v>
          </cell>
          <cell r="I95" t="str">
            <v>ISTEGADE COAT</v>
          </cell>
          <cell r="J95" t="str">
            <v>Camel</v>
          </cell>
          <cell r="K95" t="str">
            <v>94M</v>
          </cell>
          <cell r="L95" t="str">
            <v>GIRLS KEY LOOK 10</v>
          </cell>
          <cell r="M95">
            <v>0</v>
          </cell>
        </row>
        <row r="96">
          <cell r="A96" t="str">
            <v>G70000GNEKD</v>
          </cell>
          <cell r="B96" t="str">
            <v>AW16</v>
          </cell>
          <cell r="C96" t="str">
            <v>G</v>
          </cell>
          <cell r="D96" t="str">
            <v>LAUREN FARLEY</v>
          </cell>
          <cell r="E96">
            <v>0</v>
          </cell>
          <cell r="F96">
            <v>0</v>
          </cell>
          <cell r="G96" t="str">
            <v>MAINLINE</v>
          </cell>
          <cell r="H96" t="str">
            <v>G70000GN</v>
          </cell>
          <cell r="I96" t="str">
            <v>SUPER SKINNY CARGO PANT</v>
          </cell>
          <cell r="J96" t="str">
            <v>True Khaki</v>
          </cell>
          <cell r="K96" t="str">
            <v>EKD</v>
          </cell>
          <cell r="L96" t="str">
            <v>GIRLS KEY LOOK 11</v>
          </cell>
          <cell r="M96">
            <v>0</v>
          </cell>
        </row>
        <row r="97">
          <cell r="A97" t="str">
            <v>G60009GN02A</v>
          </cell>
          <cell r="B97" t="str">
            <v>AW16</v>
          </cell>
          <cell r="C97" t="str">
            <v>G</v>
          </cell>
          <cell r="D97" t="str">
            <v>JILLY RICHARDS</v>
          </cell>
          <cell r="E97">
            <v>0</v>
          </cell>
          <cell r="F97">
            <v>0</v>
          </cell>
          <cell r="G97" t="str">
            <v>MAINLINE</v>
          </cell>
          <cell r="H97" t="str">
            <v>G60009GN</v>
          </cell>
          <cell r="I97" t="str">
            <v>ANALEE LACY BOMBER</v>
          </cell>
          <cell r="J97" t="str">
            <v>Black</v>
          </cell>
          <cell r="K97" t="str">
            <v>02A</v>
          </cell>
          <cell r="L97" t="str">
            <v>GIRLS KEY LOOK 11</v>
          </cell>
          <cell r="M97">
            <v>0</v>
          </cell>
        </row>
        <row r="98">
          <cell r="A98" t="str">
            <v>G60001XNG28</v>
          </cell>
          <cell r="B98" t="str">
            <v>AW16</v>
          </cell>
          <cell r="C98" t="str">
            <v>G</v>
          </cell>
          <cell r="D98">
            <v>0</v>
          </cell>
          <cell r="E98">
            <v>0</v>
          </cell>
          <cell r="F98">
            <v>0</v>
          </cell>
          <cell r="G98" t="str">
            <v>MAINLINE</v>
          </cell>
          <cell r="H98" t="str">
            <v>G60001XN</v>
          </cell>
          <cell r="I98" t="str">
            <v>NORDIC STRIPE CITY TEE</v>
          </cell>
          <cell r="J98" t="str">
            <v>Mauve/White</v>
          </cell>
          <cell r="K98" t="str">
            <v>G28</v>
          </cell>
          <cell r="L98" t="str">
            <v>GIRLS KEY LOOK 11</v>
          </cell>
          <cell r="M98">
            <v>0</v>
          </cell>
        </row>
        <row r="99">
          <cell r="A99" t="str">
            <v>G60004XNLRQ</v>
          </cell>
          <cell r="B99" t="str">
            <v>AW16</v>
          </cell>
          <cell r="C99" t="str">
            <v>G</v>
          </cell>
          <cell r="D99" t="str">
            <v>LUCY ROYLE</v>
          </cell>
          <cell r="E99">
            <v>0</v>
          </cell>
          <cell r="F99">
            <v>0</v>
          </cell>
          <cell r="G99" t="str">
            <v>MAINLINE</v>
          </cell>
          <cell r="H99" t="str">
            <v>G60004XN</v>
          </cell>
          <cell r="I99" t="str">
            <v>SLUBBY TWIST JERSEY LACE GRANDAD</v>
          </cell>
          <cell r="J99" t="str">
            <v>Charcoal Twist</v>
          </cell>
          <cell r="K99" t="str">
            <v>LRQ</v>
          </cell>
          <cell r="L99" t="str">
            <v>GIRLS KEY LOOK  12</v>
          </cell>
          <cell r="M99">
            <v>0</v>
          </cell>
        </row>
        <row r="100">
          <cell r="A100" t="str">
            <v>G50001TNTSJ</v>
          </cell>
          <cell r="B100" t="str">
            <v>AW16</v>
          </cell>
          <cell r="C100" t="str">
            <v>G</v>
          </cell>
          <cell r="D100" t="str">
            <v>LUCINDA WAITE</v>
          </cell>
          <cell r="E100">
            <v>0</v>
          </cell>
          <cell r="F100">
            <v>0</v>
          </cell>
          <cell r="G100" t="str">
            <v>MAINLINE</v>
          </cell>
          <cell r="H100" t="str">
            <v>G50001TN</v>
          </cell>
          <cell r="I100" t="str">
            <v>LUXE UTILITY SHIRT JACKET</v>
          </cell>
          <cell r="J100" t="str">
            <v>Dark Khaki</v>
          </cell>
          <cell r="K100" t="str">
            <v>TSJ</v>
          </cell>
          <cell r="L100" t="str">
            <v>GIRLS KEY LOOK 12</v>
          </cell>
          <cell r="M100">
            <v>0</v>
          </cell>
        </row>
        <row r="101">
          <cell r="A101" t="str">
            <v>G70000YNF1FXB</v>
          </cell>
          <cell r="B101" t="str">
            <v>AW16</v>
          </cell>
          <cell r="C101" t="str">
            <v>G</v>
          </cell>
          <cell r="D101" t="str">
            <v>LAUREN FARLEY</v>
          </cell>
          <cell r="E101">
            <v>0</v>
          </cell>
          <cell r="F101">
            <v>0</v>
          </cell>
          <cell r="G101" t="str">
            <v>MAINLINE</v>
          </cell>
          <cell r="H101" t="str">
            <v>G70000YNF1</v>
          </cell>
          <cell r="I101" t="str">
            <v>SOPHIA HIGH WAIST SUPER SKINNY</v>
          </cell>
          <cell r="J101" t="str">
            <v>Coated Black</v>
          </cell>
          <cell r="K101" t="str">
            <v>FXB</v>
          </cell>
          <cell r="L101" t="str">
            <v>GIRLS KEY LOOK 12</v>
          </cell>
          <cell r="M101">
            <v>0</v>
          </cell>
        </row>
        <row r="102">
          <cell r="A102" t="str">
            <v>G20010TNTWM</v>
          </cell>
          <cell r="B102" t="str">
            <v>AW16</v>
          </cell>
          <cell r="C102" t="str">
            <v>G</v>
          </cell>
          <cell r="D102" t="str">
            <v>Lucy Royle</v>
          </cell>
          <cell r="E102">
            <v>0</v>
          </cell>
          <cell r="F102">
            <v>0</v>
          </cell>
          <cell r="G102" t="str">
            <v>MAINLINE</v>
          </cell>
          <cell r="H102" t="str">
            <v>G20010TN</v>
          </cell>
          <cell r="I102" t="str">
            <v>NORDIC GRAPHIC CROP HOOD</v>
          </cell>
          <cell r="J102" t="str">
            <v>Snowy Charcoal</v>
          </cell>
          <cell r="K102" t="str">
            <v>TWM</v>
          </cell>
          <cell r="L102" t="str">
            <v>GIRLS KEY LOOK 13</v>
          </cell>
          <cell r="M102">
            <v>0</v>
          </cell>
        </row>
        <row r="103">
          <cell r="A103" t="str">
            <v>G70001TN00Q</v>
          </cell>
          <cell r="B103" t="str">
            <v>AW16</v>
          </cell>
          <cell r="C103" t="str">
            <v>G</v>
          </cell>
          <cell r="D103" t="str">
            <v>LAUREN FARLEY</v>
          </cell>
          <cell r="E103">
            <v>0</v>
          </cell>
          <cell r="F103">
            <v>0</v>
          </cell>
          <cell r="G103" t="str">
            <v>MAINLINE</v>
          </cell>
          <cell r="H103" t="str">
            <v>G70001TN</v>
          </cell>
          <cell r="I103" t="str">
            <v>UTILITY JOGGER</v>
          </cell>
          <cell r="J103" t="str">
            <v>Charcoal</v>
          </cell>
          <cell r="K103" t="str">
            <v>00Q</v>
          </cell>
          <cell r="L103" t="str">
            <v>GIRLS KEY LOOK 13</v>
          </cell>
          <cell r="M103">
            <v>0</v>
          </cell>
        </row>
        <row r="104">
          <cell r="A104" t="str">
            <v>G61004DN02A</v>
          </cell>
          <cell r="B104" t="str">
            <v>AW16</v>
          </cell>
          <cell r="C104" t="str">
            <v>G</v>
          </cell>
          <cell r="D104" t="str">
            <v>SHERI MATTHEWS</v>
          </cell>
          <cell r="E104">
            <v>0</v>
          </cell>
          <cell r="F104">
            <v>0</v>
          </cell>
          <cell r="G104" t="str">
            <v>MAINLINE</v>
          </cell>
          <cell r="H104" t="str">
            <v>G61004DN</v>
          </cell>
          <cell r="I104" t="str">
            <v>MIDI HOODED CARDIGAN</v>
          </cell>
          <cell r="J104" t="str">
            <v>Black</v>
          </cell>
          <cell r="K104" t="str">
            <v>02A</v>
          </cell>
          <cell r="L104" t="str">
            <v>GIRLS KEY LOOK 13</v>
          </cell>
          <cell r="M104">
            <v>0</v>
          </cell>
        </row>
        <row r="105">
          <cell r="A105" t="str">
            <v>G80000DNXQX</v>
          </cell>
          <cell r="B105" t="str">
            <v>AW16</v>
          </cell>
          <cell r="C105" t="str">
            <v>G</v>
          </cell>
          <cell r="D105" t="str">
            <v>LAUREN FARLEY</v>
          </cell>
          <cell r="E105">
            <v>0</v>
          </cell>
          <cell r="F105">
            <v>0</v>
          </cell>
          <cell r="G105" t="str">
            <v>MAINLINE</v>
          </cell>
          <cell r="H105" t="str">
            <v>G80000DN</v>
          </cell>
          <cell r="I105" t="str">
            <v>BOYFRIEND DUNGAREE</v>
          </cell>
          <cell r="J105" t="str">
            <v>Workwear Blue</v>
          </cell>
          <cell r="K105" t="str">
            <v>XQX</v>
          </cell>
          <cell r="L105" t="str">
            <v>GIRLS KEY LOOK 14</v>
          </cell>
          <cell r="M105">
            <v>0</v>
          </cell>
        </row>
        <row r="106">
          <cell r="A106" t="str">
            <v>G60002GNXGN</v>
          </cell>
          <cell r="B106" t="str">
            <v>AW16</v>
          </cell>
          <cell r="C106" t="str">
            <v>G</v>
          </cell>
          <cell r="D106" t="str">
            <v>Lucy Royle</v>
          </cell>
          <cell r="E106">
            <v>0</v>
          </cell>
          <cell r="F106">
            <v>0</v>
          </cell>
          <cell r="G106" t="str">
            <v>MAINLINE</v>
          </cell>
          <cell r="H106" t="str">
            <v>G60002GN</v>
          </cell>
          <cell r="I106" t="str">
            <v>FOOTBALL APPLIQUE TOP</v>
          </cell>
          <cell r="J106" t="str">
            <v>Canyon Grey Marl/Black</v>
          </cell>
          <cell r="K106" t="str">
            <v>XGN</v>
          </cell>
          <cell r="L106" t="str">
            <v>GIRLS KEY LOOK 14</v>
          </cell>
          <cell r="M106">
            <v>0</v>
          </cell>
        </row>
        <row r="107">
          <cell r="A107" t="str">
            <v>G50005GN05Q</v>
          </cell>
          <cell r="B107" t="str">
            <v>AW16</v>
          </cell>
          <cell r="C107" t="str">
            <v>G</v>
          </cell>
          <cell r="D107" t="str">
            <v>LUCINDA WAITE</v>
          </cell>
          <cell r="E107">
            <v>0</v>
          </cell>
          <cell r="F107">
            <v>0</v>
          </cell>
          <cell r="G107" t="str">
            <v>MAINLINE</v>
          </cell>
          <cell r="H107" t="str">
            <v>G50005GN</v>
          </cell>
          <cell r="I107" t="str">
            <v>SCANDIC GILET</v>
          </cell>
          <cell r="J107" t="str">
            <v>Grey</v>
          </cell>
          <cell r="K107" t="str">
            <v>05Q</v>
          </cell>
          <cell r="L107" t="str">
            <v>GIRLS KEY LOOK 15</v>
          </cell>
          <cell r="M107">
            <v>0</v>
          </cell>
        </row>
        <row r="108">
          <cell r="A108" t="str">
            <v>G70000GNJKE</v>
          </cell>
          <cell r="B108" t="str">
            <v>AW16</v>
          </cell>
          <cell r="C108" t="str">
            <v>G</v>
          </cell>
          <cell r="D108" t="str">
            <v>LAUREN FARLEY</v>
          </cell>
          <cell r="E108">
            <v>0</v>
          </cell>
          <cell r="F108">
            <v>0</v>
          </cell>
          <cell r="G108" t="str">
            <v>MAINLINE</v>
          </cell>
          <cell r="H108" t="str">
            <v>G70000GN</v>
          </cell>
          <cell r="I108" t="str">
            <v>SUPER SKINNY CARGO PANT</v>
          </cell>
          <cell r="J108" t="str">
            <v>Deep Navy</v>
          </cell>
          <cell r="K108" t="str">
            <v>JKE</v>
          </cell>
          <cell r="L108" t="str">
            <v>GIRLS KEY LOOK 15</v>
          </cell>
          <cell r="M108">
            <v>0</v>
          </cell>
        </row>
        <row r="109">
          <cell r="A109" t="str">
            <v>G20003TNYJE</v>
          </cell>
          <cell r="B109" t="str">
            <v>AW16</v>
          </cell>
          <cell r="C109" t="str">
            <v>G</v>
          </cell>
          <cell r="D109" t="str">
            <v>Lucy Royle</v>
          </cell>
          <cell r="E109">
            <v>0</v>
          </cell>
          <cell r="F109">
            <v>0</v>
          </cell>
          <cell r="G109" t="str">
            <v>MAINLINE</v>
          </cell>
          <cell r="H109" t="str">
            <v>G20003TN</v>
          </cell>
          <cell r="I109" t="str">
            <v>NORDIC FUNNEL NECK</v>
          </cell>
          <cell r="J109" t="str">
            <v>Nordic Pink Marl</v>
          </cell>
          <cell r="K109" t="str">
            <v>YJE</v>
          </cell>
          <cell r="L109" t="str">
            <v>GIRLS KEY LOOK 15</v>
          </cell>
          <cell r="M109">
            <v>0</v>
          </cell>
        </row>
        <row r="110">
          <cell r="A110" t="str">
            <v>G70000DN02A</v>
          </cell>
          <cell r="B110" t="str">
            <v>AW16</v>
          </cell>
          <cell r="C110" t="str">
            <v>G</v>
          </cell>
          <cell r="D110" t="str">
            <v>LAUREN FARLEY</v>
          </cell>
          <cell r="E110">
            <v>0</v>
          </cell>
          <cell r="F110">
            <v>0</v>
          </cell>
          <cell r="G110" t="str">
            <v>MAINLINE</v>
          </cell>
          <cell r="H110" t="str">
            <v>G70000DN</v>
          </cell>
          <cell r="I110" t="str">
            <v>EVIE PULL ON TUBE PANT</v>
          </cell>
          <cell r="J110" t="str">
            <v>Black</v>
          </cell>
          <cell r="K110" t="str">
            <v>02A</v>
          </cell>
          <cell r="L110" t="str">
            <v>GIRLS KEY LOOK 16</v>
          </cell>
          <cell r="M110">
            <v>0</v>
          </cell>
        </row>
        <row r="111">
          <cell r="A111" t="str">
            <v>G20004SN07Q</v>
          </cell>
          <cell r="B111" t="str">
            <v>AW16</v>
          </cell>
          <cell r="C111" t="str">
            <v>G</v>
          </cell>
          <cell r="D111" t="str">
            <v>Lucy Royle</v>
          </cell>
          <cell r="E111">
            <v>0</v>
          </cell>
          <cell r="F111">
            <v>0</v>
          </cell>
          <cell r="G111" t="str">
            <v>MAINLINE</v>
          </cell>
          <cell r="H111" t="str">
            <v>G20004SN</v>
          </cell>
          <cell r="I111" t="str">
            <v>COSY BORG FUNNEL HOOD</v>
          </cell>
          <cell r="J111" t="str">
            <v>Grey Marl</v>
          </cell>
          <cell r="K111" t="str">
            <v>07Q</v>
          </cell>
          <cell r="L111" t="str">
            <v>GIRLS KEY LOOK 16</v>
          </cell>
          <cell r="M111">
            <v>0</v>
          </cell>
        </row>
        <row r="112">
          <cell r="A112" t="str">
            <v>G70001VNXGX</v>
          </cell>
          <cell r="B112" t="str">
            <v>AW16</v>
          </cell>
          <cell r="C112" t="str">
            <v>G</v>
          </cell>
          <cell r="D112" t="str">
            <v>LAUREN FARLEY</v>
          </cell>
          <cell r="E112">
            <v>0</v>
          </cell>
          <cell r="F112">
            <v>0</v>
          </cell>
          <cell r="G112" t="str">
            <v>MAINLINE</v>
          </cell>
          <cell r="H112" t="str">
            <v>G70001VN</v>
          </cell>
          <cell r="I112" t="str">
            <v>(IMOGEN) SLIM JEAN</v>
          </cell>
          <cell r="J112" t="str">
            <v>Surf Destroy</v>
          </cell>
          <cell r="K112" t="str">
            <v>XGX</v>
          </cell>
          <cell r="L112" t="str">
            <v>GIRLS KEY LOOK 17/21</v>
          </cell>
          <cell r="M112">
            <v>0</v>
          </cell>
        </row>
        <row r="113">
          <cell r="A113" t="str">
            <v>G60003GNXCN</v>
          </cell>
          <cell r="B113" t="str">
            <v>AW16</v>
          </cell>
          <cell r="C113" t="str">
            <v>G</v>
          </cell>
          <cell r="D113" t="str">
            <v>Lucy Royle</v>
          </cell>
          <cell r="E113">
            <v>0</v>
          </cell>
          <cell r="F113">
            <v>0</v>
          </cell>
          <cell r="G113" t="str">
            <v>MAINLINE</v>
          </cell>
          <cell r="H113" t="str">
            <v>G60003GN</v>
          </cell>
          <cell r="I113" t="str">
            <v>FOOTBALL SLUB TOP</v>
          </cell>
          <cell r="J113" t="str">
            <v>Mustard/Mountain White</v>
          </cell>
          <cell r="K113" t="str">
            <v>XCN</v>
          </cell>
          <cell r="L113" t="str">
            <v>GIRLS KEY LOOK 17</v>
          </cell>
          <cell r="M113">
            <v>0</v>
          </cell>
        </row>
        <row r="114">
          <cell r="A114" t="str">
            <v>G50000TN03O</v>
          </cell>
          <cell r="B114" t="str">
            <v>AW16</v>
          </cell>
          <cell r="C114" t="str">
            <v>G</v>
          </cell>
          <cell r="D114" t="str">
            <v>LUCINDA WAITE</v>
          </cell>
          <cell r="E114">
            <v>0</v>
          </cell>
          <cell r="F114">
            <v>0</v>
          </cell>
          <cell r="G114" t="str">
            <v>MAINLINE</v>
          </cell>
          <cell r="H114" t="str">
            <v>G50000TN</v>
          </cell>
          <cell r="I114" t="str">
            <v>ALIA BOMBER</v>
          </cell>
          <cell r="J114" t="str">
            <v>Khaki</v>
          </cell>
          <cell r="K114" t="str">
            <v>03O</v>
          </cell>
          <cell r="L114" t="str">
            <v>GIRLS KEY LOOK 17</v>
          </cell>
          <cell r="M114">
            <v>0</v>
          </cell>
        </row>
        <row r="115">
          <cell r="A115" t="str">
            <v>G50011TN03O</v>
          </cell>
          <cell r="B115" t="str">
            <v>AW16</v>
          </cell>
          <cell r="C115" t="str">
            <v>G</v>
          </cell>
          <cell r="D115" t="str">
            <v>LUCINDA WAITE</v>
          </cell>
          <cell r="E115">
            <v>0</v>
          </cell>
          <cell r="F115">
            <v>0</v>
          </cell>
          <cell r="G115" t="str">
            <v>MAINLINE</v>
          </cell>
          <cell r="H115" t="str">
            <v>G50011TN</v>
          </cell>
          <cell r="I115" t="str">
            <v>MILITARY PEACOAT</v>
          </cell>
          <cell r="J115" t="str">
            <v>Khaki</v>
          </cell>
          <cell r="K115" t="str">
            <v>03O</v>
          </cell>
          <cell r="L115" t="str">
            <v>GIRLS KEY LOOK 18</v>
          </cell>
          <cell r="M115">
            <v>0</v>
          </cell>
        </row>
        <row r="116">
          <cell r="A116" t="str">
            <v>G61000DN22C</v>
          </cell>
          <cell r="B116" t="str">
            <v>AW16</v>
          </cell>
          <cell r="C116" t="str">
            <v>G</v>
          </cell>
          <cell r="D116" t="str">
            <v>SHERI MATTHEWS</v>
          </cell>
          <cell r="E116">
            <v>0</v>
          </cell>
          <cell r="F116">
            <v>0</v>
          </cell>
          <cell r="G116" t="str">
            <v>MAINLINE</v>
          </cell>
          <cell r="H116" t="str">
            <v>G61000DN</v>
          </cell>
          <cell r="I116" t="str">
            <v>BALLBEARING EMBELLISHED CABLE KNIT</v>
          </cell>
          <cell r="J116" t="str">
            <v>Cream</v>
          </cell>
          <cell r="K116" t="str">
            <v>22C</v>
          </cell>
          <cell r="L116" t="str">
            <v>GIRLS KEY LOOK 18</v>
          </cell>
          <cell r="M116">
            <v>0</v>
          </cell>
        </row>
        <row r="117">
          <cell r="A117" t="str">
            <v>G70000YNF1XEX</v>
          </cell>
          <cell r="B117" t="str">
            <v>AW16</v>
          </cell>
          <cell r="C117" t="str">
            <v>G</v>
          </cell>
          <cell r="D117" t="str">
            <v>LAUREN FARLEY</v>
          </cell>
          <cell r="E117">
            <v>0</v>
          </cell>
          <cell r="F117">
            <v>0</v>
          </cell>
          <cell r="G117" t="str">
            <v>MAINLINE</v>
          </cell>
          <cell r="H117" t="str">
            <v>G70000YNF1</v>
          </cell>
          <cell r="I117" t="str">
            <v>SOPHIA HIGH WAIST SUPER SKINNY</v>
          </cell>
          <cell r="J117" t="str">
            <v>Electric Rinse</v>
          </cell>
          <cell r="K117" t="str">
            <v>XEX</v>
          </cell>
          <cell r="L117" t="str">
            <v>GIRLS KEY LOOK 18</v>
          </cell>
          <cell r="M117">
            <v>0</v>
          </cell>
        </row>
        <row r="118">
          <cell r="A118" t="str">
            <v>G61003YNXET</v>
          </cell>
          <cell r="B118" t="str">
            <v>AW16</v>
          </cell>
          <cell r="C118" t="str">
            <v>G</v>
          </cell>
          <cell r="D118">
            <v>0</v>
          </cell>
          <cell r="E118">
            <v>0</v>
          </cell>
          <cell r="F118">
            <v>0</v>
          </cell>
          <cell r="G118" t="str">
            <v>MAINLINE</v>
          </cell>
          <cell r="H118" t="str">
            <v>G61003YN</v>
          </cell>
          <cell r="I118" t="str">
            <v>LUXE HAND KNIT JUMPER</v>
          </cell>
          <cell r="J118" t="str">
            <v>Warm Cream</v>
          </cell>
          <cell r="K118" t="str">
            <v>XET</v>
          </cell>
          <cell r="L118" t="str">
            <v>GIRLS KEY LOOK 19</v>
          </cell>
          <cell r="M118">
            <v>0</v>
          </cell>
        </row>
        <row r="119">
          <cell r="A119" t="str">
            <v>G72000YN34K</v>
          </cell>
          <cell r="B119" t="str">
            <v>AW16</v>
          </cell>
          <cell r="C119" t="str">
            <v>G</v>
          </cell>
          <cell r="D119">
            <v>0</v>
          </cell>
          <cell r="E119">
            <v>0</v>
          </cell>
          <cell r="F119">
            <v>0</v>
          </cell>
          <cell r="G119" t="str">
            <v>MAINLINE</v>
          </cell>
          <cell r="H119" t="str">
            <v>G72000YN</v>
          </cell>
          <cell r="I119" t="str">
            <v>A-LINE CORD SKIRT</v>
          </cell>
          <cell r="J119" t="str">
            <v>Mustard</v>
          </cell>
          <cell r="K119" t="str">
            <v>34K</v>
          </cell>
          <cell r="L119" t="str">
            <v>GIRLS KEY LOOK 19</v>
          </cell>
          <cell r="M119">
            <v>0</v>
          </cell>
        </row>
        <row r="120">
          <cell r="A120" t="str">
            <v>G50001QN20O</v>
          </cell>
          <cell r="B120" t="str">
            <v>AW16</v>
          </cell>
          <cell r="C120" t="str">
            <v>G</v>
          </cell>
          <cell r="D120" t="str">
            <v>LUCINDA WAITE</v>
          </cell>
          <cell r="E120">
            <v>0</v>
          </cell>
          <cell r="F120">
            <v>0</v>
          </cell>
          <cell r="G120" t="str">
            <v>MAINLINE</v>
          </cell>
          <cell r="H120" t="str">
            <v>G50001QN</v>
          </cell>
          <cell r="I120" t="str">
            <v>SUEDE BILLIE BOMBER</v>
          </cell>
          <cell r="J120" t="str">
            <v>Tan</v>
          </cell>
          <cell r="K120" t="str">
            <v>20O</v>
          </cell>
          <cell r="L120" t="str">
            <v>GIRLS KEY LOOK 20</v>
          </cell>
          <cell r="M120">
            <v>0</v>
          </cell>
        </row>
        <row r="121">
          <cell r="A121" t="str">
            <v>G60013ON71D</v>
          </cell>
          <cell r="B121" t="str">
            <v>AW16</v>
          </cell>
          <cell r="C121" t="str">
            <v>G</v>
          </cell>
          <cell r="D121" t="str">
            <v>JILLY RICHARDS</v>
          </cell>
          <cell r="E121">
            <v>0</v>
          </cell>
          <cell r="F121">
            <v>0</v>
          </cell>
          <cell r="G121" t="str">
            <v>MAINLINE</v>
          </cell>
          <cell r="H121" t="str">
            <v>G60013ON</v>
          </cell>
          <cell r="I121" t="str">
            <v>ROSWELL LACY BLOUSE</v>
          </cell>
          <cell r="J121" t="str">
            <v>Off White</v>
          </cell>
          <cell r="K121" t="str">
            <v>71D</v>
          </cell>
          <cell r="L121" t="str">
            <v>GIRLS KEY LOOK 20</v>
          </cell>
          <cell r="M121">
            <v>0</v>
          </cell>
        </row>
        <row r="122">
          <cell r="A122" t="str">
            <v>G70001VNXFX</v>
          </cell>
          <cell r="B122" t="str">
            <v>AW16</v>
          </cell>
          <cell r="C122" t="str">
            <v>G</v>
          </cell>
          <cell r="D122" t="str">
            <v>LAUREN FARLEY</v>
          </cell>
          <cell r="E122">
            <v>0</v>
          </cell>
          <cell r="F122">
            <v>0</v>
          </cell>
          <cell r="G122" t="str">
            <v>MAINLINE</v>
          </cell>
          <cell r="H122" t="str">
            <v>G70001VN</v>
          </cell>
          <cell r="I122" t="str">
            <v>(IMOGEN) SLIM JEAN</v>
          </cell>
          <cell r="J122" t="str">
            <v>Sunbleach Destroy</v>
          </cell>
          <cell r="K122" t="str">
            <v>XFX</v>
          </cell>
          <cell r="L122" t="str">
            <v>GIRLS KEY LOOK 20</v>
          </cell>
          <cell r="M122">
            <v>0</v>
          </cell>
        </row>
        <row r="123">
          <cell r="A123" t="str">
            <v>G50003YN03O</v>
          </cell>
          <cell r="B123" t="str">
            <v>AW16</v>
          </cell>
          <cell r="C123" t="str">
            <v>G</v>
          </cell>
          <cell r="D123" t="str">
            <v>KELLY MCBARRON</v>
          </cell>
          <cell r="E123">
            <v>0</v>
          </cell>
          <cell r="F123">
            <v>0</v>
          </cell>
          <cell r="G123" t="str">
            <v>MAINLINE</v>
          </cell>
          <cell r="H123" t="str">
            <v>G50003YN</v>
          </cell>
          <cell r="I123" t="str">
            <v>FJORD OVOID PARKA</v>
          </cell>
          <cell r="J123" t="str">
            <v>KHAKI</v>
          </cell>
          <cell r="K123" t="str">
            <v>03O</v>
          </cell>
          <cell r="L123" t="str">
            <v>GIRLS KEY LOOK 21</v>
          </cell>
          <cell r="M123">
            <v>0</v>
          </cell>
        </row>
        <row r="124">
          <cell r="A124" t="str">
            <v>G61005DN3BK</v>
          </cell>
          <cell r="B124" t="str">
            <v>AW16</v>
          </cell>
          <cell r="C124" t="str">
            <v>G</v>
          </cell>
          <cell r="D124" t="str">
            <v>SHERI MATTHEWS</v>
          </cell>
          <cell r="E124">
            <v>0</v>
          </cell>
          <cell r="F124">
            <v>0</v>
          </cell>
          <cell r="G124" t="str">
            <v>MAINLINE</v>
          </cell>
          <cell r="H124" t="str">
            <v>G61005DN</v>
          </cell>
          <cell r="I124" t="str">
            <v>NORDIC PATTERN KNIT</v>
          </cell>
          <cell r="J124" t="str">
            <v>Black/ Cream</v>
          </cell>
          <cell r="K124" t="str">
            <v>3BK</v>
          </cell>
          <cell r="L124" t="str">
            <v>GIRLS KEY LOOK 21</v>
          </cell>
          <cell r="M124">
            <v>0</v>
          </cell>
        </row>
        <row r="125">
          <cell r="A125" t="str">
            <v>G70001VNXGX</v>
          </cell>
          <cell r="B125" t="str">
            <v>AW16</v>
          </cell>
          <cell r="C125" t="str">
            <v>G</v>
          </cell>
          <cell r="D125" t="str">
            <v>LAUREN FARLEY</v>
          </cell>
          <cell r="E125">
            <v>0</v>
          </cell>
          <cell r="F125">
            <v>0</v>
          </cell>
          <cell r="G125" t="str">
            <v>MAINLINE</v>
          </cell>
          <cell r="H125" t="str">
            <v>G70001VN</v>
          </cell>
          <cell r="I125" t="str">
            <v>(IMOGEN) SLIM JEAN</v>
          </cell>
          <cell r="J125" t="str">
            <v>Surf Destroy</v>
          </cell>
          <cell r="K125" t="str">
            <v>XGX</v>
          </cell>
          <cell r="L125" t="str">
            <v>GIRLS KEY LOOK 17/21</v>
          </cell>
          <cell r="M125">
            <v>0</v>
          </cell>
        </row>
        <row r="126">
          <cell r="A126" t="str">
            <v>G60001GNXEN</v>
          </cell>
          <cell r="B126" t="str">
            <v>AW16</v>
          </cell>
          <cell r="C126" t="str">
            <v>G</v>
          </cell>
          <cell r="D126" t="str">
            <v>Lucy Royle</v>
          </cell>
          <cell r="E126">
            <v>0</v>
          </cell>
          <cell r="F126">
            <v>0</v>
          </cell>
          <cell r="G126" t="str">
            <v>MAINLINE</v>
          </cell>
          <cell r="H126" t="str">
            <v>G60001GN</v>
          </cell>
          <cell r="I126" t="str">
            <v>COLORADO LACE UP TEE</v>
          </cell>
          <cell r="J126" t="str">
            <v>Mountain White</v>
          </cell>
          <cell r="K126" t="str">
            <v>XEN</v>
          </cell>
          <cell r="L126" t="str">
            <v>GIRLS KEY LOOK 22</v>
          </cell>
          <cell r="M126">
            <v>0</v>
          </cell>
        </row>
        <row r="127">
          <cell r="A127" t="str">
            <v>G61010KN3BU</v>
          </cell>
          <cell r="B127" t="str">
            <v>AW16</v>
          </cell>
          <cell r="C127" t="str">
            <v>G</v>
          </cell>
          <cell r="D127" t="str">
            <v>SHERI MATTHEWS</v>
          </cell>
          <cell r="E127">
            <v>0</v>
          </cell>
          <cell r="F127">
            <v>0</v>
          </cell>
          <cell r="G127" t="str">
            <v>MAINLINE</v>
          </cell>
          <cell r="H127" t="str">
            <v>G61010KN</v>
          </cell>
          <cell r="I127" t="str">
            <v>RUMI TASSEL CARDIGAN</v>
          </cell>
          <cell r="J127" t="str">
            <v>Burgandy</v>
          </cell>
          <cell r="K127" t="str">
            <v>3BU</v>
          </cell>
          <cell r="L127" t="str">
            <v>GIRLS KEY LOOK 22</v>
          </cell>
          <cell r="M127">
            <v>0</v>
          </cell>
        </row>
        <row r="128">
          <cell r="A128" t="str">
            <v>G70000VNF1xdx</v>
          </cell>
          <cell r="B128" t="str">
            <v>AW16</v>
          </cell>
          <cell r="C128" t="str">
            <v>G</v>
          </cell>
          <cell r="D128" t="str">
            <v>LAUREN FARLEY</v>
          </cell>
          <cell r="E128">
            <v>0</v>
          </cell>
          <cell r="F128">
            <v>0</v>
          </cell>
          <cell r="G128" t="str">
            <v>MAINLINE</v>
          </cell>
          <cell r="H128" t="str">
            <v>G70000VNF1</v>
          </cell>
          <cell r="I128" t="str">
            <v>RILEY GIRLFRIEND</v>
          </cell>
          <cell r="J128" t="str">
            <v>Vintage Lagoon Wash</v>
          </cell>
          <cell r="K128" t="str">
            <v>xdx</v>
          </cell>
          <cell r="L128" t="str">
            <v>GIRLS KEY LOOK 22</v>
          </cell>
          <cell r="M128">
            <v>0</v>
          </cell>
        </row>
        <row r="129">
          <cell r="A129" t="str">
            <v>G80005GNYBR</v>
          </cell>
          <cell r="B129" t="str">
            <v>AW16</v>
          </cell>
          <cell r="C129" t="str">
            <v>G</v>
          </cell>
          <cell r="D129" t="str">
            <v>JILLY RICHARDS</v>
          </cell>
          <cell r="E129">
            <v>0</v>
          </cell>
          <cell r="F129">
            <v>0</v>
          </cell>
          <cell r="G129" t="str">
            <v>MAINLINE</v>
          </cell>
          <cell r="H129" t="str">
            <v>G80005GN</v>
          </cell>
          <cell r="I129" t="str">
            <v>DAKOTA BUTTON TUNIC DRESS</v>
          </cell>
          <cell r="J129" t="str">
            <v>Scatter Ditsy Canyon Berry</v>
          </cell>
          <cell r="K129" t="str">
            <v>YBR</v>
          </cell>
          <cell r="L129" t="str">
            <v>GIRLS KEY LOOK 23</v>
          </cell>
          <cell r="M129">
            <v>0</v>
          </cell>
        </row>
        <row r="130">
          <cell r="A130" t="str">
            <v>G50000VNQEY</v>
          </cell>
          <cell r="B130" t="str">
            <v>AW16</v>
          </cell>
          <cell r="C130" t="str">
            <v>G</v>
          </cell>
          <cell r="D130" t="str">
            <v>LAUREN FARLEY</v>
          </cell>
          <cell r="E130">
            <v>0</v>
          </cell>
          <cell r="F130">
            <v>0</v>
          </cell>
          <cell r="G130" t="str">
            <v>MAINLINE</v>
          </cell>
          <cell r="H130" t="str">
            <v>G50000VN</v>
          </cell>
          <cell r="I130" t="str">
            <v>NORTH DENIM JACKET</v>
          </cell>
          <cell r="J130" t="str">
            <v>RODEO WASH</v>
          </cell>
          <cell r="K130" t="str">
            <v>QEY</v>
          </cell>
          <cell r="L130" t="str">
            <v>GIRLS KEY LOOK 23</v>
          </cell>
          <cell r="M130">
            <v>0</v>
          </cell>
        </row>
        <row r="131">
          <cell r="A131" t="str">
            <v>G80008GNYBU</v>
          </cell>
          <cell r="B131" t="str">
            <v>AW16</v>
          </cell>
          <cell r="C131" t="str">
            <v>G</v>
          </cell>
          <cell r="D131" t="str">
            <v>JILLY RICHARDS</v>
          </cell>
          <cell r="E131">
            <v>0</v>
          </cell>
          <cell r="F131">
            <v>0</v>
          </cell>
          <cell r="G131" t="str">
            <v>MAINLINE</v>
          </cell>
          <cell r="H131" t="str">
            <v>G80008GN</v>
          </cell>
          <cell r="I131" t="str">
            <v>TOPEKA SQUARE NECK DRESS</v>
          </cell>
          <cell r="J131" t="str">
            <v>Western Navy</v>
          </cell>
          <cell r="K131" t="str">
            <v>YBU</v>
          </cell>
          <cell r="L131" t="str">
            <v>GIRLS KEY LOOK 24</v>
          </cell>
          <cell r="M131">
            <v>0</v>
          </cell>
        </row>
        <row r="132">
          <cell r="A132" t="str">
            <v>G70000DNXYW</v>
          </cell>
          <cell r="B132" t="str">
            <v>AW16</v>
          </cell>
          <cell r="C132" t="str">
            <v>G</v>
          </cell>
          <cell r="D132" t="str">
            <v>LAUREN FARLEY</v>
          </cell>
          <cell r="E132">
            <v>0</v>
          </cell>
          <cell r="F132">
            <v>0</v>
          </cell>
          <cell r="G132" t="str">
            <v>MAINLINE</v>
          </cell>
          <cell r="H132" t="str">
            <v>G70000DN</v>
          </cell>
          <cell r="I132" t="str">
            <v>EVIE PULL ON TUBE PANT</v>
          </cell>
          <cell r="J132" t="str">
            <v>Pure Rinse</v>
          </cell>
          <cell r="K132" t="str">
            <v>XYW</v>
          </cell>
          <cell r="L132" t="str">
            <v>GIRLS KEY LOOK 25</v>
          </cell>
          <cell r="M132">
            <v>0</v>
          </cell>
        </row>
        <row r="133">
          <cell r="A133" t="str">
            <v>G60006GNYBA</v>
          </cell>
          <cell r="B133" t="str">
            <v>AW16</v>
          </cell>
          <cell r="C133" t="str">
            <v>G</v>
          </cell>
          <cell r="D133" t="str">
            <v>JILLY RICHARDS</v>
          </cell>
          <cell r="E133">
            <v>0</v>
          </cell>
          <cell r="F133">
            <v>0</v>
          </cell>
          <cell r="G133" t="str">
            <v>MAINLINE</v>
          </cell>
          <cell r="H133" t="str">
            <v>G60006GN</v>
          </cell>
          <cell r="I133" t="str">
            <v>ROSA LACY TOP</v>
          </cell>
          <cell r="J133" t="str">
            <v>Stockholm Navy</v>
          </cell>
          <cell r="K133" t="str">
            <v>YBA</v>
          </cell>
          <cell r="L133" t="str">
            <v>GIRLS KEY LOOK 25</v>
          </cell>
          <cell r="M133">
            <v>0</v>
          </cell>
        </row>
        <row r="134">
          <cell r="A134" t="str">
            <v>G50011YNWLQ</v>
          </cell>
          <cell r="B134" t="str">
            <v>AW16</v>
          </cell>
          <cell r="C134" t="str">
            <v>G</v>
          </cell>
          <cell r="D134" t="str">
            <v>LUCINDA WAITE</v>
          </cell>
          <cell r="E134">
            <v>0</v>
          </cell>
          <cell r="F134">
            <v>0</v>
          </cell>
          <cell r="G134" t="str">
            <v>MAINLINE</v>
          </cell>
          <cell r="H134" t="str">
            <v>G50011YN</v>
          </cell>
          <cell r="I134" t="str">
            <v>LUXE LEATHER BIKER</v>
          </cell>
          <cell r="J134" t="str">
            <v>Rich Berry</v>
          </cell>
          <cell r="K134" t="str">
            <v>WLQ</v>
          </cell>
          <cell r="L134" t="str">
            <v>GIRLS KEY LOOK 25</v>
          </cell>
          <cell r="M134">
            <v>0</v>
          </cell>
        </row>
        <row r="135">
          <cell r="A135" t="str">
            <v>G80000SNODG</v>
          </cell>
          <cell r="B135" t="str">
            <v>AW16</v>
          </cell>
          <cell r="C135" t="str">
            <v>G</v>
          </cell>
          <cell r="D135" t="str">
            <v>JILLY RICHARDS</v>
          </cell>
          <cell r="E135">
            <v>0</v>
          </cell>
          <cell r="F135">
            <v>0</v>
          </cell>
          <cell r="G135" t="str">
            <v>MAINLINE</v>
          </cell>
          <cell r="H135" t="str">
            <v>G80000SN</v>
          </cell>
          <cell r="I135" t="str">
            <v>ALEXANDRA VEE SKATER DRESS</v>
          </cell>
          <cell r="J135" t="str">
            <v>Wine</v>
          </cell>
          <cell r="K135" t="str">
            <v>ODG</v>
          </cell>
          <cell r="L135" t="str">
            <v>GIRLS KEY LOOK 26</v>
          </cell>
          <cell r="M135">
            <v>0</v>
          </cell>
        </row>
        <row r="136">
          <cell r="A136" t="str">
            <v>G50000GNHFK</v>
          </cell>
          <cell r="B136" t="str">
            <v>AW16</v>
          </cell>
          <cell r="C136" t="str">
            <v>G</v>
          </cell>
          <cell r="D136" t="str">
            <v>LUCINDA WAITE</v>
          </cell>
          <cell r="E136">
            <v>0</v>
          </cell>
          <cell r="F136">
            <v>0</v>
          </cell>
          <cell r="G136" t="str">
            <v>MAINLINE</v>
          </cell>
          <cell r="H136" t="str">
            <v>G50000GN</v>
          </cell>
          <cell r="I136" t="str">
            <v>BOHO OMBRE FUR GILET</v>
          </cell>
          <cell r="J136" t="str">
            <v>Grey Ombre</v>
          </cell>
          <cell r="K136" t="str">
            <v>HFK</v>
          </cell>
          <cell r="L136" t="str">
            <v>GIRLS KEY LOOK 27</v>
          </cell>
          <cell r="M136">
            <v>0</v>
          </cell>
        </row>
        <row r="137">
          <cell r="A137" t="str">
            <v>G60008GN71D</v>
          </cell>
          <cell r="B137" t="str">
            <v>AW16</v>
          </cell>
          <cell r="C137" t="str">
            <v>G</v>
          </cell>
          <cell r="D137" t="str">
            <v>JILLY RICHARDS</v>
          </cell>
          <cell r="E137">
            <v>0</v>
          </cell>
          <cell r="F137">
            <v>0</v>
          </cell>
          <cell r="G137" t="str">
            <v>MAINLINE</v>
          </cell>
          <cell r="H137" t="str">
            <v>G60008GN</v>
          </cell>
          <cell r="I137" t="str">
            <v>TITANIA EYELASH BLOUSE</v>
          </cell>
          <cell r="J137" t="str">
            <v>Off White</v>
          </cell>
          <cell r="K137" t="str">
            <v>71D</v>
          </cell>
          <cell r="L137" t="str">
            <v>GIRLS KEY LOOK 27</v>
          </cell>
          <cell r="M137">
            <v>0</v>
          </cell>
        </row>
        <row r="138">
          <cell r="A138" t="str">
            <v>G70000YN02A</v>
          </cell>
          <cell r="B138" t="str">
            <v>AW16</v>
          </cell>
          <cell r="C138" t="str">
            <v>G</v>
          </cell>
          <cell r="D138" t="str">
            <v>JILLY RICHARDS</v>
          </cell>
          <cell r="E138">
            <v>0</v>
          </cell>
          <cell r="F138">
            <v>0</v>
          </cell>
          <cell r="G138" t="str">
            <v>MAINLINE</v>
          </cell>
          <cell r="H138" t="str">
            <v>G70000YN</v>
          </cell>
          <cell r="I138" t="str">
            <v>ASTRID LEATHER PANT</v>
          </cell>
          <cell r="J138" t="str">
            <v>Black</v>
          </cell>
          <cell r="K138" t="str">
            <v>02A</v>
          </cell>
          <cell r="L138" t="str">
            <v>GIRLS KEY LOOK 27</v>
          </cell>
          <cell r="M138">
            <v>0</v>
          </cell>
        </row>
        <row r="139">
          <cell r="A139" t="str">
            <v>G50009YNXAZ</v>
          </cell>
          <cell r="B139" t="str">
            <v>AW16</v>
          </cell>
          <cell r="C139" t="str">
            <v>G</v>
          </cell>
          <cell r="D139" t="str">
            <v>KELLY MCBARRON</v>
          </cell>
          <cell r="E139">
            <v>0</v>
          </cell>
          <cell r="F139">
            <v>0</v>
          </cell>
          <cell r="G139" t="str">
            <v>MAINLINE</v>
          </cell>
          <cell r="H139" t="str">
            <v>G50009YN</v>
          </cell>
          <cell r="I139" t="str">
            <v>WINTER BELLE TRENCH</v>
          </cell>
          <cell r="J139" t="str">
            <v>Super Dark Teal</v>
          </cell>
          <cell r="K139" t="str">
            <v>XAZ</v>
          </cell>
          <cell r="L139" t="str">
            <v>GIRLS KEY LOOK 28</v>
          </cell>
          <cell r="M139">
            <v>0</v>
          </cell>
        </row>
        <row r="140">
          <cell r="A140" t="str">
            <v>G61005KNXDT</v>
          </cell>
          <cell r="B140" t="str">
            <v>AW16</v>
          </cell>
          <cell r="C140" t="str">
            <v>G</v>
          </cell>
          <cell r="D140" t="str">
            <v>SHERI MATTHEWS</v>
          </cell>
          <cell r="E140">
            <v>0</v>
          </cell>
          <cell r="F140">
            <v>0</v>
          </cell>
          <cell r="G140" t="str">
            <v>MAINLINE</v>
          </cell>
          <cell r="H140" t="str">
            <v>G61005KN</v>
          </cell>
          <cell r="I140" t="str">
            <v>KIKI CABLE SWEATER</v>
          </cell>
          <cell r="J140" t="str">
            <v>Savannah Rust</v>
          </cell>
          <cell r="K140" t="str">
            <v>XDT</v>
          </cell>
          <cell r="L140" t="str">
            <v>GIRLS KEY LOOK 28</v>
          </cell>
          <cell r="M140">
            <v>0</v>
          </cell>
        </row>
        <row r="141">
          <cell r="A141" t="str">
            <v>G70000GNF1XZW</v>
          </cell>
          <cell r="B141" t="str">
            <v>AW16</v>
          </cell>
          <cell r="C141" t="str">
            <v>G</v>
          </cell>
          <cell r="D141" t="str">
            <v>LAUREN FARLEY</v>
          </cell>
          <cell r="E141">
            <v>0</v>
          </cell>
          <cell r="F141">
            <v>0</v>
          </cell>
          <cell r="G141" t="str">
            <v>MAINLINE</v>
          </cell>
          <cell r="H141" t="str">
            <v>G70000GNF1</v>
          </cell>
          <cell r="I141" t="str">
            <v>ALEXIA JEGGING</v>
          </cell>
          <cell r="J141" t="str">
            <v>Rinse Blue Black</v>
          </cell>
          <cell r="K141" t="str">
            <v>XZW</v>
          </cell>
          <cell r="L141" t="str">
            <v>GIRLS KEY LOOK 28</v>
          </cell>
          <cell r="M141">
            <v>0</v>
          </cell>
        </row>
        <row r="142">
          <cell r="A142" t="str">
            <v>MF2004SNXME</v>
          </cell>
          <cell r="B142" t="str">
            <v>AW16</v>
          </cell>
          <cell r="C142" t="str">
            <v>M</v>
          </cell>
          <cell r="D142">
            <v>0</v>
          </cell>
          <cell r="E142">
            <v>0</v>
          </cell>
          <cell r="F142">
            <v>0</v>
          </cell>
          <cell r="G142" t="str">
            <v>MAINLINE</v>
          </cell>
          <cell r="H142" t="str">
            <v>MF2004SN</v>
          </cell>
          <cell r="I142" t="str">
            <v>PREMIUM METEOR CHELSEA BOOT</v>
          </cell>
          <cell r="J142" t="str">
            <v>Black Eclipse</v>
          </cell>
          <cell r="K142" t="str">
            <v>XME</v>
          </cell>
          <cell r="L142" t="str">
            <v>KL FW/ACCESSORIES</v>
          </cell>
          <cell r="M142">
            <v>0</v>
          </cell>
        </row>
        <row r="143">
          <cell r="A143" t="str">
            <v>MF2006SNF316A</v>
          </cell>
          <cell r="B143" t="str">
            <v>AW16</v>
          </cell>
          <cell r="C143" t="str">
            <v>M</v>
          </cell>
          <cell r="D143">
            <v>0</v>
          </cell>
          <cell r="E143">
            <v>0</v>
          </cell>
          <cell r="F143">
            <v>0</v>
          </cell>
          <cell r="G143" t="str">
            <v>MAINLINE</v>
          </cell>
          <cell r="H143" t="str">
            <v>MF2006SNF3</v>
          </cell>
          <cell r="I143" t="str">
            <v>STIRLING BOOT</v>
          </cell>
          <cell r="J143" t="str">
            <v>Black/Mono</v>
          </cell>
          <cell r="K143" t="str">
            <v>16A</v>
          </cell>
          <cell r="L143" t="str">
            <v>KL FW/ACCESSORIES</v>
          </cell>
          <cell r="M143">
            <v>0</v>
          </cell>
        </row>
        <row r="144">
          <cell r="A144" t="str">
            <v>M90000KNWUI</v>
          </cell>
          <cell r="B144" t="str">
            <v>AW16</v>
          </cell>
          <cell r="C144" t="str">
            <v>M</v>
          </cell>
          <cell r="D144">
            <v>0</v>
          </cell>
          <cell r="E144">
            <v>0</v>
          </cell>
          <cell r="F144">
            <v>0</v>
          </cell>
          <cell r="G144" t="str">
            <v>MAINLINE</v>
          </cell>
          <cell r="H144" t="str">
            <v>M90000KN</v>
          </cell>
          <cell r="I144" t="str">
            <v xml:space="preserve">SURPLUS DOWNTOWN BEANIE </v>
          </cell>
          <cell r="J144" t="str">
            <v>Green Twist</v>
          </cell>
          <cell r="K144" t="str">
            <v>WUI</v>
          </cell>
          <cell r="L144" t="str">
            <v>KL FW/ACCESSORIES</v>
          </cell>
          <cell r="M144">
            <v>0</v>
          </cell>
        </row>
        <row r="145">
          <cell r="A145" t="str">
            <v>MF2006SNF302O</v>
          </cell>
          <cell r="B145" t="str">
            <v>AW16</v>
          </cell>
          <cell r="C145" t="str">
            <v>M</v>
          </cell>
          <cell r="D145">
            <v>0</v>
          </cell>
          <cell r="E145">
            <v>0</v>
          </cell>
          <cell r="F145">
            <v>0</v>
          </cell>
          <cell r="G145" t="str">
            <v>MAINLINE</v>
          </cell>
          <cell r="H145" t="str">
            <v>MF2006SNF3</v>
          </cell>
          <cell r="I145" t="str">
            <v>STIRLING BOOT</v>
          </cell>
          <cell r="J145" t="str">
            <v>Brown</v>
          </cell>
          <cell r="K145" t="str">
            <v>02O</v>
          </cell>
          <cell r="L145" t="str">
            <v>KL FW/ACCESSORIES</v>
          </cell>
          <cell r="M145">
            <v>0</v>
          </cell>
        </row>
        <row r="146">
          <cell r="A146" t="str">
            <v>M90001YN02A</v>
          </cell>
          <cell r="B146" t="str">
            <v>AW16</v>
          </cell>
          <cell r="C146" t="str">
            <v>M</v>
          </cell>
          <cell r="D146">
            <v>0</v>
          </cell>
          <cell r="E146">
            <v>0</v>
          </cell>
          <cell r="F146">
            <v>0</v>
          </cell>
          <cell r="G146" t="str">
            <v>MAINLINE</v>
          </cell>
          <cell r="H146" t="str">
            <v>M90001YN</v>
          </cell>
          <cell r="I146" t="str">
            <v>WISEMAN BEANIE</v>
          </cell>
          <cell r="J146" t="str">
            <v>Black</v>
          </cell>
          <cell r="K146" t="str">
            <v>02A</v>
          </cell>
          <cell r="L146" t="str">
            <v>KL FW/ACCESSORIES</v>
          </cell>
          <cell r="M146">
            <v>0</v>
          </cell>
        </row>
        <row r="147">
          <cell r="A147" t="str">
            <v>MF1000SNJ54</v>
          </cell>
          <cell r="B147" t="str">
            <v>AW16</v>
          </cell>
          <cell r="C147" t="str">
            <v>M</v>
          </cell>
          <cell r="D147">
            <v>0</v>
          </cell>
          <cell r="E147">
            <v>0</v>
          </cell>
          <cell r="F147">
            <v>0</v>
          </cell>
          <cell r="G147" t="str">
            <v>MAINLINE</v>
          </cell>
          <cell r="H147" t="str">
            <v>MF1000SN</v>
          </cell>
          <cell r="I147" t="str">
            <v>BRAD BROGUE SHOE</v>
          </cell>
          <cell r="J147" t="str">
            <v>Brown leather</v>
          </cell>
          <cell r="K147" t="str">
            <v>J54</v>
          </cell>
          <cell r="L147" t="str">
            <v>KL FW/ACCESSORIES</v>
          </cell>
          <cell r="M147">
            <v>0</v>
          </cell>
        </row>
        <row r="148">
          <cell r="A148" t="str">
            <v>MF2005SNF3J54</v>
          </cell>
          <cell r="B148" t="str">
            <v>AW16</v>
          </cell>
          <cell r="C148" t="str">
            <v>M</v>
          </cell>
          <cell r="D148">
            <v>0</v>
          </cell>
          <cell r="E148">
            <v>0</v>
          </cell>
          <cell r="F148">
            <v>0</v>
          </cell>
          <cell r="G148" t="str">
            <v>MAINLINE</v>
          </cell>
          <cell r="H148" t="str">
            <v>MF2005SNF3</v>
          </cell>
          <cell r="I148" t="str">
            <v>BRAD BROGUE BOOT</v>
          </cell>
          <cell r="J148" t="str">
            <v>Brown Leather</v>
          </cell>
          <cell r="K148" t="str">
            <v>J54</v>
          </cell>
          <cell r="L148" t="str">
            <v>KL FW/ACCESSORIES</v>
          </cell>
          <cell r="M148">
            <v>0</v>
          </cell>
        </row>
        <row r="149">
          <cell r="A149" t="str">
            <v>MF2008SNJQD</v>
          </cell>
          <cell r="B149" t="str">
            <v>AW16</v>
          </cell>
          <cell r="C149" t="str">
            <v>M</v>
          </cell>
          <cell r="D149">
            <v>0</v>
          </cell>
          <cell r="E149">
            <v>0</v>
          </cell>
          <cell r="F149">
            <v>0</v>
          </cell>
          <cell r="G149" t="str">
            <v>MAINLINE</v>
          </cell>
          <cell r="H149" t="str">
            <v>MF2008SN</v>
          </cell>
          <cell r="I149" t="str">
            <v>SUPREMACY BOOT</v>
          </cell>
          <cell r="J149" t="str">
            <v>Navy Suede</v>
          </cell>
          <cell r="K149" t="str">
            <v>JQD</v>
          </cell>
          <cell r="L149" t="str">
            <v>KL FW/ACCESSORIES</v>
          </cell>
          <cell r="M149">
            <v>0</v>
          </cell>
        </row>
        <row r="150">
          <cell r="A150" t="str">
            <v>M90002KNJBM</v>
          </cell>
          <cell r="B150" t="str">
            <v>AW16</v>
          </cell>
          <cell r="C150" t="str">
            <v>M</v>
          </cell>
          <cell r="D150">
            <v>0</v>
          </cell>
          <cell r="E150">
            <v>0</v>
          </cell>
          <cell r="F150">
            <v>0</v>
          </cell>
          <cell r="G150" t="str">
            <v>MAINLINE</v>
          </cell>
          <cell r="H150" t="str">
            <v>M90002KN</v>
          </cell>
          <cell r="I150" t="str">
            <v>SURPLUS DOWNTOWN BEANIE</v>
          </cell>
          <cell r="J150" t="str">
            <v>Navy Twist</v>
          </cell>
          <cell r="K150" t="str">
            <v>JBM</v>
          </cell>
          <cell r="L150" t="str">
            <v>KL FW/ACCESSORIES</v>
          </cell>
          <cell r="M150">
            <v>0</v>
          </cell>
        </row>
        <row r="151">
          <cell r="A151" t="str">
            <v>MF1007SNF226C</v>
          </cell>
          <cell r="B151" t="str">
            <v>AW16</v>
          </cell>
          <cell r="C151" t="str">
            <v>M</v>
          </cell>
          <cell r="D151">
            <v>0</v>
          </cell>
          <cell r="E151">
            <v>0</v>
          </cell>
          <cell r="F151">
            <v>0</v>
          </cell>
          <cell r="G151" t="str">
            <v>MAINLINE</v>
          </cell>
          <cell r="H151" t="str">
            <v>MF1007SNF2</v>
          </cell>
          <cell r="I151" t="str">
            <v>TROPHY SERIES HIGH</v>
          </cell>
          <cell r="J151" t="str">
            <v>Optic White</v>
          </cell>
          <cell r="K151" t="str">
            <v>26C</v>
          </cell>
          <cell r="L151" t="str">
            <v>KL FW/ACCESSORIES</v>
          </cell>
          <cell r="M151">
            <v>0</v>
          </cell>
        </row>
        <row r="152">
          <cell r="A152" t="str">
            <v>M20084XNF4XJE</v>
          </cell>
          <cell r="B152" t="str">
            <v>AW16</v>
          </cell>
          <cell r="C152" t="str">
            <v>M</v>
          </cell>
          <cell r="D152">
            <v>0</v>
          </cell>
          <cell r="E152">
            <v>0</v>
          </cell>
          <cell r="F152">
            <v>0</v>
          </cell>
          <cell r="G152" t="str">
            <v>MAINLINE</v>
          </cell>
          <cell r="H152" t="str">
            <v>M20084XNF4</v>
          </cell>
          <cell r="I152" t="str">
            <v>TRACKSTER ZIPHOOD</v>
          </cell>
          <cell r="J152" t="str">
            <v>Flint Grey Grit</v>
          </cell>
          <cell r="K152" t="str">
            <v>XJE</v>
          </cell>
          <cell r="L152" t="str">
            <v>KL FW/ACCESSORIES</v>
          </cell>
          <cell r="M152">
            <v>0</v>
          </cell>
        </row>
        <row r="153">
          <cell r="A153" t="str">
            <v>M70154ANF612A</v>
          </cell>
          <cell r="B153" t="str">
            <v>AW16</v>
          </cell>
          <cell r="C153" t="str">
            <v>M</v>
          </cell>
          <cell r="D153">
            <v>0</v>
          </cell>
          <cell r="E153">
            <v>0</v>
          </cell>
          <cell r="F153">
            <v>0</v>
          </cell>
          <cell r="G153" t="str">
            <v>MAINLINE</v>
          </cell>
          <cell r="H153" t="str">
            <v>M70154ANF6</v>
          </cell>
          <cell r="I153" t="str">
            <v>ORANGE LABEL SLIM JOGGER</v>
          </cell>
          <cell r="J153" t="str">
            <v>Jet Black</v>
          </cell>
          <cell r="K153" t="str">
            <v>12A</v>
          </cell>
          <cell r="L153" t="str">
            <v>KL FW/ACCESSORIES</v>
          </cell>
          <cell r="M153">
            <v>0</v>
          </cell>
        </row>
        <row r="154">
          <cell r="A154" t="str">
            <v>MF2002SN4X7</v>
          </cell>
          <cell r="B154" t="str">
            <v>AW16</v>
          </cell>
          <cell r="C154" t="str">
            <v>M</v>
          </cell>
          <cell r="D154">
            <v>0</v>
          </cell>
          <cell r="E154">
            <v>0</v>
          </cell>
          <cell r="F154">
            <v>0</v>
          </cell>
          <cell r="G154" t="str">
            <v>MAINLINE</v>
          </cell>
          <cell r="H154" t="str">
            <v>MF2002SN</v>
          </cell>
          <cell r="I154" t="str">
            <v>BRAD BROGUE STAMFORD BOOT</v>
          </cell>
          <cell r="J154" t="str">
            <v>Grey Suede</v>
          </cell>
          <cell r="K154" t="str">
            <v>4X7</v>
          </cell>
          <cell r="L154" t="str">
            <v>KL FW/ACCESSORIES</v>
          </cell>
          <cell r="M154">
            <v>0</v>
          </cell>
        </row>
        <row r="155">
          <cell r="A155" t="str">
            <v>U91000CN02A</v>
          </cell>
          <cell r="B155" t="str">
            <v>AW16</v>
          </cell>
          <cell r="C155" t="str">
            <v>M</v>
          </cell>
          <cell r="D155">
            <v>0</v>
          </cell>
          <cell r="E155">
            <v>0</v>
          </cell>
          <cell r="F155">
            <v>0</v>
          </cell>
          <cell r="G155" t="str">
            <v>MAINLINE</v>
          </cell>
          <cell r="H155" t="str">
            <v>U91000CN</v>
          </cell>
          <cell r="I155" t="str">
            <v>CAMO CITY BREAKER BACKPACK</v>
          </cell>
          <cell r="J155" t="str">
            <v>BLACK</v>
          </cell>
          <cell r="K155" t="str">
            <v>02A</v>
          </cell>
          <cell r="L155" t="str">
            <v>KL FW/ACCESSORIES</v>
          </cell>
          <cell r="M155">
            <v>0</v>
          </cell>
        </row>
        <row r="156">
          <cell r="A156" t="str">
            <v>G91008GN02A</v>
          </cell>
          <cell r="B156" t="str">
            <v>AW16</v>
          </cell>
          <cell r="C156" t="str">
            <v>G</v>
          </cell>
          <cell r="D156">
            <v>0</v>
          </cell>
          <cell r="E156">
            <v>0</v>
          </cell>
          <cell r="F156">
            <v>0</v>
          </cell>
          <cell r="G156" t="str">
            <v>MAINLINE</v>
          </cell>
          <cell r="H156" t="str">
            <v>G91008GN</v>
          </cell>
          <cell r="I156" t="str">
            <v>THE ANNEKA SNAKE BACKPACK</v>
          </cell>
          <cell r="J156" t="str">
            <v>Black</v>
          </cell>
          <cell r="K156" t="str">
            <v>02A</v>
          </cell>
          <cell r="L156" t="str">
            <v>KL FW/ACCESSORIES</v>
          </cell>
          <cell r="M156">
            <v>0</v>
          </cell>
        </row>
        <row r="157">
          <cell r="A157" t="str">
            <v>GF1001SN11S</v>
          </cell>
          <cell r="B157" t="str">
            <v>AW16</v>
          </cell>
          <cell r="C157" t="str">
            <v>G</v>
          </cell>
          <cell r="D157">
            <v>0</v>
          </cell>
          <cell r="E157">
            <v>0</v>
          </cell>
          <cell r="F157">
            <v>0</v>
          </cell>
          <cell r="G157" t="str">
            <v>MAINLINE</v>
          </cell>
          <cell r="H157" t="str">
            <v>GF1001SN</v>
          </cell>
          <cell r="I157" t="str">
            <v>KILTY LOAFER</v>
          </cell>
          <cell r="J157" t="str">
            <v>Navy</v>
          </cell>
          <cell r="K157" t="str">
            <v>11S</v>
          </cell>
          <cell r="L157" t="str">
            <v>KL FW/ACCESSORIES</v>
          </cell>
          <cell r="M157">
            <v>0</v>
          </cell>
        </row>
        <row r="158">
          <cell r="A158" t="str">
            <v>G91003SNYCR</v>
          </cell>
          <cell r="B158" t="str">
            <v>AW16</v>
          </cell>
          <cell r="C158" t="str">
            <v>G</v>
          </cell>
          <cell r="D158">
            <v>0</v>
          </cell>
          <cell r="E158">
            <v>0</v>
          </cell>
          <cell r="F158">
            <v>0</v>
          </cell>
          <cell r="G158" t="str">
            <v>MAINLINE</v>
          </cell>
          <cell r="H158" t="str">
            <v>G91003SN</v>
          </cell>
          <cell r="I158" t="str">
            <v>THE STOCKHOLM BACKPACK</v>
          </cell>
          <cell r="J158" t="str">
            <v>Nordic Slate</v>
          </cell>
          <cell r="K158" t="str">
            <v>YCR</v>
          </cell>
          <cell r="L158" t="str">
            <v>KL FW/ACCESSORIES</v>
          </cell>
          <cell r="M158">
            <v>0</v>
          </cell>
        </row>
        <row r="159">
          <cell r="A159" t="str">
            <v>GF1006SN02A</v>
          </cell>
          <cell r="B159" t="str">
            <v>AW16</v>
          </cell>
          <cell r="C159" t="str">
            <v>G</v>
          </cell>
          <cell r="D159">
            <v>0</v>
          </cell>
          <cell r="E159">
            <v>0</v>
          </cell>
          <cell r="F159">
            <v>0</v>
          </cell>
          <cell r="G159" t="str">
            <v>MAINLINE</v>
          </cell>
          <cell r="H159" t="str">
            <v>GF1006SN</v>
          </cell>
          <cell r="I159" t="str">
            <v>ELLA LUXE RUNNER</v>
          </cell>
          <cell r="J159" t="str">
            <v>Black</v>
          </cell>
          <cell r="K159" t="str">
            <v>02A</v>
          </cell>
          <cell r="L159" t="str">
            <v>KL FW/ACCESSORIES</v>
          </cell>
          <cell r="M159">
            <v>0</v>
          </cell>
        </row>
        <row r="160">
          <cell r="A160" t="str">
            <v>GF2001SNF2ATI</v>
          </cell>
          <cell r="B160" t="str">
            <v>AW16</v>
          </cell>
          <cell r="C160" t="str">
            <v>G</v>
          </cell>
          <cell r="D160">
            <v>0</v>
          </cell>
          <cell r="E160">
            <v>0</v>
          </cell>
          <cell r="F160">
            <v>0</v>
          </cell>
          <cell r="G160" t="str">
            <v>MAINLINE</v>
          </cell>
          <cell r="H160" t="str">
            <v>GF2001SNF2</v>
          </cell>
          <cell r="I160" t="str">
            <v>HURBIS BOOT</v>
          </cell>
          <cell r="J160" t="str">
            <v>BIKER BLACK</v>
          </cell>
          <cell r="K160" t="str">
            <v>ATI</v>
          </cell>
          <cell r="L160" t="str">
            <v>KL FW/ACCESSORIES</v>
          </cell>
          <cell r="M160">
            <v>0</v>
          </cell>
        </row>
        <row r="161">
          <cell r="A161" t="str">
            <v>G91002SN02A</v>
          </cell>
          <cell r="B161" t="str">
            <v>AW16</v>
          </cell>
          <cell r="C161" t="str">
            <v>G</v>
          </cell>
          <cell r="D161">
            <v>0</v>
          </cell>
          <cell r="E161">
            <v>0</v>
          </cell>
          <cell r="F161">
            <v>0</v>
          </cell>
          <cell r="G161" t="str">
            <v>MAINLINE</v>
          </cell>
          <cell r="H161" t="str">
            <v>G91002SN</v>
          </cell>
          <cell r="I161" t="str">
            <v>THE NIKOLI TOTE</v>
          </cell>
          <cell r="J161" t="str">
            <v>Black</v>
          </cell>
          <cell r="K161" t="str">
            <v>02A</v>
          </cell>
          <cell r="L161" t="str">
            <v>KL FW/ACCESSORIES</v>
          </cell>
          <cell r="M161">
            <v>0</v>
          </cell>
        </row>
        <row r="162">
          <cell r="A162" t="str">
            <v>G90000DN02A</v>
          </cell>
          <cell r="B162" t="str">
            <v>AW16</v>
          </cell>
          <cell r="C162" t="str">
            <v>G</v>
          </cell>
          <cell r="D162">
            <v>0</v>
          </cell>
          <cell r="E162">
            <v>0</v>
          </cell>
          <cell r="F162">
            <v>0</v>
          </cell>
          <cell r="G162" t="str">
            <v>MAINLINE</v>
          </cell>
          <cell r="H162" t="str">
            <v>G90000DN</v>
          </cell>
          <cell r="I162" t="str">
            <v>BOBLLE STITCH FUR POM POM HAT</v>
          </cell>
          <cell r="J162" t="str">
            <v>Black</v>
          </cell>
          <cell r="K162" t="str">
            <v>02A</v>
          </cell>
          <cell r="L162" t="str">
            <v>KL FW/ACCESSORIES</v>
          </cell>
          <cell r="M162">
            <v>0</v>
          </cell>
        </row>
        <row r="163">
          <cell r="A163" t="str">
            <v>G93004DN00B</v>
          </cell>
          <cell r="B163" t="str">
            <v>AW16</v>
          </cell>
          <cell r="C163" t="str">
            <v>G</v>
          </cell>
          <cell r="D163">
            <v>0</v>
          </cell>
          <cell r="E163">
            <v>0</v>
          </cell>
          <cell r="F163">
            <v>0</v>
          </cell>
          <cell r="G163" t="str">
            <v>MAINLINE</v>
          </cell>
          <cell r="H163" t="str">
            <v>G93004DN</v>
          </cell>
          <cell r="I163" t="str">
            <v xml:space="preserve">NORDIC PATTERN MITTENS </v>
          </cell>
          <cell r="J163" t="str">
            <v>Black/ Cream</v>
          </cell>
          <cell r="K163" t="str">
            <v>00B</v>
          </cell>
          <cell r="L163" t="str">
            <v>KL FW/ACCESSORIES</v>
          </cell>
          <cell r="M163">
            <v>0</v>
          </cell>
        </row>
        <row r="164">
          <cell r="A164" t="str">
            <v>GF1007SNF2VPS</v>
          </cell>
          <cell r="B164" t="str">
            <v>AW16</v>
          </cell>
          <cell r="C164" t="str">
            <v>G</v>
          </cell>
          <cell r="D164">
            <v>0</v>
          </cell>
          <cell r="E164">
            <v>0</v>
          </cell>
          <cell r="F164">
            <v>0</v>
          </cell>
          <cell r="G164" t="str">
            <v>MAINLINE</v>
          </cell>
          <cell r="H164" t="str">
            <v>GF1007SNF2</v>
          </cell>
          <cell r="I164" t="str">
            <v xml:space="preserve">DION SLIP ON </v>
          </cell>
          <cell r="J164" t="str">
            <v xml:space="preserve">BLACK PYTHON </v>
          </cell>
          <cell r="K164" t="str">
            <v>VPS</v>
          </cell>
          <cell r="L164" t="str">
            <v>KL FW/ACCESSORIES</v>
          </cell>
          <cell r="M164">
            <v>0</v>
          </cell>
        </row>
        <row r="165">
          <cell r="A165" t="str">
            <v>GF2000SNF1ATI</v>
          </cell>
          <cell r="B165" t="str">
            <v>AW16</v>
          </cell>
          <cell r="C165" t="str">
            <v>G</v>
          </cell>
          <cell r="D165">
            <v>0</v>
          </cell>
          <cell r="E165">
            <v>0</v>
          </cell>
          <cell r="F165">
            <v>0</v>
          </cell>
          <cell r="G165" t="str">
            <v>MAINLINE</v>
          </cell>
          <cell r="H165" t="str">
            <v>GF2000SNF1</v>
          </cell>
          <cell r="I165" t="str">
            <v>TEMPTER BOOT</v>
          </cell>
          <cell r="J165" t="str">
            <v>BIKER BLACK</v>
          </cell>
          <cell r="K165" t="str">
            <v>ATI</v>
          </cell>
          <cell r="L165" t="str">
            <v>KL FW/ACCESSORIES</v>
          </cell>
          <cell r="M165">
            <v>0</v>
          </cell>
        </row>
        <row r="166">
          <cell r="A166" t="str">
            <v>G91006GN55A</v>
          </cell>
          <cell r="B166" t="str">
            <v>AW16</v>
          </cell>
          <cell r="C166" t="str">
            <v>G</v>
          </cell>
          <cell r="D166">
            <v>0</v>
          </cell>
          <cell r="E166">
            <v>0</v>
          </cell>
          <cell r="F166">
            <v>0</v>
          </cell>
          <cell r="G166" t="str">
            <v>MAINLINE</v>
          </cell>
          <cell r="H166" t="str">
            <v>G91006GN</v>
          </cell>
          <cell r="I166" t="str">
            <v>THE ANNEKA BLOCK TOTE</v>
          </cell>
          <cell r="J166" t="str">
            <v>Black/Grey</v>
          </cell>
          <cell r="K166" t="str">
            <v>55A</v>
          </cell>
          <cell r="L166" t="str">
            <v>KL FW/ACCESSORIES</v>
          </cell>
          <cell r="M166">
            <v>0</v>
          </cell>
        </row>
        <row r="167">
          <cell r="A167" t="str">
            <v>GF2001SNF2XVF</v>
          </cell>
          <cell r="B167" t="str">
            <v>AW16</v>
          </cell>
          <cell r="C167" t="str">
            <v>G</v>
          </cell>
          <cell r="D167">
            <v>0</v>
          </cell>
          <cell r="E167">
            <v>0</v>
          </cell>
          <cell r="F167">
            <v>0</v>
          </cell>
          <cell r="G167" t="str">
            <v>MAINLINE</v>
          </cell>
          <cell r="H167" t="str">
            <v>GF2001SNF2</v>
          </cell>
          <cell r="I167" t="str">
            <v>HURBIS BOOT</v>
          </cell>
          <cell r="J167" t="str">
            <v>Distressed Brown</v>
          </cell>
          <cell r="K167" t="str">
            <v>XVF</v>
          </cell>
          <cell r="L167" t="str">
            <v>KL FW/ACCESSORIES</v>
          </cell>
          <cell r="M167">
            <v>0</v>
          </cell>
        </row>
        <row r="168">
          <cell r="A168" t="str">
            <v>GF2000SNJ53</v>
          </cell>
          <cell r="B168" t="str">
            <v>AW16</v>
          </cell>
          <cell r="C168" t="str">
            <v>G</v>
          </cell>
          <cell r="D168">
            <v>0</v>
          </cell>
          <cell r="E168">
            <v>0</v>
          </cell>
          <cell r="F168">
            <v>0</v>
          </cell>
          <cell r="G168" t="str">
            <v>MAINLINE</v>
          </cell>
          <cell r="H168" t="str">
            <v>GF2000SN</v>
          </cell>
          <cell r="I168" t="str">
            <v>FLEUR HEEL CHELSEA BOOT</v>
          </cell>
          <cell r="J168" t="str">
            <v>Black Leather</v>
          </cell>
          <cell r="K168" t="str">
            <v>J53</v>
          </cell>
          <cell r="L168" t="str">
            <v>KL FW/ACCESSORIES</v>
          </cell>
          <cell r="M168">
            <v>0</v>
          </cell>
        </row>
        <row r="169">
          <cell r="A169" t="str">
            <v>G91004GN20O</v>
          </cell>
          <cell r="B169" t="str">
            <v>AW16</v>
          </cell>
          <cell r="C169" t="str">
            <v>G</v>
          </cell>
          <cell r="D169">
            <v>0</v>
          </cell>
          <cell r="E169">
            <v>0</v>
          </cell>
          <cell r="F169">
            <v>0</v>
          </cell>
          <cell r="G169" t="str">
            <v>MAINLINE</v>
          </cell>
          <cell r="H169" t="str">
            <v>G91004GN</v>
          </cell>
          <cell r="I169" t="str">
            <v>RING SATCHEL</v>
          </cell>
          <cell r="J169" t="str">
            <v>Tan</v>
          </cell>
          <cell r="K169" t="str">
            <v>20O</v>
          </cell>
          <cell r="L169" t="str">
            <v>KL FW/ACCESSORIES</v>
          </cell>
          <cell r="M169">
            <v>0</v>
          </cell>
        </row>
        <row r="170">
          <cell r="A170" t="str">
            <v>G91005GN02A</v>
          </cell>
          <cell r="B170" t="str">
            <v>AW16</v>
          </cell>
          <cell r="C170" t="str">
            <v>G</v>
          </cell>
          <cell r="D170">
            <v>0</v>
          </cell>
          <cell r="E170">
            <v>0</v>
          </cell>
          <cell r="F170">
            <v>0</v>
          </cell>
          <cell r="G170" t="str">
            <v>MAINLINE</v>
          </cell>
          <cell r="H170" t="str">
            <v>G91005GN</v>
          </cell>
          <cell r="I170" t="str">
            <v>SMALL ANNEKA CROSS BODY</v>
          </cell>
          <cell r="J170" t="str">
            <v>GREY</v>
          </cell>
          <cell r="K170" t="str">
            <v>02A</v>
          </cell>
          <cell r="L170" t="str">
            <v>KL FW/ACCESSORIES</v>
          </cell>
          <cell r="M170">
            <v>0</v>
          </cell>
        </row>
        <row r="171">
          <cell r="A171" t="str">
            <v>GF1003SN02A</v>
          </cell>
          <cell r="B171" t="str">
            <v>AW16</v>
          </cell>
          <cell r="C171" t="str">
            <v>G</v>
          </cell>
          <cell r="D171">
            <v>0</v>
          </cell>
          <cell r="E171">
            <v>0</v>
          </cell>
          <cell r="F171">
            <v>0</v>
          </cell>
          <cell r="G171" t="str">
            <v>MAINLINE</v>
          </cell>
          <cell r="H171" t="str">
            <v>GF1003SN</v>
          </cell>
          <cell r="I171" t="str">
            <v>WREN SLING BACK HEEL</v>
          </cell>
          <cell r="J171" t="str">
            <v>Black</v>
          </cell>
          <cell r="K171" t="str">
            <v>02A</v>
          </cell>
          <cell r="L171" t="str">
            <v>KL FW/ACCESSORIES</v>
          </cell>
          <cell r="M171">
            <v>0</v>
          </cell>
        </row>
        <row r="172">
          <cell r="A172" t="str">
            <v>G91006GNQGT</v>
          </cell>
          <cell r="B172" t="str">
            <v>AW16</v>
          </cell>
          <cell r="C172" t="str">
            <v>G</v>
          </cell>
          <cell r="D172">
            <v>0</v>
          </cell>
          <cell r="E172">
            <v>0</v>
          </cell>
          <cell r="F172">
            <v>0</v>
          </cell>
          <cell r="G172" t="str">
            <v>MAINLINE</v>
          </cell>
          <cell r="H172" t="str">
            <v>G91006GN</v>
          </cell>
          <cell r="I172" t="str">
            <v>THE ANNEKA BLOCK TOTE</v>
          </cell>
          <cell r="J172" t="str">
            <v>Black/Tan</v>
          </cell>
          <cell r="K172" t="str">
            <v>QGT</v>
          </cell>
          <cell r="L172" t="str">
            <v>KL FW/ACCESSORIES</v>
          </cell>
          <cell r="M172">
            <v>0</v>
          </cell>
        </row>
        <row r="173">
          <cell r="A173" t="str">
            <v>GF2000SNJ54</v>
          </cell>
          <cell r="B173" t="str">
            <v>AW16</v>
          </cell>
          <cell r="C173" t="str">
            <v>G</v>
          </cell>
          <cell r="D173">
            <v>0</v>
          </cell>
          <cell r="E173">
            <v>0</v>
          </cell>
          <cell r="F173">
            <v>0</v>
          </cell>
          <cell r="G173" t="str">
            <v>MAINLINE</v>
          </cell>
          <cell r="H173" t="str">
            <v>GF2000SN</v>
          </cell>
          <cell r="I173" t="str">
            <v>FLEUR HEEL CHELSEA BOOT</v>
          </cell>
          <cell r="J173" t="str">
            <v>Brown Leather</v>
          </cell>
          <cell r="K173" t="str">
            <v>J54</v>
          </cell>
          <cell r="L173" t="str">
            <v>KL FW/ACCESSORIES</v>
          </cell>
          <cell r="M173">
            <v>0</v>
          </cell>
        </row>
        <row r="174">
          <cell r="A174" t="str">
            <v>G91002GN02A</v>
          </cell>
          <cell r="B174" t="str">
            <v>AW16</v>
          </cell>
          <cell r="C174" t="str">
            <v>G</v>
          </cell>
          <cell r="D174">
            <v>0</v>
          </cell>
          <cell r="E174">
            <v>0</v>
          </cell>
          <cell r="F174">
            <v>0</v>
          </cell>
          <cell r="G174" t="str">
            <v>MAINLINE</v>
          </cell>
          <cell r="H174" t="str">
            <v>G91002GN</v>
          </cell>
          <cell r="I174" t="str">
            <v>LATTICE TOTE</v>
          </cell>
          <cell r="J174" t="str">
            <v>BLACK</v>
          </cell>
          <cell r="K174" t="str">
            <v>02A</v>
          </cell>
          <cell r="L174" t="str">
            <v>KL FW/ACCESSORIES</v>
          </cell>
          <cell r="M174">
            <v>0</v>
          </cell>
        </row>
        <row r="175">
          <cell r="A175" t="str">
            <v>GF2010SN20O</v>
          </cell>
          <cell r="B175" t="str">
            <v>AW16</v>
          </cell>
          <cell r="C175" t="str">
            <v>G</v>
          </cell>
          <cell r="D175">
            <v>0</v>
          </cell>
          <cell r="E175">
            <v>0</v>
          </cell>
          <cell r="F175">
            <v>0</v>
          </cell>
          <cell r="G175" t="str">
            <v>MAINLINE</v>
          </cell>
          <cell r="H175" t="str">
            <v>GF2010SN</v>
          </cell>
          <cell r="I175" t="str">
            <v>SIRI LACE UP BOOT</v>
          </cell>
          <cell r="J175" t="str">
            <v>Tan</v>
          </cell>
          <cell r="K175" t="str">
            <v>20O</v>
          </cell>
          <cell r="L175" t="str">
            <v>KL FW/ACCESSORIES</v>
          </cell>
          <cell r="M175">
            <v>0</v>
          </cell>
        </row>
        <row r="176">
          <cell r="A176" t="str">
            <v>G90001YNXVZ</v>
          </cell>
          <cell r="B176" t="str">
            <v>AW16</v>
          </cell>
          <cell r="C176" t="str">
            <v>G</v>
          </cell>
          <cell r="D176">
            <v>0</v>
          </cell>
          <cell r="E176">
            <v>0</v>
          </cell>
          <cell r="F176">
            <v>0</v>
          </cell>
          <cell r="G176" t="str">
            <v>MAINLINE</v>
          </cell>
          <cell r="H176" t="str">
            <v>G90001YN</v>
          </cell>
          <cell r="I176" t="str">
            <v>NORTH CABLE BOBBLE HAT</v>
          </cell>
          <cell r="J176" t="str">
            <v>OCHRE</v>
          </cell>
          <cell r="K176" t="str">
            <v>XVZ</v>
          </cell>
          <cell r="L176" t="str">
            <v>KL FW/ACCESSORIES</v>
          </cell>
          <cell r="M176">
            <v>0</v>
          </cell>
        </row>
        <row r="177">
          <cell r="A177" t="str">
            <v>GF2005SN20O</v>
          </cell>
          <cell r="B177" t="str">
            <v>AW16</v>
          </cell>
          <cell r="C177" t="str">
            <v>G</v>
          </cell>
          <cell r="D177">
            <v>0</v>
          </cell>
          <cell r="E177">
            <v>0</v>
          </cell>
          <cell r="F177">
            <v>0</v>
          </cell>
          <cell r="G177" t="str">
            <v>MAINLINE</v>
          </cell>
          <cell r="H177" t="str">
            <v>GF2005SN</v>
          </cell>
          <cell r="I177" t="str">
            <v xml:space="preserve">MEMPHIS KNEE HIGH TASSLE BOOT </v>
          </cell>
          <cell r="J177" t="str">
            <v>Tan</v>
          </cell>
          <cell r="K177" t="str">
            <v>20O</v>
          </cell>
          <cell r="L177" t="str">
            <v>KL FW/ACCESSORIES</v>
          </cell>
          <cell r="M177">
            <v>0</v>
          </cell>
        </row>
        <row r="178">
          <cell r="A178" t="str">
            <v>G91000SN73Y</v>
          </cell>
          <cell r="B178" t="str">
            <v>AW16</v>
          </cell>
          <cell r="C178" t="str">
            <v>G</v>
          </cell>
          <cell r="D178">
            <v>0</v>
          </cell>
          <cell r="E178">
            <v>0</v>
          </cell>
          <cell r="F178">
            <v>0</v>
          </cell>
          <cell r="G178" t="str">
            <v>MAINLINE</v>
          </cell>
          <cell r="H178" t="str">
            <v>G91000SN</v>
          </cell>
          <cell r="I178" t="str">
            <v>THE MAGDELEN BAG</v>
          </cell>
          <cell r="J178" t="str">
            <v>Oxblood</v>
          </cell>
          <cell r="K178" t="str">
            <v>73Y</v>
          </cell>
          <cell r="L178" t="str">
            <v>KL FW/ACCESSORIES</v>
          </cell>
          <cell r="M178">
            <v>0</v>
          </cell>
        </row>
      </sheetData>
      <sheetData sheetId="17">
        <row r="1">
          <cell r="A1" t="str">
            <v>Item Code&amp;Colour Code</v>
          </cell>
          <cell r="B1" t="str">
            <v>SEASON</v>
          </cell>
          <cell r="C1" t="str">
            <v>M/G/U</v>
          </cell>
          <cell r="D1">
            <v>0</v>
          </cell>
          <cell r="E1" t="str">
            <v>Drop</v>
          </cell>
          <cell r="F1" t="str">
            <v>Style/Status Colour</v>
          </cell>
          <cell r="G1" t="str">
            <v>STYLE TYPE</v>
          </cell>
          <cell r="H1" t="str">
            <v>Item Code</v>
          </cell>
          <cell r="I1" t="str">
            <v>ITEM DESCRIPTION</v>
          </cell>
          <cell r="J1" t="str">
            <v>COLOUR DESCRIPTION</v>
          </cell>
          <cell r="K1" t="str">
            <v>COLOUR CODE</v>
          </cell>
          <cell r="L1" t="str">
            <v>PRODUCT CLASS</v>
          </cell>
          <cell r="M1" t="str">
            <v>PRODUCT GROUP</v>
          </cell>
          <cell r="N1" t="str">
            <v>AWB NUMBER</v>
          </cell>
          <cell r="O1" t="str">
            <v>Status</v>
          </cell>
        </row>
        <row r="2">
          <cell r="A2" t="str">
            <v>G72000YN34K</v>
          </cell>
          <cell r="B2" t="str">
            <v>AW16</v>
          </cell>
          <cell r="C2" t="str">
            <v>G</v>
          </cell>
          <cell r="D2" t="str">
            <v>MAINLINE</v>
          </cell>
          <cell r="E2">
            <v>2</v>
          </cell>
          <cell r="F2" t="str">
            <v>CU</v>
          </cell>
          <cell r="G2" t="str">
            <v>NONE</v>
          </cell>
          <cell r="H2" t="str">
            <v>G72000YN</v>
          </cell>
          <cell r="I2" t="str">
            <v>A-LINE CORD SKIRT</v>
          </cell>
          <cell r="J2" t="str">
            <v>Mustard</v>
          </cell>
          <cell r="K2" t="str">
            <v>34K</v>
          </cell>
          <cell r="L2" t="str">
            <v>72 SKIRT</v>
          </cell>
          <cell r="M2" t="str">
            <v>B8 Woven Skirt</v>
          </cell>
          <cell r="N2" t="str">
            <v>422 044 3975</v>
          </cell>
          <cell r="O2" t="str">
            <v>In Shipping</v>
          </cell>
        </row>
        <row r="3">
          <cell r="A3" t="str">
            <v>G70001YN04P</v>
          </cell>
          <cell r="B3" t="str">
            <v>AW16</v>
          </cell>
          <cell r="C3" t="str">
            <v>G</v>
          </cell>
          <cell r="D3" t="str">
            <v>MAINLINE</v>
          </cell>
          <cell r="E3">
            <v>3</v>
          </cell>
          <cell r="F3" t="str">
            <v>CU</v>
          </cell>
          <cell r="G3" t="str">
            <v>NONE</v>
          </cell>
          <cell r="H3" t="str">
            <v>G70001YN</v>
          </cell>
          <cell r="I3" t="str">
            <v>ALEXIA CORD JEGGING</v>
          </cell>
          <cell r="J3" t="str">
            <v>Port</v>
          </cell>
          <cell r="K3" t="str">
            <v>04P</v>
          </cell>
          <cell r="L3" t="str">
            <v>70 PANT</v>
          </cell>
          <cell r="M3" t="str">
            <v>B4 Woven Pant</v>
          </cell>
          <cell r="N3" t="str">
            <v>422 044 3975</v>
          </cell>
          <cell r="O3" t="str">
            <v>In Shipping</v>
          </cell>
        </row>
        <row r="4">
          <cell r="A4" t="str">
            <v>G71000DNXPX</v>
          </cell>
          <cell r="B4" t="str">
            <v>AW16</v>
          </cell>
          <cell r="C4" t="str">
            <v>G</v>
          </cell>
          <cell r="D4" t="str">
            <v>MAINLINE</v>
          </cell>
          <cell r="E4">
            <v>1</v>
          </cell>
          <cell r="F4" t="str">
            <v>CU</v>
          </cell>
          <cell r="G4" t="str">
            <v>NONE</v>
          </cell>
          <cell r="H4" t="str">
            <v>G71000DN</v>
          </cell>
          <cell r="I4" t="str">
            <v>BUTTON FRONT BOYFRIEND SHORT</v>
          </cell>
          <cell r="J4" t="str">
            <v>Rococco Paisley</v>
          </cell>
          <cell r="K4" t="str">
            <v>XPX</v>
          </cell>
          <cell r="L4" t="str">
            <v>71 SHORT</v>
          </cell>
          <cell r="M4" t="str">
            <v>M1 Denim Short</v>
          </cell>
          <cell r="N4" t="str">
            <v xml:space="preserve">32 5870 1983 
</v>
          </cell>
          <cell r="O4" t="str">
            <v>In Shipping</v>
          </cell>
        </row>
        <row r="5">
          <cell r="A5" t="str">
            <v>G80003YNXTX</v>
          </cell>
          <cell r="B5" t="str">
            <v>AW16</v>
          </cell>
          <cell r="C5" t="str">
            <v>G</v>
          </cell>
          <cell r="D5" t="str">
            <v>MAINLINE</v>
          </cell>
          <cell r="E5">
            <v>1</v>
          </cell>
          <cell r="F5" t="str">
            <v>CU</v>
          </cell>
          <cell r="G5" t="str">
            <v>NONE</v>
          </cell>
          <cell r="H5" t="str">
            <v>G80003YN</v>
          </cell>
          <cell r="I5" t="str">
            <v>CARY SHIRT JUMPSUIT</v>
          </cell>
          <cell r="J5" t="str">
            <v>Boiler Blue</v>
          </cell>
          <cell r="K5" t="str">
            <v>XTX</v>
          </cell>
          <cell r="L5" t="str">
            <v>80 DRESS &amp; ONE PIECE</v>
          </cell>
          <cell r="M5" t="str">
            <v>Denim Dress/One Piece</v>
          </cell>
          <cell r="N5" t="str">
            <v>422 044 3975</v>
          </cell>
          <cell r="O5" t="str">
            <v>In Shipping</v>
          </cell>
        </row>
        <row r="6">
          <cell r="A6" t="str">
            <v>G70001VNF2EDC</v>
          </cell>
          <cell r="B6" t="str">
            <v>AW16</v>
          </cell>
          <cell r="C6" t="str">
            <v>G</v>
          </cell>
          <cell r="D6" t="str">
            <v>MAINLINE</v>
          </cell>
          <cell r="E6">
            <v>3</v>
          </cell>
          <cell r="F6" t="str">
            <v>CU</v>
          </cell>
          <cell r="G6" t="str">
            <v>NONE</v>
          </cell>
          <cell r="H6" t="str">
            <v>G70001VNF2</v>
          </cell>
          <cell r="I6" t="str">
            <v>CASSIE SKINNY</v>
          </cell>
          <cell r="J6" t="str">
            <v>Blue Camo</v>
          </cell>
          <cell r="K6" t="str">
            <v>EDC</v>
          </cell>
          <cell r="L6" t="str">
            <v>70 PANT</v>
          </cell>
          <cell r="M6" t="str">
            <v>B2 Denim Pant</v>
          </cell>
          <cell r="N6" t="str">
            <v>422 044 3975</v>
          </cell>
          <cell r="O6" t="str">
            <v>In Shipping</v>
          </cell>
        </row>
        <row r="7">
          <cell r="A7" t="str">
            <v>G70001VNF2XLX</v>
          </cell>
          <cell r="B7" t="str">
            <v>AW16</v>
          </cell>
          <cell r="C7" t="str">
            <v>G</v>
          </cell>
          <cell r="D7" t="str">
            <v>MAINLINE</v>
          </cell>
          <cell r="E7">
            <v>2</v>
          </cell>
          <cell r="F7" t="str">
            <v>CU</v>
          </cell>
          <cell r="G7" t="str">
            <v>NONE</v>
          </cell>
          <cell r="H7" t="str">
            <v>G70001VNF2</v>
          </cell>
          <cell r="I7" t="str">
            <v>CASSIE SKINNY</v>
          </cell>
          <cell r="J7" t="str">
            <v>Invisible Camo</v>
          </cell>
          <cell r="K7" t="str">
            <v>XLX</v>
          </cell>
          <cell r="L7" t="str">
            <v>70 PANT</v>
          </cell>
          <cell r="M7" t="str">
            <v>B2 Denim Pant</v>
          </cell>
          <cell r="N7" t="str">
            <v>422 044 3975</v>
          </cell>
          <cell r="O7" t="str">
            <v>In Shipping</v>
          </cell>
        </row>
        <row r="8">
          <cell r="A8" t="str">
            <v>M10008SNZZA</v>
          </cell>
          <cell r="B8" t="str">
            <v>AW16</v>
          </cell>
          <cell r="C8" t="str">
            <v>M</v>
          </cell>
          <cell r="D8" t="str">
            <v>MAINLINE</v>
          </cell>
          <cell r="E8">
            <v>1</v>
          </cell>
          <cell r="F8" t="str">
            <v>CU</v>
          </cell>
          <cell r="G8" t="str">
            <v>NONE</v>
          </cell>
          <cell r="H8" t="str">
            <v>M10008SN</v>
          </cell>
          <cell r="I8" t="str">
            <v>CLASSICS INDIGO TEE</v>
          </cell>
          <cell r="J8" t="str">
            <v>Nebular Indigo</v>
          </cell>
          <cell r="K8" t="str">
            <v>ZZA</v>
          </cell>
          <cell r="L8" t="str">
            <v>10 T.SHIRT</v>
          </cell>
          <cell r="M8" t="str">
            <v>C1 Printed T.Shirt (M)</v>
          </cell>
          <cell r="N8" t="str">
            <v>78 7212 1110</v>
          </cell>
          <cell r="O8" t="str">
            <v>In Shipping</v>
          </cell>
        </row>
        <row r="9">
          <cell r="A9" t="str">
            <v>G60001GNXEN</v>
          </cell>
          <cell r="B9" t="str">
            <v>AW16</v>
          </cell>
          <cell r="C9" t="str">
            <v>G</v>
          </cell>
          <cell r="D9" t="str">
            <v>MAINLINE</v>
          </cell>
          <cell r="E9">
            <v>1</v>
          </cell>
          <cell r="F9" t="str">
            <v>CU</v>
          </cell>
          <cell r="G9" t="str">
            <v>NONE</v>
          </cell>
          <cell r="H9" t="str">
            <v>G60001GN</v>
          </cell>
          <cell r="I9" t="str">
            <v>COLORADO LACE UP TEE</v>
          </cell>
          <cell r="J9" t="str">
            <v>Mountain White</v>
          </cell>
          <cell r="K9" t="str">
            <v>XEN</v>
          </cell>
          <cell r="L9" t="str">
            <v>60 TOPS</v>
          </cell>
          <cell r="M9" t="str">
            <v>T4 Fashion Jersey Tops (W)</v>
          </cell>
          <cell r="N9">
            <v>1204269544</v>
          </cell>
          <cell r="O9" t="str">
            <v>In Shipping</v>
          </cell>
        </row>
        <row r="10">
          <cell r="A10" t="str">
            <v>M92001YNF102A</v>
          </cell>
          <cell r="B10" t="str">
            <v>AW16</v>
          </cell>
          <cell r="C10" t="str">
            <v>M</v>
          </cell>
          <cell r="D10" t="str">
            <v>MAINLINE</v>
          </cell>
          <cell r="E10">
            <v>2</v>
          </cell>
          <cell r="F10" t="str">
            <v>CU</v>
          </cell>
          <cell r="G10" t="str">
            <v>NONE</v>
          </cell>
          <cell r="H10" t="str">
            <v>M92001YNF1</v>
          </cell>
          <cell r="I10" t="str">
            <v>DRY RIDER SHINE BELT</v>
          </cell>
          <cell r="J10" t="str">
            <v>Black</v>
          </cell>
          <cell r="K10" t="str">
            <v>02A</v>
          </cell>
          <cell r="L10" t="str">
            <v>92 BELTS</v>
          </cell>
          <cell r="M10" t="str">
            <v>X3 Belts</v>
          </cell>
          <cell r="N10" t="str">
            <v>67 1042 6914</v>
          </cell>
          <cell r="O10" t="str">
            <v>In Shipping</v>
          </cell>
        </row>
        <row r="11">
          <cell r="A11" t="str">
            <v>M50001AN02A</v>
          </cell>
          <cell r="B11" t="str">
            <v>AW16</v>
          </cell>
          <cell r="C11" t="str">
            <v>M</v>
          </cell>
          <cell r="D11" t="str">
            <v>MAINLINE</v>
          </cell>
          <cell r="E11">
            <v>3</v>
          </cell>
          <cell r="F11" t="str">
            <v>CU</v>
          </cell>
          <cell r="G11" t="str">
            <v>NONE</v>
          </cell>
          <cell r="H11" t="str">
            <v>M50001AN</v>
          </cell>
          <cell r="I11" t="str">
            <v>ELITE SLIM RACER</v>
          </cell>
          <cell r="J11" t="str">
            <v>Black</v>
          </cell>
          <cell r="K11" t="str">
            <v>02A</v>
          </cell>
          <cell r="L11" t="str">
            <v>50 JACKET</v>
          </cell>
          <cell r="M11" t="str">
            <v>A3 Leather</v>
          </cell>
          <cell r="N11">
            <v>8944705184</v>
          </cell>
          <cell r="O11" t="str">
            <v>In Shipping</v>
          </cell>
        </row>
        <row r="12">
          <cell r="A12" t="str">
            <v>M60021TNF2KSF</v>
          </cell>
          <cell r="B12" t="str">
            <v>AW16</v>
          </cell>
          <cell r="C12" t="str">
            <v>M</v>
          </cell>
          <cell r="D12" t="str">
            <v>MAINLINE</v>
          </cell>
          <cell r="E12">
            <v>1</v>
          </cell>
          <cell r="F12" t="str">
            <v>CU</v>
          </cell>
          <cell r="G12" t="str">
            <v>NONE</v>
          </cell>
          <cell r="H12" t="str">
            <v>M60021TNF2</v>
          </cell>
          <cell r="I12" t="str">
            <v>HERITAGE S/S GRANDAD</v>
          </cell>
          <cell r="J12" t="str">
            <v>Low Light Indigo Jaspe</v>
          </cell>
          <cell r="K12" t="str">
            <v>KSF</v>
          </cell>
          <cell r="L12" t="str">
            <v>60 TOPS</v>
          </cell>
          <cell r="M12" t="str">
            <v>T9 Jersey Top (M)</v>
          </cell>
          <cell r="N12" t="str">
            <v>DHL-6569232740, Dated 19/12/15</v>
          </cell>
          <cell r="O12" t="str">
            <v>In Shipping</v>
          </cell>
        </row>
        <row r="13">
          <cell r="A13" t="str">
            <v>M50LZ000F1UNA</v>
          </cell>
          <cell r="B13" t="str">
            <v>AW16</v>
          </cell>
          <cell r="C13" t="str">
            <v>M</v>
          </cell>
          <cell r="D13" t="str">
            <v>MAINLINE</v>
          </cell>
          <cell r="E13">
            <v>1</v>
          </cell>
          <cell r="F13" t="str">
            <v>CU</v>
          </cell>
          <cell r="G13" t="str">
            <v>NONE</v>
          </cell>
          <cell r="H13" t="str">
            <v>M50LZ000F1</v>
          </cell>
          <cell r="I13" t="str">
            <v>HOODED WINDTREKKER</v>
          </cell>
          <cell r="J13" t="str">
            <v>Navy Marl/Rebel Red</v>
          </cell>
          <cell r="K13" t="str">
            <v>UNA</v>
          </cell>
          <cell r="L13" t="str">
            <v>50 JACKET</v>
          </cell>
          <cell r="M13" t="str">
            <v>A2 Wind Family</v>
          </cell>
          <cell r="N13">
            <v>0</v>
          </cell>
          <cell r="O13" t="str">
            <v>At Factory</v>
          </cell>
        </row>
        <row r="14">
          <cell r="A14" t="str">
            <v>G80000YN71H</v>
          </cell>
          <cell r="B14" t="str">
            <v>AW16</v>
          </cell>
          <cell r="C14" t="str">
            <v>G</v>
          </cell>
          <cell r="D14" t="str">
            <v>MAINLINE</v>
          </cell>
          <cell r="E14">
            <v>2</v>
          </cell>
          <cell r="F14" t="str">
            <v>CU</v>
          </cell>
          <cell r="G14" t="str">
            <v>NONE</v>
          </cell>
          <cell r="H14" t="str">
            <v>G80000YN</v>
          </cell>
          <cell r="I14" t="str">
            <v>IZZIE FLARE DUNGAREE</v>
          </cell>
          <cell r="J14" t="str">
            <v>Blue Black</v>
          </cell>
          <cell r="K14" t="str">
            <v>71H</v>
          </cell>
          <cell r="L14" t="str">
            <v>80 DRESS &amp; ONE PIECE</v>
          </cell>
          <cell r="M14" t="str">
            <v>Denim Dress/One Piece</v>
          </cell>
          <cell r="N14" t="str">
            <v>422 044 3975</v>
          </cell>
          <cell r="O14" t="str">
            <v>In Shipping</v>
          </cell>
        </row>
        <row r="15">
          <cell r="A15" t="str">
            <v>M40017ENF2XDU</v>
          </cell>
          <cell r="B15" t="str">
            <v>AW16</v>
          </cell>
          <cell r="C15" t="str">
            <v>M</v>
          </cell>
          <cell r="D15" t="str">
            <v>MAINLINE</v>
          </cell>
          <cell r="E15">
            <v>3</v>
          </cell>
          <cell r="F15" t="str">
            <v>CU</v>
          </cell>
          <cell r="G15" t="str">
            <v>NONE</v>
          </cell>
          <cell r="H15" t="str">
            <v>M40017ENF2</v>
          </cell>
          <cell r="I15" t="str">
            <v>MILLED FLANNEL L/S SHIRT</v>
          </cell>
          <cell r="J15" t="str">
            <v>Marvel Blue Check</v>
          </cell>
          <cell r="K15" t="str">
            <v>XDU</v>
          </cell>
          <cell r="L15" t="str">
            <v>40 SHIRT</v>
          </cell>
          <cell r="M15" t="str">
            <v>R2 L/S Shirt (M)</v>
          </cell>
          <cell r="N15">
            <v>2312378202</v>
          </cell>
          <cell r="O15" t="str">
            <v>In Shipping</v>
          </cell>
        </row>
        <row r="16">
          <cell r="A16" t="str">
            <v>M50003RN02A</v>
          </cell>
          <cell r="B16" t="str">
            <v>AW16</v>
          </cell>
          <cell r="C16" t="str">
            <v>M</v>
          </cell>
          <cell r="D16" t="str">
            <v>MAINLINE</v>
          </cell>
          <cell r="E16">
            <v>1</v>
          </cell>
          <cell r="F16" t="str">
            <v>CU</v>
          </cell>
          <cell r="G16" t="str">
            <v>NONE</v>
          </cell>
          <cell r="H16" t="str">
            <v>M50003RN</v>
          </cell>
          <cell r="I16" t="str">
            <v>MOODY NORSE RACER</v>
          </cell>
          <cell r="J16" t="str">
            <v>BLACK</v>
          </cell>
          <cell r="K16" t="str">
            <v>02A</v>
          </cell>
          <cell r="L16" t="str">
            <v>50 JACKET</v>
          </cell>
          <cell r="M16" t="str">
            <v>A1 Casual Jacket</v>
          </cell>
          <cell r="N16">
            <v>5332817980</v>
          </cell>
          <cell r="O16" t="str">
            <v>In Shipping</v>
          </cell>
        </row>
        <row r="17">
          <cell r="A17" t="str">
            <v>GF1007SN02A</v>
          </cell>
          <cell r="B17" t="str">
            <v>AW16</v>
          </cell>
          <cell r="C17" t="str">
            <v>G</v>
          </cell>
          <cell r="D17" t="str">
            <v>MAINLINE</v>
          </cell>
          <cell r="E17">
            <v>1</v>
          </cell>
          <cell r="F17" t="str">
            <v>CU</v>
          </cell>
          <cell r="G17" t="str">
            <v>NONE</v>
          </cell>
          <cell r="H17" t="str">
            <v>GF1007SN</v>
          </cell>
          <cell r="I17" t="str">
            <v>NANO ZIP HI TOP SNEAKER</v>
          </cell>
          <cell r="J17" t="str">
            <v>Black</v>
          </cell>
          <cell r="K17" t="str">
            <v>02A</v>
          </cell>
          <cell r="L17" t="str">
            <v>F1 SHOE</v>
          </cell>
          <cell r="M17" t="str">
            <v>V1 Casual Shoe</v>
          </cell>
          <cell r="N17" t="str">
            <v>45 3484 9572</v>
          </cell>
          <cell r="O17" t="str">
            <v>In Shipping</v>
          </cell>
        </row>
        <row r="18">
          <cell r="A18" t="str">
            <v>GF1007SN04C</v>
          </cell>
          <cell r="B18" t="str">
            <v>AW16</v>
          </cell>
          <cell r="C18" t="str">
            <v>G</v>
          </cell>
          <cell r="D18" t="str">
            <v>MAINLINE</v>
          </cell>
          <cell r="E18">
            <v>1</v>
          </cell>
          <cell r="F18" t="str">
            <v>CU</v>
          </cell>
          <cell r="G18" t="str">
            <v>NONE</v>
          </cell>
          <cell r="H18" t="str">
            <v>GF1007SN</v>
          </cell>
          <cell r="I18" t="str">
            <v>NANO ZIP HI TOP SNEAKER</v>
          </cell>
          <cell r="J18" t="str">
            <v>White</v>
          </cell>
          <cell r="K18" t="str">
            <v>04C</v>
          </cell>
          <cell r="L18" t="str">
            <v>F1 SHOE</v>
          </cell>
          <cell r="M18" t="str">
            <v>V1 Casual Shoe</v>
          </cell>
          <cell r="N18" t="str">
            <v>45 3484 9572</v>
          </cell>
          <cell r="O18" t="str">
            <v>In Shipping</v>
          </cell>
        </row>
        <row r="19">
          <cell r="A19" t="str">
            <v>GF1007SN24S</v>
          </cell>
          <cell r="B19" t="str">
            <v>AW16</v>
          </cell>
          <cell r="C19" t="str">
            <v>G</v>
          </cell>
          <cell r="D19" t="str">
            <v>MAINLINE</v>
          </cell>
          <cell r="E19">
            <v>1</v>
          </cell>
          <cell r="F19" t="str">
            <v>CU</v>
          </cell>
          <cell r="G19" t="str">
            <v>NONE</v>
          </cell>
          <cell r="H19" t="str">
            <v>GF1007SN</v>
          </cell>
          <cell r="I19" t="str">
            <v>NANO ZIP HI TOP SNEAKER</v>
          </cell>
          <cell r="J19" t="str">
            <v>Dark Navy</v>
          </cell>
          <cell r="K19" t="str">
            <v>24S</v>
          </cell>
          <cell r="L19" t="str">
            <v>F1 SHOE</v>
          </cell>
          <cell r="M19" t="str">
            <v>V1 Casual Shoe</v>
          </cell>
          <cell r="N19" t="str">
            <v>45 3484 9572</v>
          </cell>
          <cell r="O19" t="str">
            <v>In Shipping</v>
          </cell>
        </row>
        <row r="20">
          <cell r="A20" t="str">
            <v>G72001SNXFI</v>
          </cell>
          <cell r="B20" t="str">
            <v>AW16</v>
          </cell>
          <cell r="C20" t="str">
            <v>G</v>
          </cell>
          <cell r="D20" t="str">
            <v>MAINLINE</v>
          </cell>
          <cell r="E20">
            <v>3</v>
          </cell>
          <cell r="F20" t="str">
            <v>CU</v>
          </cell>
          <cell r="G20" t="str">
            <v>NONE</v>
          </cell>
          <cell r="H20" t="str">
            <v>G72001SN</v>
          </cell>
          <cell r="I20" t="str">
            <v>NATASHA PONTE PENCIL SKIRT</v>
          </cell>
          <cell r="J20" t="str">
            <v>WINE RED</v>
          </cell>
          <cell r="K20" t="str">
            <v>XFI</v>
          </cell>
          <cell r="L20" t="str">
            <v>72 SKIRT</v>
          </cell>
          <cell r="M20" t="str">
            <v>B7 Jersey Skirt</v>
          </cell>
          <cell r="N20" t="str">
            <v>78 7212 1110</v>
          </cell>
          <cell r="O20" t="str">
            <v>In Shipping</v>
          </cell>
        </row>
        <row r="21">
          <cell r="A21" t="str">
            <v>G93004DN00B</v>
          </cell>
          <cell r="B21" t="str">
            <v>AW16</v>
          </cell>
          <cell r="C21" t="str">
            <v>G</v>
          </cell>
          <cell r="D21" t="str">
            <v>MAINLINE</v>
          </cell>
          <cell r="E21">
            <v>0</v>
          </cell>
          <cell r="F21" t="str">
            <v>CU</v>
          </cell>
          <cell r="G21" t="str">
            <v>NONE</v>
          </cell>
          <cell r="H21" t="str">
            <v>G93004DN</v>
          </cell>
          <cell r="I21" t="str">
            <v>NORDIC PATTERN MITTEN</v>
          </cell>
          <cell r="J21" t="str">
            <v>Black/Cream</v>
          </cell>
          <cell r="K21" t="str">
            <v>00B</v>
          </cell>
          <cell r="L21" t="str">
            <v>93 KNITTED ACCESSORIES</v>
          </cell>
          <cell r="M21" t="str">
            <v>Z5 Glove</v>
          </cell>
          <cell r="N21" t="str">
            <v>23 5518 7133</v>
          </cell>
          <cell r="O21" t="str">
            <v>In Shipping</v>
          </cell>
        </row>
        <row r="22">
          <cell r="A22" t="str">
            <v>M10005TNVSP</v>
          </cell>
          <cell r="B22" t="str">
            <v>AW16</v>
          </cell>
          <cell r="C22" t="str">
            <v>M</v>
          </cell>
          <cell r="D22" t="str">
            <v>MAINLINE</v>
          </cell>
          <cell r="E22">
            <v>3</v>
          </cell>
          <cell r="F22" t="str">
            <v>CU</v>
          </cell>
          <cell r="G22" t="str">
            <v>NONE</v>
          </cell>
          <cell r="H22" t="str">
            <v>M10005TN</v>
          </cell>
          <cell r="I22" t="str">
            <v>O L VINTAGE POP GRIT L/S TEE</v>
          </cell>
          <cell r="J22" t="str">
            <v>Forest Green Grit</v>
          </cell>
          <cell r="K22" t="str">
            <v>VSP</v>
          </cell>
          <cell r="L22" t="str">
            <v>60 TOPS</v>
          </cell>
          <cell r="M22" t="str">
            <v>T9 Jersey Top (M)</v>
          </cell>
          <cell r="N22">
            <v>6713456256</v>
          </cell>
          <cell r="O22" t="str">
            <v>In Shipping</v>
          </cell>
        </row>
        <row r="23">
          <cell r="A23" t="str">
            <v>M61083KNDSUSC</v>
          </cell>
          <cell r="B23" t="str">
            <v>AW16</v>
          </cell>
          <cell r="C23" t="str">
            <v>M</v>
          </cell>
          <cell r="D23" t="str">
            <v>MAINLINE</v>
          </cell>
          <cell r="E23">
            <v>1</v>
          </cell>
          <cell r="F23" t="str">
            <v>CU</v>
          </cell>
          <cell r="G23" t="str">
            <v>NONE</v>
          </cell>
          <cell r="H23" t="str">
            <v>M61083KNDS</v>
          </cell>
          <cell r="I23" t="str">
            <v>ORANGE LABEL CREW</v>
          </cell>
          <cell r="J23" t="str">
            <v>Steel Twist</v>
          </cell>
          <cell r="K23" t="str">
            <v>USC</v>
          </cell>
          <cell r="L23" t="str">
            <v>61 KNIT</v>
          </cell>
          <cell r="M23" t="str">
            <v>K3 Jumper</v>
          </cell>
          <cell r="N23" t="str">
            <v>DHL#651 0860 580</v>
          </cell>
          <cell r="O23" t="str">
            <v>In Shipping</v>
          </cell>
        </row>
        <row r="24">
          <cell r="A24" t="str">
            <v>G70000XN02A</v>
          </cell>
          <cell r="B24" t="str">
            <v>AW16</v>
          </cell>
          <cell r="C24" t="str">
            <v>G</v>
          </cell>
          <cell r="D24" t="str">
            <v>MAINLINE</v>
          </cell>
          <cell r="E24">
            <v>2</v>
          </cell>
          <cell r="F24" t="str">
            <v>CU</v>
          </cell>
          <cell r="G24" t="str">
            <v>NONE</v>
          </cell>
          <cell r="H24" t="str">
            <v>G70000XN</v>
          </cell>
          <cell r="I24" t="str">
            <v>ORANGE LABEL LUXE SUPER SKINNY JOGGER</v>
          </cell>
          <cell r="J24" t="str">
            <v>Black</v>
          </cell>
          <cell r="K24" t="str">
            <v>02A</v>
          </cell>
          <cell r="L24" t="str">
            <v>70 PANT</v>
          </cell>
          <cell r="M24" t="str">
            <v>B1 Jersey Pant</v>
          </cell>
          <cell r="N24">
            <v>45113546931</v>
          </cell>
          <cell r="O24" t="str">
            <v>In Shipping</v>
          </cell>
        </row>
        <row r="25">
          <cell r="A25" t="str">
            <v>G70000XNXFK</v>
          </cell>
          <cell r="B25" t="str">
            <v>AW16</v>
          </cell>
          <cell r="C25" t="str">
            <v>G</v>
          </cell>
          <cell r="D25" t="str">
            <v>MAINLINE</v>
          </cell>
          <cell r="E25">
            <v>2</v>
          </cell>
          <cell r="F25" t="str">
            <v>CU</v>
          </cell>
          <cell r="G25" t="str">
            <v>NONE</v>
          </cell>
          <cell r="H25" t="str">
            <v>G70000XN</v>
          </cell>
          <cell r="I25" t="str">
            <v>ORANGE LABEL LUXE SUPER SKINNY JOGGER</v>
          </cell>
          <cell r="J25" t="str">
            <v>Estate Blue Jaspe</v>
          </cell>
          <cell r="K25" t="str">
            <v>XFK</v>
          </cell>
          <cell r="L25" t="str">
            <v>70 PANT</v>
          </cell>
          <cell r="M25" t="str">
            <v>B1 Jersey Pant</v>
          </cell>
          <cell r="N25">
            <v>45113546931</v>
          </cell>
          <cell r="O25" t="str">
            <v>In Shipping</v>
          </cell>
        </row>
        <row r="26">
          <cell r="A26" t="str">
            <v>M70154ANF6XGH</v>
          </cell>
          <cell r="B26" t="str">
            <v>AW16</v>
          </cell>
          <cell r="C26" t="str">
            <v>M</v>
          </cell>
          <cell r="D26" t="str">
            <v>MAINLINE</v>
          </cell>
          <cell r="E26">
            <v>1</v>
          </cell>
          <cell r="F26" t="str">
            <v>CU</v>
          </cell>
          <cell r="G26" t="str">
            <v>NONE</v>
          </cell>
          <cell r="H26" t="str">
            <v>M70154ANF6</v>
          </cell>
          <cell r="I26" t="str">
            <v>ORANGE LABEL SLIM JOGGER</v>
          </cell>
          <cell r="J26" t="str">
            <v>Dark Smoke Grit</v>
          </cell>
          <cell r="K26" t="str">
            <v>XGH</v>
          </cell>
          <cell r="L26" t="str">
            <v>70 PANT</v>
          </cell>
          <cell r="M26" t="str">
            <v>B1 Jersey Pant</v>
          </cell>
          <cell r="N26">
            <v>4950284286</v>
          </cell>
          <cell r="O26" t="str">
            <v>In Shipping</v>
          </cell>
        </row>
        <row r="27">
          <cell r="A27" t="str">
            <v>M70154ANF6XJE</v>
          </cell>
          <cell r="B27" t="str">
            <v>AW16</v>
          </cell>
          <cell r="C27" t="str">
            <v>M</v>
          </cell>
          <cell r="D27" t="str">
            <v>MAINLINE</v>
          </cell>
          <cell r="E27">
            <v>2</v>
          </cell>
          <cell r="F27" t="str">
            <v>CU</v>
          </cell>
          <cell r="G27" t="str">
            <v>NONE</v>
          </cell>
          <cell r="H27" t="str">
            <v>M70154ANF6</v>
          </cell>
          <cell r="I27" t="str">
            <v>ORANGE LABEL SLIM JOGGER</v>
          </cell>
          <cell r="J27" t="str">
            <v>Flint Grey Grit</v>
          </cell>
          <cell r="K27" t="str">
            <v>XJE</v>
          </cell>
          <cell r="L27" t="str">
            <v>70 PANT</v>
          </cell>
          <cell r="M27" t="str">
            <v>B1 Jersey Pant</v>
          </cell>
          <cell r="N27">
            <v>4950284286</v>
          </cell>
          <cell r="O27" t="str">
            <v>In Shipping</v>
          </cell>
        </row>
        <row r="28">
          <cell r="A28" t="str">
            <v>G70024XNF5YEC</v>
          </cell>
          <cell r="B28" t="str">
            <v>AW16</v>
          </cell>
          <cell r="C28" t="str">
            <v>G</v>
          </cell>
          <cell r="D28" t="str">
            <v>MAINLINE</v>
          </cell>
          <cell r="E28">
            <v>2</v>
          </cell>
          <cell r="F28" t="str">
            <v>CU</v>
          </cell>
          <cell r="G28" t="str">
            <v>NONE</v>
          </cell>
          <cell r="H28" t="str">
            <v>G70024XNF5</v>
          </cell>
          <cell r="I28" t="str">
            <v>ORANGE LABEL SLIM JOGGER</v>
          </cell>
          <cell r="J28" t="str">
            <v>Wine Snowy</v>
          </cell>
          <cell r="K28" t="str">
            <v>YEC</v>
          </cell>
          <cell r="L28" t="str">
            <v>70 PANT</v>
          </cell>
          <cell r="M28" t="str">
            <v>B1 Jersey Pant</v>
          </cell>
          <cell r="N28">
            <v>4511356894</v>
          </cell>
          <cell r="O28" t="str">
            <v>In Shipping</v>
          </cell>
        </row>
        <row r="29">
          <cell r="A29" t="str">
            <v>M10012OND1VVX</v>
          </cell>
          <cell r="B29" t="str">
            <v>AW16</v>
          </cell>
          <cell r="C29" t="str">
            <v>M</v>
          </cell>
          <cell r="D29" t="str">
            <v>MAINLINE</v>
          </cell>
          <cell r="E29">
            <v>1</v>
          </cell>
          <cell r="F29" t="str">
            <v>CU</v>
          </cell>
          <cell r="G29" t="str">
            <v>NONE</v>
          </cell>
          <cell r="H29" t="str">
            <v>M10012OND1</v>
          </cell>
          <cell r="I29" t="str">
            <v>ORANGE LABEL VINTAGE EMB VEE TEE</v>
          </cell>
          <cell r="J29" t="str">
            <v>Deep Indigo Jaspe</v>
          </cell>
          <cell r="K29" t="str">
            <v>VVX</v>
          </cell>
          <cell r="L29" t="str">
            <v>10 T.SHIRT</v>
          </cell>
          <cell r="M29" t="str">
            <v>C2 Non-Printed T.Shirt (M)</v>
          </cell>
          <cell r="N29">
            <v>0</v>
          </cell>
          <cell r="O29" t="str">
            <v>At Factory</v>
          </cell>
        </row>
        <row r="30">
          <cell r="A30" t="str">
            <v>M20003XNDSTHG</v>
          </cell>
          <cell r="B30" t="str">
            <v>AW16</v>
          </cell>
          <cell r="C30" t="str">
            <v>M</v>
          </cell>
          <cell r="D30" t="str">
            <v>MAINLINE</v>
          </cell>
          <cell r="E30">
            <v>2</v>
          </cell>
          <cell r="F30" t="str">
            <v>CU</v>
          </cell>
          <cell r="G30" t="str">
            <v>NONE</v>
          </cell>
          <cell r="H30" t="str">
            <v>M20003XNDS</v>
          </cell>
          <cell r="I30" t="str">
            <v>ORANGE LABEL ZIPHOOD</v>
          </cell>
          <cell r="J30" t="str">
            <v>Truest Navy</v>
          </cell>
          <cell r="K30" t="str">
            <v>THG</v>
          </cell>
          <cell r="L30" t="str">
            <v>20 SWEATS</v>
          </cell>
          <cell r="M30" t="str">
            <v>G2 Zip Hood</v>
          </cell>
          <cell r="N30">
            <v>3787273641</v>
          </cell>
          <cell r="O30" t="str">
            <v>In Shipping</v>
          </cell>
        </row>
        <row r="31">
          <cell r="A31" t="str">
            <v>M60000XNRLX</v>
          </cell>
          <cell r="B31" t="str">
            <v>AW16</v>
          </cell>
          <cell r="C31" t="str">
            <v>M</v>
          </cell>
          <cell r="D31" t="str">
            <v>MAINLINE</v>
          </cell>
          <cell r="E31">
            <v>1</v>
          </cell>
          <cell r="F31" t="str">
            <v>CU</v>
          </cell>
          <cell r="G31" t="str">
            <v>NONE</v>
          </cell>
          <cell r="H31" t="str">
            <v>M60000XN</v>
          </cell>
          <cell r="I31" t="str">
            <v>OSAKA SPORT L/S TEE</v>
          </cell>
          <cell r="J31" t="str">
            <v>Royal Grit</v>
          </cell>
          <cell r="K31" t="str">
            <v>RLX</v>
          </cell>
          <cell r="L31" t="str">
            <v>60 TOPS</v>
          </cell>
          <cell r="M31" t="str">
            <v>T9 Jersey Top (M)</v>
          </cell>
          <cell r="N31">
            <v>0</v>
          </cell>
          <cell r="O31" t="str">
            <v>At Factory</v>
          </cell>
        </row>
        <row r="32">
          <cell r="A32" t="str">
            <v>M10005HNF101C</v>
          </cell>
          <cell r="B32" t="str">
            <v>AW16</v>
          </cell>
          <cell r="C32" t="str">
            <v>M</v>
          </cell>
          <cell r="D32" t="str">
            <v>MAINLINE</v>
          </cell>
          <cell r="E32">
            <v>1</v>
          </cell>
          <cell r="F32" t="str">
            <v>CU</v>
          </cell>
          <cell r="G32" t="str">
            <v>NONE</v>
          </cell>
          <cell r="H32" t="str">
            <v>M10005HNF1</v>
          </cell>
          <cell r="I32" t="str">
            <v>OSAKA SPORT TEE</v>
          </cell>
          <cell r="J32" t="str">
            <v>Optic</v>
          </cell>
          <cell r="K32" t="str">
            <v>01C</v>
          </cell>
          <cell r="L32" t="str">
            <v>10 T.SHIRT</v>
          </cell>
          <cell r="M32" t="str">
            <v>C1 Printed T.Shirt (M)</v>
          </cell>
          <cell r="N32">
            <v>8109291536</v>
          </cell>
          <cell r="O32" t="str">
            <v>In Shipping</v>
          </cell>
        </row>
        <row r="33">
          <cell r="A33" t="str">
            <v>G40000CNQOL</v>
          </cell>
          <cell r="B33" t="str">
            <v>AW16</v>
          </cell>
          <cell r="C33" t="str">
            <v>G</v>
          </cell>
          <cell r="D33" t="str">
            <v>MAINLINE</v>
          </cell>
          <cell r="E33">
            <v>2</v>
          </cell>
          <cell r="F33" t="str">
            <v>CU</v>
          </cell>
          <cell r="G33" t="str">
            <v>NONE</v>
          </cell>
          <cell r="H33" t="str">
            <v>G40000CN</v>
          </cell>
          <cell r="I33" t="str">
            <v>OVERALL SHIRT</v>
          </cell>
          <cell r="J33" t="str">
            <v>Atlas Navy Check</v>
          </cell>
          <cell r="K33" t="str">
            <v>QOL</v>
          </cell>
          <cell r="L33" t="str">
            <v>40 SHIRT</v>
          </cell>
          <cell r="M33" t="str">
            <v>R3 Shirt (W)</v>
          </cell>
          <cell r="N33">
            <v>0</v>
          </cell>
          <cell r="O33" t="str">
            <v>At Factory</v>
          </cell>
        </row>
        <row r="34">
          <cell r="A34" t="str">
            <v>G80004XN02A</v>
          </cell>
          <cell r="B34" t="str">
            <v>AW16</v>
          </cell>
          <cell r="C34" t="str">
            <v>G</v>
          </cell>
          <cell r="D34" t="str">
            <v>MAINLINE</v>
          </cell>
          <cell r="E34">
            <v>2</v>
          </cell>
          <cell r="F34" t="str">
            <v>CU</v>
          </cell>
          <cell r="G34" t="str">
            <v>NONE</v>
          </cell>
          <cell r="H34" t="str">
            <v>G80004XN</v>
          </cell>
          <cell r="I34" t="str">
            <v>PEGGY GRANDAD SKATER DRESS</v>
          </cell>
          <cell r="J34" t="str">
            <v>Black</v>
          </cell>
          <cell r="K34" t="str">
            <v>02A</v>
          </cell>
          <cell r="L34" t="str">
            <v>80 DRESS &amp; ONE PIECE</v>
          </cell>
          <cell r="M34" t="str">
            <v>D2 Jersey Dress/One Piece</v>
          </cell>
          <cell r="N34" t="str">
            <v xml:space="preserve">32 5635 7952 
</v>
          </cell>
          <cell r="O34" t="str">
            <v>In Shipping</v>
          </cell>
        </row>
        <row r="35">
          <cell r="A35" t="str">
            <v>G80001YNXDA</v>
          </cell>
          <cell r="B35" t="str">
            <v>AW16</v>
          </cell>
          <cell r="C35" t="str">
            <v>G</v>
          </cell>
          <cell r="D35" t="str">
            <v>MAINLINE</v>
          </cell>
          <cell r="E35">
            <v>1</v>
          </cell>
          <cell r="F35" t="str">
            <v>CU</v>
          </cell>
          <cell r="G35" t="str">
            <v>NONE</v>
          </cell>
          <cell r="H35" t="str">
            <v>G80001YN</v>
          </cell>
          <cell r="I35" t="str">
            <v>PENCIL DUNGAREE DRESS</v>
          </cell>
          <cell r="J35" t="str">
            <v>Worker Blue</v>
          </cell>
          <cell r="K35" t="str">
            <v>XDA</v>
          </cell>
          <cell r="L35" t="str">
            <v>80 DRESS &amp; ONE PIECE</v>
          </cell>
          <cell r="M35" t="str">
            <v>Denim Dress/One Piece</v>
          </cell>
          <cell r="N35" t="str">
            <v>422 044 3975</v>
          </cell>
          <cell r="O35" t="str">
            <v>In Shipping</v>
          </cell>
        </row>
        <row r="36">
          <cell r="A36" t="str">
            <v>G20004XNHLX</v>
          </cell>
          <cell r="B36" t="str">
            <v>AW16</v>
          </cell>
          <cell r="C36" t="str">
            <v>G</v>
          </cell>
          <cell r="D36" t="str">
            <v>MAINLINE</v>
          </cell>
          <cell r="E36">
            <v>1</v>
          </cell>
          <cell r="F36" t="str">
            <v>CU</v>
          </cell>
          <cell r="G36" t="str">
            <v>NONE</v>
          </cell>
          <cell r="H36" t="str">
            <v>G20004XN</v>
          </cell>
          <cell r="I36" t="str">
            <v>PREMIUM GOODS PLACEMENT CREW</v>
          </cell>
          <cell r="J36" t="str">
            <v>Grit Grey</v>
          </cell>
          <cell r="K36" t="str">
            <v>HLX</v>
          </cell>
          <cell r="L36" t="str">
            <v>20 SWEATS</v>
          </cell>
          <cell r="M36" t="str">
            <v>G3 Sweats</v>
          </cell>
          <cell r="N36">
            <v>0</v>
          </cell>
          <cell r="O36" t="str">
            <v>At Factory</v>
          </cell>
        </row>
        <row r="37">
          <cell r="A37" t="str">
            <v>G20004XNTDD</v>
          </cell>
          <cell r="B37" t="str">
            <v>AW16</v>
          </cell>
          <cell r="C37" t="str">
            <v>G</v>
          </cell>
          <cell r="D37" t="str">
            <v>MAINLINE</v>
          </cell>
          <cell r="E37">
            <v>1</v>
          </cell>
          <cell r="F37" t="str">
            <v>CU</v>
          </cell>
          <cell r="G37" t="str">
            <v>NONE</v>
          </cell>
          <cell r="H37" t="str">
            <v>G20004XN</v>
          </cell>
          <cell r="I37" t="str">
            <v>PREMIUM GOODS PLACEMENT CREW</v>
          </cell>
          <cell r="J37" t="str">
            <v>Teaberry Marl</v>
          </cell>
          <cell r="K37" t="str">
            <v>TDD</v>
          </cell>
          <cell r="L37" t="str">
            <v>20 SWEATS</v>
          </cell>
          <cell r="M37" t="str">
            <v>G3 Sweats</v>
          </cell>
          <cell r="N37">
            <v>0</v>
          </cell>
          <cell r="O37" t="str">
            <v>At Factory</v>
          </cell>
        </row>
        <row r="38">
          <cell r="A38" t="str">
            <v>GF2009SNXXF</v>
          </cell>
          <cell r="B38" t="str">
            <v>AW16</v>
          </cell>
          <cell r="C38" t="str">
            <v>G</v>
          </cell>
          <cell r="D38" t="str">
            <v>MAINLINE</v>
          </cell>
          <cell r="E38">
            <v>1</v>
          </cell>
          <cell r="F38" t="str">
            <v>CU</v>
          </cell>
          <cell r="G38" t="str">
            <v>NONE</v>
          </cell>
          <cell r="H38" t="str">
            <v>GF2009SN</v>
          </cell>
          <cell r="I38" t="str">
            <v>PREMIUM MILLIE CHELSEA BOOT</v>
          </cell>
          <cell r="J38" t="str">
            <v>Black &amp; White Pony</v>
          </cell>
          <cell r="K38" t="str">
            <v>XXF</v>
          </cell>
          <cell r="L38" t="str">
            <v>F2 BOOT</v>
          </cell>
          <cell r="M38" t="str">
            <v>V4 Smart Boot</v>
          </cell>
          <cell r="N38" t="str">
            <v>67 1098 4711</v>
          </cell>
          <cell r="O38" t="str">
            <v>In Shipping</v>
          </cell>
        </row>
        <row r="39">
          <cell r="A39" t="str">
            <v>G20002FN02A</v>
          </cell>
          <cell r="B39" t="str">
            <v>AW16</v>
          </cell>
          <cell r="C39" t="str">
            <v>G</v>
          </cell>
          <cell r="D39" t="str">
            <v>MAINLINE</v>
          </cell>
          <cell r="E39">
            <v>2</v>
          </cell>
          <cell r="F39" t="str">
            <v>CU</v>
          </cell>
          <cell r="G39" t="str">
            <v>NONE</v>
          </cell>
          <cell r="H39" t="str">
            <v>G20002FN</v>
          </cell>
          <cell r="I39" t="str">
            <v>QUILTED NORDIC CREW</v>
          </cell>
          <cell r="J39" t="str">
            <v>Black</v>
          </cell>
          <cell r="K39" t="str">
            <v>02A</v>
          </cell>
          <cell r="L39" t="str">
            <v>20 SWEATS</v>
          </cell>
          <cell r="M39" t="str">
            <v>G3 Sweats</v>
          </cell>
          <cell r="N39">
            <v>3259270361</v>
          </cell>
          <cell r="O39" t="str">
            <v>In Shipping</v>
          </cell>
        </row>
        <row r="40">
          <cell r="A40" t="str">
            <v>M60006TNYWE</v>
          </cell>
          <cell r="B40" t="str">
            <v>AW16</v>
          </cell>
          <cell r="C40" t="str">
            <v>M</v>
          </cell>
          <cell r="D40" t="str">
            <v>MAINLINE</v>
          </cell>
          <cell r="E40">
            <v>1</v>
          </cell>
          <cell r="F40" t="str">
            <v>CU</v>
          </cell>
          <cell r="G40" t="str">
            <v>NONE</v>
          </cell>
          <cell r="H40" t="str">
            <v>M60006TN</v>
          </cell>
          <cell r="I40" t="str">
            <v>RAGLAN CHARIOT CREW</v>
          </cell>
          <cell r="J40" t="str">
            <v>Flint/Indigo Grindle Slub</v>
          </cell>
          <cell r="K40" t="str">
            <v>YWE</v>
          </cell>
          <cell r="L40" t="str">
            <v>60 TOPS</v>
          </cell>
          <cell r="M40" t="str">
            <v>T9 Jersey Top (M)</v>
          </cell>
          <cell r="N40">
            <v>0</v>
          </cell>
          <cell r="O40" t="str">
            <v>At Factory</v>
          </cell>
        </row>
        <row r="41">
          <cell r="A41" t="str">
            <v>M60006TNYXE</v>
          </cell>
          <cell r="B41" t="str">
            <v>AW16</v>
          </cell>
          <cell r="C41" t="str">
            <v>M</v>
          </cell>
          <cell r="D41" t="str">
            <v>MAINLINE</v>
          </cell>
          <cell r="E41">
            <v>1</v>
          </cell>
          <cell r="F41" t="str">
            <v>CU</v>
          </cell>
          <cell r="G41" t="str">
            <v>NONE</v>
          </cell>
          <cell r="H41" t="str">
            <v>M60006TN</v>
          </cell>
          <cell r="I41" t="str">
            <v>RAGLAN CHARIOT CREW</v>
          </cell>
          <cell r="J41" t="str">
            <v>Monson Navy Grindle/Shadow Blue</v>
          </cell>
          <cell r="K41" t="str">
            <v>YXE</v>
          </cell>
          <cell r="L41" t="str">
            <v>60 TOPS</v>
          </cell>
          <cell r="M41" t="str">
            <v>T9 Jersey Top (M)</v>
          </cell>
          <cell r="N41">
            <v>0</v>
          </cell>
          <cell r="O41" t="str">
            <v>At Factory</v>
          </cell>
        </row>
        <row r="42">
          <cell r="A42" t="str">
            <v>M60006TNYYE</v>
          </cell>
          <cell r="B42" t="str">
            <v>AW16</v>
          </cell>
          <cell r="C42" t="str">
            <v>M</v>
          </cell>
          <cell r="D42" t="str">
            <v>MAINLINE</v>
          </cell>
          <cell r="E42">
            <v>1</v>
          </cell>
          <cell r="F42" t="str">
            <v>CU</v>
          </cell>
          <cell r="G42" t="str">
            <v>NONE</v>
          </cell>
          <cell r="H42" t="str">
            <v>M60006TN</v>
          </cell>
          <cell r="I42" t="str">
            <v>RAGLAN CHARIOT CREW</v>
          </cell>
          <cell r="J42" t="str">
            <v>Pit/Flint</v>
          </cell>
          <cell r="K42" t="str">
            <v>YYE</v>
          </cell>
          <cell r="L42" t="str">
            <v>60 TOPS</v>
          </cell>
          <cell r="M42" t="str">
            <v>T9 Jersey Top (M)</v>
          </cell>
          <cell r="N42">
            <v>0</v>
          </cell>
          <cell r="O42" t="str">
            <v>At Factory</v>
          </cell>
        </row>
        <row r="43">
          <cell r="A43" t="str">
            <v>M60006TNYZE</v>
          </cell>
          <cell r="B43" t="str">
            <v>AW16</v>
          </cell>
          <cell r="C43" t="str">
            <v>M</v>
          </cell>
          <cell r="D43" t="str">
            <v>MAINLINE</v>
          </cell>
          <cell r="E43">
            <v>1</v>
          </cell>
          <cell r="F43" t="str">
            <v>CU</v>
          </cell>
          <cell r="G43" t="str">
            <v>NONE</v>
          </cell>
          <cell r="H43" t="str">
            <v>M60006TN</v>
          </cell>
          <cell r="I43" t="str">
            <v>RAGLAN CHARIOT CREW</v>
          </cell>
          <cell r="J43" t="str">
            <v>Shadow Blue/Eclipse Navy Grindle</v>
          </cell>
          <cell r="K43" t="str">
            <v>YZE</v>
          </cell>
          <cell r="L43" t="str">
            <v>60 TOPS</v>
          </cell>
          <cell r="M43" t="str">
            <v>T9 Jersey Top (M)</v>
          </cell>
          <cell r="N43">
            <v>0</v>
          </cell>
          <cell r="O43" t="str">
            <v>At Factory</v>
          </cell>
        </row>
        <row r="44">
          <cell r="A44" t="str">
            <v>M60005TNSQJ</v>
          </cell>
          <cell r="B44" t="str">
            <v>AW16</v>
          </cell>
          <cell r="C44" t="str">
            <v>M</v>
          </cell>
          <cell r="D44" t="str">
            <v>MAINLINE</v>
          </cell>
          <cell r="E44">
            <v>2</v>
          </cell>
          <cell r="F44" t="str">
            <v>CU</v>
          </cell>
          <cell r="G44" t="str">
            <v>NONE</v>
          </cell>
          <cell r="H44" t="str">
            <v>M60005TN</v>
          </cell>
          <cell r="I44" t="str">
            <v>RIVITER GRANDAD</v>
          </cell>
          <cell r="J44" t="str">
            <v>Flint Marl</v>
          </cell>
          <cell r="K44" t="str">
            <v>SQJ</v>
          </cell>
          <cell r="L44" t="str">
            <v>60 TOPS</v>
          </cell>
          <cell r="M44" t="str">
            <v>T9 Jersey Top (M)</v>
          </cell>
          <cell r="N44">
            <v>0</v>
          </cell>
          <cell r="O44" t="str">
            <v>At Factory</v>
          </cell>
        </row>
        <row r="45">
          <cell r="A45" t="str">
            <v>M60005TNXRW</v>
          </cell>
          <cell r="B45" t="str">
            <v>AW16</v>
          </cell>
          <cell r="C45" t="str">
            <v>M</v>
          </cell>
          <cell r="D45" t="str">
            <v>MAINLINE</v>
          </cell>
          <cell r="E45">
            <v>2</v>
          </cell>
          <cell r="F45" t="str">
            <v>CU</v>
          </cell>
          <cell r="G45" t="str">
            <v>NONE</v>
          </cell>
          <cell r="H45" t="str">
            <v>M60005TN</v>
          </cell>
          <cell r="I45" t="str">
            <v>RIVITER GRANDAD</v>
          </cell>
          <cell r="J45" t="str">
            <v>Ice Blue Marl</v>
          </cell>
          <cell r="K45" t="str">
            <v>XRW</v>
          </cell>
          <cell r="L45" t="str">
            <v>60 TOPS</v>
          </cell>
          <cell r="M45" t="str">
            <v>T9 Jersey Top (M)</v>
          </cell>
          <cell r="N45">
            <v>0</v>
          </cell>
          <cell r="O45" t="str">
            <v>At Factory</v>
          </cell>
        </row>
        <row r="46">
          <cell r="A46" t="str">
            <v>M60005TNXTW</v>
          </cell>
          <cell r="B46" t="str">
            <v>AW16</v>
          </cell>
          <cell r="C46" t="str">
            <v>M</v>
          </cell>
          <cell r="D46" t="str">
            <v>MAINLINE</v>
          </cell>
          <cell r="E46">
            <v>2</v>
          </cell>
          <cell r="F46" t="str">
            <v>CU</v>
          </cell>
          <cell r="G46" t="str">
            <v>NONE</v>
          </cell>
          <cell r="H46" t="str">
            <v>M60005TN</v>
          </cell>
          <cell r="I46" t="str">
            <v>RIVITER GRANDAD</v>
          </cell>
          <cell r="J46" t="str">
            <v>Ice Sky Marl</v>
          </cell>
          <cell r="K46" t="str">
            <v>XTW</v>
          </cell>
          <cell r="L46" t="str">
            <v>60 TOPS</v>
          </cell>
          <cell r="M46" t="str">
            <v>T9 Jersey Top (M)</v>
          </cell>
          <cell r="N46">
            <v>0</v>
          </cell>
          <cell r="O46" t="str">
            <v>At Factory</v>
          </cell>
        </row>
        <row r="47">
          <cell r="A47" t="str">
            <v>M60005TNBLF</v>
          </cell>
          <cell r="B47" t="str">
            <v>AW16</v>
          </cell>
          <cell r="C47" t="str">
            <v>M</v>
          </cell>
          <cell r="D47" t="str">
            <v>MAINLINE</v>
          </cell>
          <cell r="E47">
            <v>2</v>
          </cell>
          <cell r="F47" t="str">
            <v>CU</v>
          </cell>
          <cell r="G47" t="str">
            <v>NONE</v>
          </cell>
          <cell r="H47" t="str">
            <v>M60005TN</v>
          </cell>
          <cell r="I47" t="str">
            <v>RIVITER GRANDAD</v>
          </cell>
          <cell r="J47" t="str">
            <v>Ink Marl</v>
          </cell>
          <cell r="K47" t="str">
            <v>BLF</v>
          </cell>
          <cell r="L47" t="str">
            <v>60 TOPS</v>
          </cell>
          <cell r="M47" t="str">
            <v>T9 Jersey Top (M)</v>
          </cell>
          <cell r="N47">
            <v>0</v>
          </cell>
          <cell r="O47" t="str">
            <v>At Factory</v>
          </cell>
        </row>
        <row r="48">
          <cell r="A48" t="str">
            <v>M60005TNYLG</v>
          </cell>
          <cell r="B48" t="str">
            <v>AW16</v>
          </cell>
          <cell r="C48" t="str">
            <v>M</v>
          </cell>
          <cell r="D48" t="str">
            <v>MAINLINE</v>
          </cell>
          <cell r="E48">
            <v>2</v>
          </cell>
          <cell r="F48" t="str">
            <v>CU</v>
          </cell>
          <cell r="G48" t="str">
            <v>NONE</v>
          </cell>
          <cell r="H48" t="str">
            <v>M60005TN</v>
          </cell>
          <cell r="I48" t="str">
            <v>RIVITER GRANDAD</v>
          </cell>
          <cell r="J48" t="str">
            <v>Pit Marl</v>
          </cell>
          <cell r="K48" t="str">
            <v>YLG</v>
          </cell>
          <cell r="L48" t="str">
            <v>60 TOPS</v>
          </cell>
          <cell r="M48" t="str">
            <v>T9 Jersey Top (M)</v>
          </cell>
          <cell r="N48">
            <v>0</v>
          </cell>
          <cell r="O48" t="str">
            <v>At Factory</v>
          </cell>
        </row>
        <row r="49">
          <cell r="A49" t="str">
            <v>M40001BNXWU</v>
          </cell>
          <cell r="B49" t="str">
            <v>AW16</v>
          </cell>
          <cell r="C49" t="str">
            <v>M</v>
          </cell>
          <cell r="D49" t="str">
            <v>MAINLINE</v>
          </cell>
          <cell r="E49">
            <v>3</v>
          </cell>
          <cell r="F49" t="str">
            <v>CU</v>
          </cell>
          <cell r="G49" t="str">
            <v>NONE</v>
          </cell>
          <cell r="H49" t="str">
            <v>M40001BN</v>
          </cell>
          <cell r="I49" t="str">
            <v>ROOKIE PLAID SHIRT</v>
          </cell>
          <cell r="J49" t="str">
            <v>Timber Red Check</v>
          </cell>
          <cell r="K49" t="str">
            <v>XWU</v>
          </cell>
          <cell r="L49" t="str">
            <v>40 SHIRT</v>
          </cell>
          <cell r="M49" t="str">
            <v>R2 L/S Shirt (M)</v>
          </cell>
          <cell r="N49">
            <v>0</v>
          </cell>
          <cell r="O49" t="str">
            <v>At Factory</v>
          </cell>
        </row>
        <row r="50">
          <cell r="A50" t="str">
            <v>G93000GNYCT</v>
          </cell>
          <cell r="B50" t="str">
            <v>AW16</v>
          </cell>
          <cell r="C50" t="str">
            <v>G</v>
          </cell>
          <cell r="D50" t="str">
            <v>MAINLINE</v>
          </cell>
          <cell r="E50">
            <v>2</v>
          </cell>
          <cell r="F50" t="str">
            <v>CU</v>
          </cell>
          <cell r="G50" t="str">
            <v>NONE</v>
          </cell>
          <cell r="H50" t="str">
            <v>G93000GN</v>
          </cell>
          <cell r="I50" t="str">
            <v>SAVANNAH SCARF</v>
          </cell>
          <cell r="J50" t="str">
            <v>Ikat Camo Blue</v>
          </cell>
          <cell r="K50" t="str">
            <v>YCT</v>
          </cell>
          <cell r="L50" t="str">
            <v>93 KNITTED ACCESSORIES</v>
          </cell>
          <cell r="M50" t="str">
            <v>Z4 Scarf</v>
          </cell>
          <cell r="N50" t="str">
            <v>67 1082 4326 / 67 1082 4315</v>
          </cell>
          <cell r="O50" t="str">
            <v>In Shipping</v>
          </cell>
        </row>
        <row r="51">
          <cell r="A51" t="str">
            <v>M70004JNF4TGA</v>
          </cell>
          <cell r="B51" t="str">
            <v>AW16</v>
          </cell>
          <cell r="C51" t="str">
            <v>M</v>
          </cell>
          <cell r="D51" t="str">
            <v>MAINLINE</v>
          </cell>
          <cell r="E51">
            <v>1</v>
          </cell>
          <cell r="F51" t="str">
            <v>CU</v>
          </cell>
          <cell r="G51" t="str">
            <v>NONE</v>
          </cell>
          <cell r="H51" t="str">
            <v>M70004JNF4</v>
          </cell>
          <cell r="I51" t="str">
            <v>SKINNY JEAN</v>
          </cell>
          <cell r="J51" t="str">
            <v>Dusted Black Blue</v>
          </cell>
          <cell r="K51" t="str">
            <v>TGA</v>
          </cell>
          <cell r="L51">
            <v>0</v>
          </cell>
          <cell r="M51">
            <v>0</v>
          </cell>
          <cell r="N51">
            <v>0</v>
          </cell>
          <cell r="O51" t="str">
            <v>At Factory</v>
          </cell>
        </row>
        <row r="52">
          <cell r="A52" t="str">
            <v>MF2007SNXME</v>
          </cell>
          <cell r="B52" t="str">
            <v>AW16</v>
          </cell>
          <cell r="C52" t="str">
            <v>M</v>
          </cell>
          <cell r="D52" t="str">
            <v>MAINLINE</v>
          </cell>
          <cell r="E52">
            <v>1</v>
          </cell>
          <cell r="F52" t="str">
            <v>CU</v>
          </cell>
          <cell r="G52" t="str">
            <v>NONE</v>
          </cell>
          <cell r="H52" t="str">
            <v>MF2007SN</v>
          </cell>
          <cell r="I52" t="str">
            <v>STIRLING SADDLE BOOT</v>
          </cell>
          <cell r="J52" t="str">
            <v>Black Eclipse</v>
          </cell>
          <cell r="K52" t="str">
            <v>XME</v>
          </cell>
          <cell r="L52" t="str">
            <v>F2 BOOT</v>
          </cell>
          <cell r="M52" t="str">
            <v>V2 Casual Boot</v>
          </cell>
          <cell r="N52" t="str">
            <v>54 0839 6851</v>
          </cell>
          <cell r="O52" t="str">
            <v>In Shipping</v>
          </cell>
        </row>
        <row r="53">
          <cell r="A53" t="str">
            <v>U91009CNF1JKY</v>
          </cell>
          <cell r="B53" t="str">
            <v>AW16</v>
          </cell>
          <cell r="C53" t="str">
            <v>U</v>
          </cell>
          <cell r="D53" t="str">
            <v>MAINLINE</v>
          </cell>
          <cell r="E53">
            <v>1</v>
          </cell>
          <cell r="F53" t="str">
            <v>CU</v>
          </cell>
          <cell r="G53" t="str">
            <v>NONE</v>
          </cell>
          <cell r="H53" t="str">
            <v>U91009CNF1</v>
          </cell>
          <cell r="I53" t="str">
            <v>SUPER RAW MONTANA</v>
          </cell>
          <cell r="J53" t="str">
            <v>True Denim</v>
          </cell>
          <cell r="K53" t="str">
            <v>JKY</v>
          </cell>
          <cell r="L53" t="str">
            <v>91 BAGS</v>
          </cell>
          <cell r="M53" t="str">
            <v>Y1 Rucksack</v>
          </cell>
          <cell r="N53" t="str">
            <v>28 1226 0301</v>
          </cell>
          <cell r="O53" t="str">
            <v>In Shipping</v>
          </cell>
        </row>
        <row r="54">
          <cell r="A54" t="str">
            <v>MF1007SN24S</v>
          </cell>
          <cell r="B54" t="str">
            <v>AW16</v>
          </cell>
          <cell r="C54" t="str">
            <v>M</v>
          </cell>
          <cell r="D54" t="str">
            <v>MAINLINE</v>
          </cell>
          <cell r="E54">
            <v>1</v>
          </cell>
          <cell r="F54" t="str">
            <v>CU</v>
          </cell>
          <cell r="G54" t="str">
            <v>NONE</v>
          </cell>
          <cell r="H54" t="str">
            <v>MF1007SN</v>
          </cell>
          <cell r="I54" t="str">
            <v>SUPER SLEEK HI</v>
          </cell>
          <cell r="J54" t="str">
            <v>Dark Navy</v>
          </cell>
          <cell r="K54" t="str">
            <v>24S</v>
          </cell>
          <cell r="L54" t="str">
            <v>F1 SHOE</v>
          </cell>
          <cell r="M54" t="str">
            <v>V6 Trainer</v>
          </cell>
          <cell r="N54" t="str">
            <v>79 9401 5271</v>
          </cell>
          <cell r="O54" t="str">
            <v>In Shipping</v>
          </cell>
        </row>
        <row r="55">
          <cell r="A55" t="str">
            <v>MF1007SN26C</v>
          </cell>
          <cell r="B55" t="str">
            <v>AW16</v>
          </cell>
          <cell r="C55" t="str">
            <v>M</v>
          </cell>
          <cell r="D55" t="str">
            <v>MAINLINE</v>
          </cell>
          <cell r="E55">
            <v>1</v>
          </cell>
          <cell r="F55" t="str">
            <v>CU</v>
          </cell>
          <cell r="G55" t="str">
            <v>NONE</v>
          </cell>
          <cell r="H55" t="str">
            <v>MF1007SN</v>
          </cell>
          <cell r="I55" t="str">
            <v>SUPER SLEEK HI</v>
          </cell>
          <cell r="J55" t="str">
            <v>Optic White</v>
          </cell>
          <cell r="K55" t="str">
            <v>26C</v>
          </cell>
          <cell r="L55" t="str">
            <v>F1 SHOE</v>
          </cell>
          <cell r="M55" t="str">
            <v>V6 Trainer</v>
          </cell>
          <cell r="N55" t="str">
            <v>45 3485 5231</v>
          </cell>
          <cell r="O55" t="str">
            <v>In Shipping</v>
          </cell>
        </row>
        <row r="56">
          <cell r="A56" t="str">
            <v>M60007TNJOQ</v>
          </cell>
          <cell r="B56" t="str">
            <v>AW16</v>
          </cell>
          <cell r="C56" t="str">
            <v>M</v>
          </cell>
          <cell r="D56" t="str">
            <v>MAINLINE</v>
          </cell>
          <cell r="E56">
            <v>1</v>
          </cell>
          <cell r="F56" t="str">
            <v>CU</v>
          </cell>
          <cell r="G56" t="str">
            <v>NONE</v>
          </cell>
          <cell r="H56" t="str">
            <v>M60007TN</v>
          </cell>
          <cell r="I56" t="str">
            <v>TAILORMAN CREW</v>
          </cell>
          <cell r="J56" t="str">
            <v>Grey Jaspe</v>
          </cell>
          <cell r="K56" t="str">
            <v>JOQ</v>
          </cell>
          <cell r="L56" t="str">
            <v>60 TOPS</v>
          </cell>
          <cell r="M56" t="str">
            <v>T9 Jersey Top (M)</v>
          </cell>
          <cell r="N56">
            <v>0</v>
          </cell>
          <cell r="O56" t="str">
            <v>At Factory</v>
          </cell>
        </row>
        <row r="57">
          <cell r="A57" t="str">
            <v>M60007TN11S</v>
          </cell>
          <cell r="B57" t="str">
            <v>AW16</v>
          </cell>
          <cell r="C57" t="str">
            <v>M</v>
          </cell>
          <cell r="D57" t="str">
            <v>MAINLINE</v>
          </cell>
          <cell r="E57">
            <v>1</v>
          </cell>
          <cell r="F57" t="str">
            <v>CU</v>
          </cell>
          <cell r="G57" t="str">
            <v>NONE</v>
          </cell>
          <cell r="H57" t="str">
            <v>M60007TN</v>
          </cell>
          <cell r="I57" t="str">
            <v>TAILORMAN CREW</v>
          </cell>
          <cell r="J57" t="str">
            <v>Navy</v>
          </cell>
          <cell r="K57" t="str">
            <v>11S</v>
          </cell>
          <cell r="L57" t="str">
            <v>60 TOPS</v>
          </cell>
          <cell r="M57" t="str">
            <v>T9 Jersey Top (M)</v>
          </cell>
          <cell r="N57">
            <v>0</v>
          </cell>
          <cell r="O57" t="str">
            <v>At Factory</v>
          </cell>
        </row>
        <row r="58">
          <cell r="A58" t="str">
            <v>M60007TNCGV</v>
          </cell>
          <cell r="B58" t="str">
            <v>AW16</v>
          </cell>
          <cell r="C58" t="str">
            <v>M</v>
          </cell>
          <cell r="D58" t="str">
            <v>MAINLINE</v>
          </cell>
          <cell r="E58">
            <v>1</v>
          </cell>
          <cell r="F58" t="str">
            <v>CU</v>
          </cell>
          <cell r="G58" t="str">
            <v>NONE</v>
          </cell>
          <cell r="H58" t="str">
            <v>M60007TN</v>
          </cell>
          <cell r="I58" t="str">
            <v>TAILORMAN CREW</v>
          </cell>
          <cell r="J58" t="str">
            <v>Navy Jaspe</v>
          </cell>
          <cell r="K58" t="str">
            <v>CGV</v>
          </cell>
          <cell r="L58" t="str">
            <v>60 TOPS</v>
          </cell>
          <cell r="M58" t="str">
            <v>T9 Jersey Top (M)</v>
          </cell>
          <cell r="N58">
            <v>0</v>
          </cell>
          <cell r="O58" t="str">
            <v>At Factory</v>
          </cell>
        </row>
        <row r="59">
          <cell r="A59" t="str">
            <v>G60002TNNAP</v>
          </cell>
          <cell r="B59" t="str">
            <v>AW16</v>
          </cell>
          <cell r="C59" t="str">
            <v>G</v>
          </cell>
          <cell r="D59" t="str">
            <v>MAINLINE</v>
          </cell>
          <cell r="E59">
            <v>1</v>
          </cell>
          <cell r="F59" t="str">
            <v>CU</v>
          </cell>
          <cell r="G59" t="str">
            <v>NONE</v>
          </cell>
          <cell r="H59" t="str">
            <v>G60002TN</v>
          </cell>
          <cell r="I59" t="str">
            <v>TEXTURE BURNOUT TEE</v>
          </cell>
          <cell r="J59" t="str">
            <v>Blue Burnout</v>
          </cell>
          <cell r="K59" t="str">
            <v>NAP</v>
          </cell>
          <cell r="L59" t="str">
            <v>60 TOPS</v>
          </cell>
          <cell r="M59" t="str">
            <v>T4 Fashion Jersey Tops (W)</v>
          </cell>
          <cell r="N59">
            <v>4073856220</v>
          </cell>
          <cell r="O59" t="str">
            <v>In Shipping</v>
          </cell>
        </row>
        <row r="60">
          <cell r="A60" t="str">
            <v>G10005SNYZZ</v>
          </cell>
          <cell r="B60" t="str">
            <v>AW16</v>
          </cell>
          <cell r="C60" t="str">
            <v>G</v>
          </cell>
          <cell r="D60" t="str">
            <v>MAINLINE</v>
          </cell>
          <cell r="E60">
            <v>1</v>
          </cell>
          <cell r="F60" t="str">
            <v>CU</v>
          </cell>
          <cell r="G60" t="str">
            <v>NONE</v>
          </cell>
          <cell r="H60" t="str">
            <v>G10005SN</v>
          </cell>
          <cell r="I60" t="str">
            <v>THE SUPER CO INDIGO STRIPE TEE</v>
          </cell>
          <cell r="J60" t="str">
            <v>Marine Indigo Stripe</v>
          </cell>
          <cell r="K60" t="str">
            <v>YZZ</v>
          </cell>
          <cell r="L60" t="str">
            <v>10 T.SHIRT</v>
          </cell>
          <cell r="M60" t="str">
            <v>C3 Basic Printed Tee (W)</v>
          </cell>
          <cell r="N60" t="str">
            <v>78 7212 1110</v>
          </cell>
          <cell r="O60" t="str">
            <v>In Shipping</v>
          </cell>
        </row>
        <row r="61">
          <cell r="A61" t="str">
            <v>G20017ANF2YEC</v>
          </cell>
          <cell r="B61" t="str">
            <v>AW16</v>
          </cell>
          <cell r="C61" t="str">
            <v>G</v>
          </cell>
          <cell r="D61" t="str">
            <v>MAINLINE</v>
          </cell>
          <cell r="E61">
            <v>3</v>
          </cell>
          <cell r="F61" t="str">
            <v>CU</v>
          </cell>
          <cell r="G61" t="str">
            <v>NONE</v>
          </cell>
          <cell r="H61" t="str">
            <v>G20017ANF2</v>
          </cell>
          <cell r="I61" t="str">
            <v>TRACK &amp; FIELD HOOD</v>
          </cell>
          <cell r="J61" t="str">
            <v>Wine Snowy</v>
          </cell>
          <cell r="K61" t="str">
            <v>YEC</v>
          </cell>
          <cell r="L61" t="str">
            <v>20 SWEATS</v>
          </cell>
          <cell r="M61" t="str">
            <v>G1 Overhead Hood</v>
          </cell>
          <cell r="N61">
            <v>0</v>
          </cell>
          <cell r="O61" t="str">
            <v>At Factory</v>
          </cell>
        </row>
        <row r="62">
          <cell r="A62" t="str">
            <v>M20085XNDS02A</v>
          </cell>
          <cell r="B62" t="str">
            <v>AW16</v>
          </cell>
          <cell r="C62" t="str">
            <v>M</v>
          </cell>
          <cell r="D62" t="str">
            <v>MAINLINE</v>
          </cell>
          <cell r="E62">
            <v>2</v>
          </cell>
          <cell r="F62" t="str">
            <v>CU</v>
          </cell>
          <cell r="G62" t="str">
            <v>NONE</v>
          </cell>
          <cell r="H62" t="str">
            <v>M20085XNDS</v>
          </cell>
          <cell r="I62" t="str">
            <v>TRACKSTER HOOD</v>
          </cell>
          <cell r="J62" t="str">
            <v>Black</v>
          </cell>
          <cell r="K62" t="str">
            <v>02A</v>
          </cell>
          <cell r="L62" t="str">
            <v>20 SWEATS</v>
          </cell>
          <cell r="M62" t="str">
            <v>G1 Overhead Hood</v>
          </cell>
          <cell r="N62">
            <v>8111224962</v>
          </cell>
          <cell r="O62" t="str">
            <v>In Shipping</v>
          </cell>
        </row>
        <row r="63">
          <cell r="A63" t="str">
            <v>M20085XNDSTHG</v>
          </cell>
          <cell r="B63" t="str">
            <v>AW16</v>
          </cell>
          <cell r="C63" t="str">
            <v>M</v>
          </cell>
          <cell r="D63" t="str">
            <v>MAINLINE</v>
          </cell>
          <cell r="E63">
            <v>1</v>
          </cell>
          <cell r="F63" t="str">
            <v>CU</v>
          </cell>
          <cell r="G63" t="str">
            <v>NONE</v>
          </cell>
          <cell r="H63" t="str">
            <v>M20085XNDS</v>
          </cell>
          <cell r="I63" t="str">
            <v>TRACKSTER HOOD</v>
          </cell>
          <cell r="J63" t="str">
            <v>Truest Navy</v>
          </cell>
          <cell r="K63" t="str">
            <v>THG</v>
          </cell>
          <cell r="L63" t="str">
            <v>20 SWEATS</v>
          </cell>
          <cell r="M63" t="str">
            <v>G1 Overhead Hood</v>
          </cell>
          <cell r="N63">
            <v>9446465722</v>
          </cell>
          <cell r="O63" t="str">
            <v>In Shipping</v>
          </cell>
        </row>
        <row r="64">
          <cell r="A64" t="str">
            <v>G20003FNYEK</v>
          </cell>
          <cell r="B64" t="str">
            <v>AW16</v>
          </cell>
          <cell r="C64" t="str">
            <v>G</v>
          </cell>
          <cell r="D64" t="str">
            <v>MAINLINE</v>
          </cell>
          <cell r="E64">
            <v>1</v>
          </cell>
          <cell r="F64" t="str">
            <v>CU</v>
          </cell>
          <cell r="G64" t="str">
            <v>NONE</v>
          </cell>
          <cell r="H64" t="str">
            <v>G20003FN</v>
          </cell>
          <cell r="I64" t="str">
            <v>TRI LEAGUE SLOUCH HOOD</v>
          </cell>
          <cell r="J64" t="str">
            <v>Tomato Puree</v>
          </cell>
          <cell r="K64" t="str">
            <v>YEK</v>
          </cell>
          <cell r="L64" t="str">
            <v>20 SWEATS</v>
          </cell>
          <cell r="M64" t="str">
            <v>G3 Sweats</v>
          </cell>
          <cell r="N64">
            <v>3259270361</v>
          </cell>
          <cell r="O64" t="str">
            <v>In Shipping</v>
          </cell>
        </row>
        <row r="65">
          <cell r="A65" t="str">
            <v>U98001GN14Q</v>
          </cell>
          <cell r="B65" t="str">
            <v>AW16</v>
          </cell>
          <cell r="C65" t="str">
            <v>U</v>
          </cell>
          <cell r="D65" t="str">
            <v>MAINLINE</v>
          </cell>
          <cell r="E65">
            <v>2</v>
          </cell>
          <cell r="F65" t="str">
            <v>CU</v>
          </cell>
          <cell r="G65" t="str">
            <v>NONE</v>
          </cell>
          <cell r="H65" t="str">
            <v>U98001GN</v>
          </cell>
          <cell r="I65" t="str">
            <v>TRINITY BI FOLD MONTANA WALLET</v>
          </cell>
          <cell r="J65" t="str">
            <v>Dark Marl</v>
          </cell>
          <cell r="K65" t="str">
            <v>14Q</v>
          </cell>
          <cell r="L65" t="str">
            <v>98 SUNDRIES</v>
          </cell>
          <cell r="M65" t="str">
            <v>X6 Wallet/Purse/Holder</v>
          </cell>
          <cell r="N65" t="str">
            <v>23 5532 6061</v>
          </cell>
          <cell r="O65" t="str">
            <v>In Shipping</v>
          </cell>
        </row>
        <row r="66">
          <cell r="A66" t="str">
            <v>M10009XNXBL</v>
          </cell>
          <cell r="B66" t="str">
            <v>AW16</v>
          </cell>
          <cell r="C66" t="str">
            <v>M</v>
          </cell>
          <cell r="D66" t="str">
            <v>MAINLINE</v>
          </cell>
          <cell r="E66">
            <v>1</v>
          </cell>
          <cell r="F66" t="str">
            <v>CU</v>
          </cell>
          <cell r="G66" t="str">
            <v>NONE</v>
          </cell>
          <cell r="H66" t="str">
            <v>M10009XN</v>
          </cell>
          <cell r="I66" t="str">
            <v>UNIV RINGER TEE</v>
          </cell>
          <cell r="J66" t="str">
            <v>Dark Grey Ultra Grit</v>
          </cell>
          <cell r="K66" t="str">
            <v>XBL</v>
          </cell>
          <cell r="L66" t="str">
            <v>10 T.SHIRT</v>
          </cell>
          <cell r="M66" t="str">
            <v>C1 Printed T.Shirt (M)</v>
          </cell>
          <cell r="N66">
            <v>4511356382</v>
          </cell>
          <cell r="O66" t="str">
            <v>In Shipping</v>
          </cell>
        </row>
        <row r="67">
          <cell r="A67" t="str">
            <v>M20009ANF2XML</v>
          </cell>
          <cell r="B67" t="str">
            <v>AW16</v>
          </cell>
          <cell r="C67" t="str">
            <v>M</v>
          </cell>
          <cell r="D67" t="str">
            <v>MAINLINE</v>
          </cell>
          <cell r="E67">
            <v>2</v>
          </cell>
          <cell r="F67" t="str">
            <v>CU</v>
          </cell>
          <cell r="G67" t="str">
            <v>NONE</v>
          </cell>
          <cell r="H67" t="str">
            <v>M20009ANF2</v>
          </cell>
          <cell r="I67" t="str">
            <v>VINTAGE LOGO NEW HOOD</v>
          </cell>
          <cell r="J67" t="str">
            <v>Dark Grit Grey Jaspe</v>
          </cell>
          <cell r="K67" t="str">
            <v>XML</v>
          </cell>
          <cell r="L67" t="str">
            <v>20 SWEATS</v>
          </cell>
          <cell r="M67" t="str">
            <v>G1 Overhead Hood</v>
          </cell>
          <cell r="N67">
            <v>3258442390</v>
          </cell>
          <cell r="O67" t="str">
            <v>In Shipping</v>
          </cell>
        </row>
        <row r="68">
          <cell r="A68" t="str">
            <v>G10004ANF1XHO</v>
          </cell>
          <cell r="B68" t="str">
            <v>AW16</v>
          </cell>
          <cell r="C68" t="str">
            <v>G</v>
          </cell>
          <cell r="D68" t="str">
            <v>MAINLINE</v>
          </cell>
          <cell r="E68">
            <v>1</v>
          </cell>
          <cell r="F68" t="str">
            <v>CU</v>
          </cell>
          <cell r="G68" t="str">
            <v>NONE</v>
          </cell>
          <cell r="H68" t="str">
            <v>G10004ANF1</v>
          </cell>
          <cell r="I68" t="str">
            <v>VINTAGE LOGO RAINBOW ENTRY TEE</v>
          </cell>
          <cell r="J68" t="str">
            <v>Rugged Deep Plum</v>
          </cell>
          <cell r="K68" t="str">
            <v>XHO</v>
          </cell>
          <cell r="L68" t="str">
            <v>10 T.SHIRT</v>
          </cell>
          <cell r="M68" t="str">
            <v>C3 Basic Printed Tee (W)</v>
          </cell>
          <cell r="N68" t="str">
            <v xml:space="preserve">32 5635 7790 
</v>
          </cell>
          <cell r="O68" t="str">
            <v>In Shipping</v>
          </cell>
        </row>
        <row r="69">
          <cell r="A69" t="str">
            <v>G10651ANF3XJO</v>
          </cell>
          <cell r="B69" t="str">
            <v>AW16</v>
          </cell>
          <cell r="C69" t="str">
            <v>G</v>
          </cell>
          <cell r="D69" t="str">
            <v>MAINLINE</v>
          </cell>
          <cell r="E69">
            <v>2</v>
          </cell>
          <cell r="F69" t="str">
            <v>CU</v>
          </cell>
          <cell r="G69" t="str">
            <v>NONE</v>
          </cell>
          <cell r="H69" t="str">
            <v>G10651ANF3</v>
          </cell>
          <cell r="I69" t="str">
            <v>VINTAGE LOGO TEE</v>
          </cell>
          <cell r="J69" t="str">
            <v>Fig Twist</v>
          </cell>
          <cell r="K69" t="str">
            <v>XJO</v>
          </cell>
          <cell r="L69" t="str">
            <v>10 T.SHIRT</v>
          </cell>
          <cell r="M69" t="str">
            <v>C3 Basic Printed Tee (W)</v>
          </cell>
          <cell r="N69" t="str">
            <v xml:space="preserve">32 5635 7974 
</v>
          </cell>
          <cell r="O69" t="str">
            <v>In Shipping</v>
          </cell>
        </row>
        <row r="70">
          <cell r="A70" t="str">
            <v>M92002YNF102A</v>
          </cell>
          <cell r="B70" t="str">
            <v>AW16</v>
          </cell>
          <cell r="C70" t="str">
            <v>M</v>
          </cell>
          <cell r="D70" t="str">
            <v>MAINLINE</v>
          </cell>
          <cell r="E70">
            <v>1</v>
          </cell>
          <cell r="F70" t="str">
            <v>CU</v>
          </cell>
          <cell r="G70" t="str">
            <v>NONE</v>
          </cell>
          <cell r="H70" t="str">
            <v>M92002YNF1</v>
          </cell>
          <cell r="I70" t="str">
            <v>WESTERN CLASSIC BELT IN A TIN</v>
          </cell>
          <cell r="J70" t="str">
            <v>Black</v>
          </cell>
          <cell r="K70" t="str">
            <v>02A</v>
          </cell>
          <cell r="L70" t="str">
            <v>92 BELTS</v>
          </cell>
          <cell r="M70" t="str">
            <v>X3 Belts</v>
          </cell>
          <cell r="N70" t="str">
            <v>67 1042 6914</v>
          </cell>
          <cell r="O70" t="str">
            <v>In Shipping</v>
          </cell>
        </row>
        <row r="71">
          <cell r="A71" t="str">
            <v>M92002YNF104O</v>
          </cell>
          <cell r="B71" t="str">
            <v>AW16</v>
          </cell>
          <cell r="C71" t="str">
            <v>M</v>
          </cell>
          <cell r="D71" t="str">
            <v>MAINLINE</v>
          </cell>
          <cell r="E71">
            <v>1</v>
          </cell>
          <cell r="F71" t="str">
            <v>CU</v>
          </cell>
          <cell r="G71" t="str">
            <v>NONE</v>
          </cell>
          <cell r="H71" t="str">
            <v>M92002YNF1</v>
          </cell>
          <cell r="I71" t="str">
            <v>WESTERN CLASSIC BELT IN A TIN</v>
          </cell>
          <cell r="J71" t="str">
            <v>Dark Brown</v>
          </cell>
          <cell r="K71" t="str">
            <v>04O</v>
          </cell>
          <cell r="L71" t="str">
            <v>92 BELTS</v>
          </cell>
          <cell r="M71" t="str">
            <v>X3 Belts</v>
          </cell>
          <cell r="N71" t="str">
            <v>67 1042 6914</v>
          </cell>
          <cell r="O71" t="str">
            <v>In Shipping</v>
          </cell>
        </row>
        <row r="72">
          <cell r="A72" t="str">
            <v>M92002YNF1CBN</v>
          </cell>
          <cell r="B72" t="str">
            <v>AW16</v>
          </cell>
          <cell r="C72" t="str">
            <v>M</v>
          </cell>
          <cell r="D72" t="str">
            <v>MAINLINE</v>
          </cell>
          <cell r="E72">
            <v>1</v>
          </cell>
          <cell r="F72" t="str">
            <v>CU</v>
          </cell>
          <cell r="G72" t="str">
            <v>NONE</v>
          </cell>
          <cell r="H72" t="str">
            <v>M92002YNF1</v>
          </cell>
          <cell r="I72" t="str">
            <v>WESTERN CLASSIC BELT IN A TIN</v>
          </cell>
          <cell r="J72" t="str">
            <v>Juicy Tan</v>
          </cell>
          <cell r="K72" t="str">
            <v>CBN</v>
          </cell>
          <cell r="L72" t="str">
            <v>92 BELTS</v>
          </cell>
          <cell r="M72" t="str">
            <v>X3 Belts</v>
          </cell>
          <cell r="N72" t="str">
            <v>67 1042 6914</v>
          </cell>
          <cell r="O72" t="str">
            <v>In Shipping</v>
          </cell>
        </row>
        <row r="73">
          <cell r="A73" t="str">
            <v>G80022ON02A</v>
          </cell>
          <cell r="B73" t="str">
            <v>AW16</v>
          </cell>
          <cell r="C73" t="str">
            <v>G</v>
          </cell>
          <cell r="D73" t="str">
            <v>MAINLINE</v>
          </cell>
          <cell r="E73">
            <v>2</v>
          </cell>
          <cell r="F73" t="str">
            <v>CU</v>
          </cell>
          <cell r="G73" t="str">
            <v>NONE</v>
          </cell>
          <cell r="H73" t="str">
            <v>G80022ON</v>
          </cell>
          <cell r="I73" t="str">
            <v>WOODWARD TENCIL DRESS</v>
          </cell>
          <cell r="J73" t="str">
            <v>Black</v>
          </cell>
          <cell r="K73" t="str">
            <v>02A</v>
          </cell>
          <cell r="L73" t="str">
            <v>80 DRESS &amp; ONE PIECE</v>
          </cell>
          <cell r="M73" t="str">
            <v>D3 Woven Dress/One Piece</v>
          </cell>
          <cell r="N73" t="str">
            <v>1UNIT TO RS - 3873103544, 7Pcs -</v>
          </cell>
          <cell r="O73" t="str">
            <v>In Shipping</v>
          </cell>
        </row>
        <row r="74">
          <cell r="A74" t="str">
            <v>M70000TNXZH</v>
          </cell>
          <cell r="B74" t="str">
            <v>AW16</v>
          </cell>
          <cell r="C74" t="str">
            <v>M</v>
          </cell>
          <cell r="D74" t="str">
            <v>MAINLINE</v>
          </cell>
          <cell r="E74">
            <v>3</v>
          </cell>
          <cell r="F74" t="str">
            <v>CU</v>
          </cell>
          <cell r="G74" t="str">
            <v>NONE</v>
          </cell>
          <cell r="H74" t="str">
            <v>M70000TN</v>
          </cell>
          <cell r="I74" t="str">
            <v>WORN WASH JEAN</v>
          </cell>
          <cell r="J74" t="str">
            <v>Worn Corps Biege</v>
          </cell>
          <cell r="K74" t="str">
            <v>XZH</v>
          </cell>
          <cell r="L74" t="str">
            <v>70 PANT</v>
          </cell>
          <cell r="M74" t="str">
            <v>B4 Woven Pant</v>
          </cell>
          <cell r="N74">
            <v>4216424542</v>
          </cell>
          <cell r="O74" t="str">
            <v>In Shipping</v>
          </cell>
        </row>
      </sheetData>
      <sheetData sheetId="18"/>
      <sheetData sheetId="19"/>
      <sheetData sheetId="20">
        <row r="1">
          <cell r="A1" t="str">
            <v>sku</v>
          </cell>
          <cell r="B1" t="str">
            <v>SMS</v>
          </cell>
        </row>
        <row r="2">
          <cell r="A2" t="str">
            <v>G20000PNXWM</v>
          </cell>
          <cell r="B2" t="str">
            <v>yes</v>
          </cell>
        </row>
        <row r="3">
          <cell r="A3" t="str">
            <v>G20000PNPUD</v>
          </cell>
          <cell r="B3" t="str">
            <v>yes</v>
          </cell>
        </row>
        <row r="4">
          <cell r="A4" t="str">
            <v>G20000PNXXM</v>
          </cell>
          <cell r="B4" t="str">
            <v>yes</v>
          </cell>
        </row>
        <row r="5">
          <cell r="A5" t="str">
            <v>G20001PN02A</v>
          </cell>
          <cell r="B5" t="str">
            <v>yes</v>
          </cell>
        </row>
        <row r="6">
          <cell r="A6" t="str">
            <v>G80001DN02A</v>
          </cell>
          <cell r="B6" t="str">
            <v>yes</v>
          </cell>
        </row>
        <row r="7">
          <cell r="A7" t="str">
            <v>G20001PN54G</v>
          </cell>
          <cell r="B7" t="str">
            <v>yes</v>
          </cell>
        </row>
        <row r="8">
          <cell r="A8" t="str">
            <v>G20001PNF1XSM</v>
          </cell>
          <cell r="B8" t="str">
            <v>yes</v>
          </cell>
        </row>
        <row r="9">
          <cell r="A9" t="str">
            <v>G20001PNF102A</v>
          </cell>
          <cell r="B9" t="str">
            <v>yes</v>
          </cell>
        </row>
        <row r="10">
          <cell r="A10" t="str">
            <v>G20001PNF154G</v>
          </cell>
          <cell r="B10" t="str">
            <v>yes</v>
          </cell>
        </row>
        <row r="11">
          <cell r="A11" t="str">
            <v>G20001PNF1XVM</v>
          </cell>
          <cell r="B11" t="str">
            <v>yes</v>
          </cell>
        </row>
        <row r="12">
          <cell r="A12" t="str">
            <v>G20001PNF1XUM</v>
          </cell>
          <cell r="B12" t="str">
            <v>yes</v>
          </cell>
        </row>
        <row r="13">
          <cell r="A13" t="str">
            <v>G80001DNOCI</v>
          </cell>
          <cell r="B13" t="str">
            <v>yes</v>
          </cell>
        </row>
        <row r="14">
          <cell r="A14" t="str">
            <v>G80001DN34C</v>
          </cell>
          <cell r="B14" t="str">
            <v>yes</v>
          </cell>
        </row>
        <row r="15">
          <cell r="A15" t="str">
            <v>M61006KNXKR</v>
          </cell>
          <cell r="B15" t="str">
            <v>yes</v>
          </cell>
        </row>
        <row r="16">
          <cell r="A16" t="str">
            <v>G20002PN02A</v>
          </cell>
          <cell r="B16" t="str">
            <v>yes</v>
          </cell>
        </row>
        <row r="17">
          <cell r="A17" t="str">
            <v>G20002PNNGR</v>
          </cell>
          <cell r="B17" t="str">
            <v>yes</v>
          </cell>
        </row>
        <row r="18">
          <cell r="A18" t="str">
            <v>G20002PN54G</v>
          </cell>
          <cell r="B18" t="str">
            <v>yes</v>
          </cell>
        </row>
        <row r="19">
          <cell r="A19" t="str">
            <v>G31000VNYAC</v>
          </cell>
          <cell r="B19" t="str">
            <v>yes</v>
          </cell>
        </row>
        <row r="20">
          <cell r="A20" t="str">
            <v>G31001VNYAD</v>
          </cell>
          <cell r="B20" t="str">
            <v>yes</v>
          </cell>
        </row>
        <row r="21">
          <cell r="A21" t="str">
            <v>M10003PM02A</v>
          </cell>
          <cell r="B21" t="str">
            <v>yes</v>
          </cell>
        </row>
        <row r="22">
          <cell r="A22" t="str">
            <v>M10003PMQOG</v>
          </cell>
          <cell r="B22" t="str">
            <v>yes</v>
          </cell>
        </row>
        <row r="23">
          <cell r="A23" t="str">
            <v>M60000PM02A</v>
          </cell>
          <cell r="B23" t="str">
            <v>yes</v>
          </cell>
        </row>
        <row r="24">
          <cell r="A24" t="str">
            <v>M60000PM12M</v>
          </cell>
          <cell r="B24" t="str">
            <v>yes</v>
          </cell>
        </row>
        <row r="25">
          <cell r="A25" t="str">
            <v>M60000PMQOG</v>
          </cell>
          <cell r="B25" t="str">
            <v>yes</v>
          </cell>
        </row>
        <row r="26">
          <cell r="A26" t="str">
            <v>M60001PM02A</v>
          </cell>
          <cell r="B26" t="str">
            <v>yes</v>
          </cell>
        </row>
        <row r="27">
          <cell r="A27" t="str">
            <v>M60001PM12M</v>
          </cell>
          <cell r="B27" t="str">
            <v>yes</v>
          </cell>
        </row>
        <row r="28">
          <cell r="A28" t="str">
            <v>M60001PMQOG</v>
          </cell>
          <cell r="B28" t="str">
            <v>yes</v>
          </cell>
        </row>
        <row r="29">
          <cell r="A29" t="str">
            <v>M20006PM02A</v>
          </cell>
          <cell r="B29" t="str">
            <v>yes</v>
          </cell>
        </row>
        <row r="30">
          <cell r="A30" t="str">
            <v>M20006PM12M</v>
          </cell>
          <cell r="B30" t="str">
            <v>yes</v>
          </cell>
        </row>
        <row r="31">
          <cell r="A31" t="str">
            <v>M20006PMQOG</v>
          </cell>
          <cell r="B31" t="str">
            <v>yes</v>
          </cell>
        </row>
        <row r="32">
          <cell r="A32" t="str">
            <v>M20007PM02A</v>
          </cell>
          <cell r="B32" t="str">
            <v>yes</v>
          </cell>
        </row>
        <row r="33">
          <cell r="A33" t="str">
            <v>M20007PM12M</v>
          </cell>
          <cell r="B33" t="str">
            <v>yes</v>
          </cell>
        </row>
        <row r="34">
          <cell r="A34" t="str">
            <v>M20007PMQOG</v>
          </cell>
          <cell r="B34" t="str">
            <v>yes</v>
          </cell>
        </row>
        <row r="35">
          <cell r="A35" t="str">
            <v>M60002PM02A</v>
          </cell>
          <cell r="B35" t="str">
            <v>yes</v>
          </cell>
        </row>
        <row r="36">
          <cell r="A36" t="str">
            <v>M60002PM12M</v>
          </cell>
          <cell r="B36" t="str">
            <v>yes</v>
          </cell>
        </row>
        <row r="37">
          <cell r="A37" t="str">
            <v>M60002PMQOG</v>
          </cell>
          <cell r="B37" t="str">
            <v>yes</v>
          </cell>
        </row>
        <row r="38">
          <cell r="A38" t="str">
            <v>M70001OM02A</v>
          </cell>
          <cell r="B38" t="str">
            <v>yes</v>
          </cell>
        </row>
        <row r="39">
          <cell r="A39" t="str">
            <v>M70001OMQOG</v>
          </cell>
          <cell r="B39" t="str">
            <v>yes</v>
          </cell>
        </row>
        <row r="40">
          <cell r="A40" t="str">
            <v>M20008PM02A</v>
          </cell>
          <cell r="B40" t="str">
            <v>yes</v>
          </cell>
        </row>
        <row r="41">
          <cell r="A41" t="str">
            <v>M20008PMQOG</v>
          </cell>
          <cell r="B41" t="str">
            <v>yes</v>
          </cell>
        </row>
        <row r="42">
          <cell r="A42" t="str">
            <v>M10004PM02A</v>
          </cell>
          <cell r="B42" t="str">
            <v>yes</v>
          </cell>
        </row>
        <row r="43">
          <cell r="A43" t="str">
            <v>M10004PM12M</v>
          </cell>
          <cell r="B43" t="str">
            <v>yes</v>
          </cell>
        </row>
        <row r="44">
          <cell r="A44" t="str">
            <v>M10004PMQOG</v>
          </cell>
          <cell r="B44" t="str">
            <v>yes</v>
          </cell>
        </row>
        <row r="45">
          <cell r="A45" t="str">
            <v>M71001PM02A</v>
          </cell>
          <cell r="B45" t="str">
            <v>yes</v>
          </cell>
        </row>
        <row r="46">
          <cell r="A46" t="str">
            <v>M71001PMQOG</v>
          </cell>
          <cell r="B46" t="str">
            <v>yes</v>
          </cell>
        </row>
        <row r="47">
          <cell r="A47" t="str">
            <v>M60003PM02A</v>
          </cell>
          <cell r="B47" t="str">
            <v>yes</v>
          </cell>
        </row>
        <row r="48">
          <cell r="A48" t="str">
            <v>M60003PM12M</v>
          </cell>
          <cell r="B48" t="str">
            <v>yes</v>
          </cell>
        </row>
        <row r="49">
          <cell r="A49" t="str">
            <v>M60003PMQOG</v>
          </cell>
          <cell r="B49" t="str">
            <v>yes</v>
          </cell>
        </row>
        <row r="50">
          <cell r="A50" t="str">
            <v>M60004PM02A</v>
          </cell>
          <cell r="B50" t="str">
            <v>yes</v>
          </cell>
        </row>
        <row r="51">
          <cell r="A51" t="str">
            <v>M60004PMQOG</v>
          </cell>
          <cell r="B51" t="str">
            <v>yes</v>
          </cell>
        </row>
        <row r="52">
          <cell r="A52" t="str">
            <v>M20000PM02A</v>
          </cell>
          <cell r="B52" t="str">
            <v>yes</v>
          </cell>
        </row>
        <row r="53">
          <cell r="A53" t="str">
            <v>M20000PMQOG</v>
          </cell>
          <cell r="B53" t="str">
            <v>yes</v>
          </cell>
        </row>
        <row r="54">
          <cell r="A54" t="str">
            <v>M20001PM02A</v>
          </cell>
          <cell r="B54" t="str">
            <v>yes</v>
          </cell>
        </row>
        <row r="55">
          <cell r="A55" t="str">
            <v>M20001PMQOG</v>
          </cell>
          <cell r="B55" t="str">
            <v>yes</v>
          </cell>
        </row>
        <row r="56">
          <cell r="A56" t="str">
            <v>M20002PM02A</v>
          </cell>
          <cell r="B56" t="str">
            <v>yes</v>
          </cell>
        </row>
        <row r="57">
          <cell r="A57" t="str">
            <v>M20002PMQOG</v>
          </cell>
          <cell r="B57" t="str">
            <v>yes</v>
          </cell>
        </row>
        <row r="58">
          <cell r="A58" t="str">
            <v>M20003PM02A</v>
          </cell>
          <cell r="B58" t="str">
            <v>yes</v>
          </cell>
        </row>
        <row r="59">
          <cell r="A59" t="str">
            <v>M20003PMQOG</v>
          </cell>
          <cell r="B59" t="str">
            <v>yes</v>
          </cell>
        </row>
        <row r="60">
          <cell r="A60" t="str">
            <v>M20004PMQOG</v>
          </cell>
          <cell r="B60" t="str">
            <v>yes</v>
          </cell>
        </row>
        <row r="61">
          <cell r="A61" t="str">
            <v>M70000PM02A</v>
          </cell>
          <cell r="B61" t="str">
            <v>yes</v>
          </cell>
        </row>
        <row r="62">
          <cell r="A62" t="str">
            <v>M70000PMQOG</v>
          </cell>
          <cell r="B62" t="str">
            <v>yes</v>
          </cell>
        </row>
        <row r="63">
          <cell r="A63" t="str">
            <v>M71000PM02A</v>
          </cell>
          <cell r="B63" t="str">
            <v>yes</v>
          </cell>
        </row>
        <row r="64">
          <cell r="A64" t="str">
            <v>M71000PMQOG</v>
          </cell>
          <cell r="B64" t="str">
            <v>yes</v>
          </cell>
        </row>
        <row r="65">
          <cell r="A65" t="str">
            <v>M20005PM02A</v>
          </cell>
          <cell r="B65" t="str">
            <v>yes</v>
          </cell>
        </row>
        <row r="66">
          <cell r="A66" t="str">
            <v>M20005PMQOG</v>
          </cell>
          <cell r="B66" t="str">
            <v>yes</v>
          </cell>
        </row>
        <row r="67">
          <cell r="A67" t="str">
            <v>G20016PNF115G</v>
          </cell>
          <cell r="B67" t="str">
            <v>yes</v>
          </cell>
        </row>
        <row r="68">
          <cell r="A68" t="str">
            <v>G20016PNF1HBZ</v>
          </cell>
          <cell r="B68" t="str">
            <v>yes</v>
          </cell>
        </row>
        <row r="69">
          <cell r="A69" t="str">
            <v>G20016PNF1HLX</v>
          </cell>
          <cell r="B69" t="str">
            <v>yes</v>
          </cell>
        </row>
        <row r="70">
          <cell r="A70" t="str">
            <v>G20016PNF1THX</v>
          </cell>
          <cell r="B70" t="str">
            <v>yes</v>
          </cell>
        </row>
        <row r="71">
          <cell r="A71" t="str">
            <v>G50000PN24S</v>
          </cell>
          <cell r="B71" t="str">
            <v>yes</v>
          </cell>
        </row>
        <row r="72">
          <cell r="A72" t="str">
            <v>G50000PN07Q</v>
          </cell>
          <cell r="B72" t="str">
            <v>yes</v>
          </cell>
        </row>
        <row r="73">
          <cell r="A73" t="str">
            <v>G50102PNF4XWY</v>
          </cell>
          <cell r="B73" t="str">
            <v>yes</v>
          </cell>
        </row>
        <row r="74">
          <cell r="A74" t="str">
            <v>G50102PNF4TKL</v>
          </cell>
          <cell r="B74" t="str">
            <v>yes</v>
          </cell>
        </row>
        <row r="75">
          <cell r="A75" t="str">
            <v>G50102PNF4XXY</v>
          </cell>
          <cell r="B75" t="str">
            <v>yes</v>
          </cell>
        </row>
        <row r="76">
          <cell r="A76" t="str">
            <v>G60000PNXOM</v>
          </cell>
          <cell r="B76" t="str">
            <v>yes</v>
          </cell>
        </row>
        <row r="77">
          <cell r="A77" t="str">
            <v>G60000PNXPM</v>
          </cell>
          <cell r="B77" t="str">
            <v>yes</v>
          </cell>
        </row>
        <row r="78">
          <cell r="A78" t="str">
            <v>G60000PNXQM</v>
          </cell>
          <cell r="B78" t="str">
            <v>yes</v>
          </cell>
        </row>
        <row r="79">
          <cell r="A79" t="str">
            <v>G60000PNXNM</v>
          </cell>
          <cell r="B79" t="str">
            <v>yes</v>
          </cell>
        </row>
        <row r="80">
          <cell r="A80" t="str">
            <v>G70000PNXTM</v>
          </cell>
          <cell r="B80" t="str">
            <v>yes</v>
          </cell>
        </row>
        <row r="81">
          <cell r="A81" t="str">
            <v>G70000PN98T</v>
          </cell>
          <cell r="B81" t="str">
            <v>yes</v>
          </cell>
        </row>
        <row r="82">
          <cell r="A82" t="str">
            <v>G70000PN54G</v>
          </cell>
          <cell r="B82" t="str">
            <v>yes</v>
          </cell>
        </row>
        <row r="83">
          <cell r="A83" t="str">
            <v>G80000PN65A</v>
          </cell>
          <cell r="B83" t="str">
            <v>yes</v>
          </cell>
        </row>
        <row r="84">
          <cell r="A84" t="str">
            <v>M10000PNVDC</v>
          </cell>
          <cell r="B84" t="str">
            <v>yes</v>
          </cell>
        </row>
        <row r="85">
          <cell r="A85" t="str">
            <v>M10000PNWYD</v>
          </cell>
          <cell r="B85" t="str">
            <v>yes</v>
          </cell>
        </row>
        <row r="86">
          <cell r="A86" t="str">
            <v>M10071PNDSXZQ</v>
          </cell>
          <cell r="B86" t="str">
            <v>yes</v>
          </cell>
        </row>
        <row r="87">
          <cell r="A87" t="str">
            <v>M20000PNF2RKY</v>
          </cell>
          <cell r="B87" t="str">
            <v>yes</v>
          </cell>
        </row>
        <row r="88">
          <cell r="A88" t="str">
            <v>M20000PNF2VTX</v>
          </cell>
          <cell r="B88" t="str">
            <v>yes</v>
          </cell>
        </row>
        <row r="89">
          <cell r="A89" t="str">
            <v>M20000PNF2QOG</v>
          </cell>
          <cell r="B89" t="str">
            <v>yes</v>
          </cell>
        </row>
        <row r="90">
          <cell r="A90" t="str">
            <v>M20000PNF2EKW</v>
          </cell>
          <cell r="B90" t="str">
            <v>yes</v>
          </cell>
        </row>
        <row r="91">
          <cell r="A91" t="str">
            <v>M20000PNF218E</v>
          </cell>
          <cell r="B91" t="str">
            <v>yes</v>
          </cell>
        </row>
        <row r="92">
          <cell r="A92" t="str">
            <v>M20000PNF2ADQ</v>
          </cell>
          <cell r="B92" t="str">
            <v>yes</v>
          </cell>
        </row>
        <row r="93">
          <cell r="A93" t="str">
            <v>M20001PNEKW</v>
          </cell>
          <cell r="B93" t="str">
            <v>yes</v>
          </cell>
        </row>
        <row r="94">
          <cell r="A94" t="str">
            <v>M20008PNF1QOG</v>
          </cell>
          <cell r="B94" t="str">
            <v>yes</v>
          </cell>
        </row>
        <row r="95">
          <cell r="A95" t="str">
            <v>M20008PNF1ADQ</v>
          </cell>
          <cell r="B95" t="str">
            <v>yes</v>
          </cell>
        </row>
        <row r="96">
          <cell r="A96" t="str">
            <v>M20282PNDSVDC</v>
          </cell>
          <cell r="B96" t="str">
            <v>yes</v>
          </cell>
        </row>
        <row r="97">
          <cell r="A97" t="str">
            <v>G60005PN02A</v>
          </cell>
          <cell r="B97" t="str">
            <v>yes</v>
          </cell>
        </row>
        <row r="98">
          <cell r="A98" t="str">
            <v>G60005PNYCP</v>
          </cell>
          <cell r="B98" t="str">
            <v>yes</v>
          </cell>
        </row>
        <row r="99">
          <cell r="A99" t="str">
            <v>G60006PN02A</v>
          </cell>
          <cell r="B99" t="str">
            <v>yes</v>
          </cell>
        </row>
        <row r="100">
          <cell r="A100" t="str">
            <v>G60006PNYCP</v>
          </cell>
          <cell r="B100" t="str">
            <v>yes</v>
          </cell>
        </row>
        <row r="101">
          <cell r="A101" t="str">
            <v>G70003PN02A</v>
          </cell>
          <cell r="B101" t="str">
            <v>yes</v>
          </cell>
        </row>
        <row r="102">
          <cell r="A102" t="str">
            <v>G70003PNYCP</v>
          </cell>
          <cell r="B102" t="str">
            <v>yes</v>
          </cell>
        </row>
        <row r="103">
          <cell r="A103" t="str">
            <v>G60007PN02A</v>
          </cell>
          <cell r="B103" t="str">
            <v>yes</v>
          </cell>
        </row>
        <row r="104">
          <cell r="A104" t="str">
            <v>G60007PNYCP</v>
          </cell>
          <cell r="B104" t="str">
            <v>yes</v>
          </cell>
        </row>
        <row r="105">
          <cell r="A105" t="str">
            <v>G71001PNA15</v>
          </cell>
          <cell r="B105" t="str">
            <v>yes</v>
          </cell>
        </row>
        <row r="106">
          <cell r="A106" t="str">
            <v>G71001PNYCL</v>
          </cell>
          <cell r="B106" t="str">
            <v>yes</v>
          </cell>
        </row>
        <row r="107">
          <cell r="A107" t="str">
            <v>G71001PNYCM</v>
          </cell>
          <cell r="B107" t="str">
            <v>yes</v>
          </cell>
        </row>
        <row r="108">
          <cell r="A108" t="str">
            <v>G71001PNYCO</v>
          </cell>
          <cell r="B108" t="str">
            <v>yes</v>
          </cell>
        </row>
        <row r="109">
          <cell r="A109" t="str">
            <v>G20004PN02A</v>
          </cell>
          <cell r="B109" t="str">
            <v>yes</v>
          </cell>
        </row>
        <row r="110">
          <cell r="A110" t="str">
            <v>G20004PNFDG</v>
          </cell>
          <cell r="B110" t="str">
            <v>yes</v>
          </cell>
        </row>
        <row r="111">
          <cell r="A111" t="str">
            <v>G20005PN02A</v>
          </cell>
          <cell r="B111" t="str">
            <v>yes</v>
          </cell>
        </row>
        <row r="112">
          <cell r="A112" t="str">
            <v>G20005PNFDG</v>
          </cell>
          <cell r="B112" t="str">
            <v>yes</v>
          </cell>
        </row>
        <row r="113">
          <cell r="A113" t="str">
            <v>G70004PN02A</v>
          </cell>
          <cell r="B113" t="str">
            <v>yes</v>
          </cell>
        </row>
        <row r="114">
          <cell r="A114" t="str">
            <v>G70004PNFDG</v>
          </cell>
          <cell r="B114" t="str">
            <v>yes</v>
          </cell>
        </row>
        <row r="115">
          <cell r="A115" t="str">
            <v>G20006PN02A</v>
          </cell>
          <cell r="B115" t="str">
            <v>yes</v>
          </cell>
        </row>
        <row r="116">
          <cell r="A116" t="str">
            <v>G20006PNFDG</v>
          </cell>
          <cell r="B116" t="str">
            <v>yes</v>
          </cell>
        </row>
        <row r="117">
          <cell r="A117" t="str">
            <v>G31002VNYAE</v>
          </cell>
          <cell r="B117" t="str">
            <v>yes</v>
          </cell>
        </row>
        <row r="118">
          <cell r="A118" t="str">
            <v>G31003VNYAF</v>
          </cell>
          <cell r="B118" t="str">
            <v>yes</v>
          </cell>
        </row>
        <row r="119">
          <cell r="A119" t="str">
            <v>G31004VNYAG</v>
          </cell>
          <cell r="B119" t="str">
            <v>yes</v>
          </cell>
        </row>
        <row r="120">
          <cell r="A120" t="str">
            <v>G31004VNYAH</v>
          </cell>
          <cell r="B120" t="str">
            <v>yes</v>
          </cell>
        </row>
        <row r="121">
          <cell r="A121" t="str">
            <v>G72001QN02A</v>
          </cell>
          <cell r="B121" t="str">
            <v>yes</v>
          </cell>
        </row>
        <row r="122">
          <cell r="A122" t="str">
            <v>G72002QN02A</v>
          </cell>
          <cell r="B122" t="str">
            <v>yes</v>
          </cell>
        </row>
        <row r="123">
          <cell r="A123" t="str">
            <v>M30021PNF5QOG</v>
          </cell>
          <cell r="B123" t="str">
            <v>yes</v>
          </cell>
        </row>
        <row r="124">
          <cell r="A124" t="str">
            <v>M30021PNF5EDY</v>
          </cell>
          <cell r="B124" t="str">
            <v>yes</v>
          </cell>
        </row>
        <row r="125">
          <cell r="A125" t="str">
            <v>M30021PNF5KUX</v>
          </cell>
          <cell r="B125" t="str">
            <v>yes</v>
          </cell>
        </row>
        <row r="126">
          <cell r="A126" t="str">
            <v>G30000EN02A</v>
          </cell>
          <cell r="B126" t="str">
            <v>yes</v>
          </cell>
        </row>
        <row r="127">
          <cell r="A127" t="str">
            <v>G30000ENMMF</v>
          </cell>
          <cell r="B127" t="str">
            <v>yes</v>
          </cell>
        </row>
        <row r="128">
          <cell r="A128" t="str">
            <v>G30001EN02A</v>
          </cell>
          <cell r="B128" t="str">
            <v>yes</v>
          </cell>
        </row>
        <row r="129">
          <cell r="A129" t="str">
            <v>G30001ENMMF</v>
          </cell>
          <cell r="B129" t="str">
            <v>yes</v>
          </cell>
        </row>
        <row r="130">
          <cell r="A130" t="str">
            <v>G50000AN02A</v>
          </cell>
          <cell r="B130" t="str">
            <v>yes</v>
          </cell>
        </row>
        <row r="131">
          <cell r="A131" t="str">
            <v>M50000AN02A</v>
          </cell>
          <cell r="B131" t="str">
            <v>yes</v>
          </cell>
        </row>
        <row r="132">
          <cell r="A132" t="str">
            <v>G50001AN02A</v>
          </cell>
          <cell r="B132" t="str">
            <v>yes</v>
          </cell>
        </row>
        <row r="133">
          <cell r="A133" t="str">
            <v>M50012QNDS02A</v>
          </cell>
          <cell r="B133" t="str">
            <v>yes</v>
          </cell>
        </row>
        <row r="134">
          <cell r="A134" t="str">
            <v>M50012QNDS02O</v>
          </cell>
          <cell r="B134" t="str">
            <v>yes</v>
          </cell>
        </row>
        <row r="135">
          <cell r="A135" t="str">
            <v>G72000CNXUX</v>
          </cell>
          <cell r="B135" t="str">
            <v>yes</v>
          </cell>
        </row>
        <row r="136">
          <cell r="A136" t="str">
            <v>G72000CNXVX</v>
          </cell>
          <cell r="B136" t="str">
            <v>yes</v>
          </cell>
        </row>
        <row r="137">
          <cell r="A137" t="str">
            <v>G40000CNXUX</v>
          </cell>
          <cell r="B137" t="str">
            <v>yes</v>
          </cell>
        </row>
        <row r="138">
          <cell r="A138" t="str">
            <v>G40000CNXVX</v>
          </cell>
          <cell r="B138" t="str">
            <v>yes</v>
          </cell>
        </row>
        <row r="139">
          <cell r="A139" t="str">
            <v>G80000CNXUX</v>
          </cell>
          <cell r="B139" t="str">
            <v>yes</v>
          </cell>
        </row>
        <row r="140">
          <cell r="A140" t="str">
            <v>G80000CNXVX</v>
          </cell>
          <cell r="B140" t="str">
            <v>yes</v>
          </cell>
        </row>
        <row r="141">
          <cell r="A141" t="str">
            <v>G50056LNR18</v>
          </cell>
          <cell r="B141" t="str">
            <v>yes</v>
          </cell>
        </row>
        <row r="142">
          <cell r="A142" t="str">
            <v>G50001LNAZB</v>
          </cell>
          <cell r="B142" t="str">
            <v>yes</v>
          </cell>
        </row>
        <row r="143">
          <cell r="A143" t="str">
            <v>G50001LN97T</v>
          </cell>
          <cell r="B143" t="str">
            <v>yes</v>
          </cell>
        </row>
        <row r="144">
          <cell r="A144" t="str">
            <v>G50001LNAA6</v>
          </cell>
          <cell r="B144" t="str">
            <v>yes</v>
          </cell>
        </row>
        <row r="145">
          <cell r="A145" t="str">
            <v>G50002LN02A</v>
          </cell>
          <cell r="B145" t="str">
            <v>yes</v>
          </cell>
        </row>
        <row r="146">
          <cell r="A146" t="str">
            <v>G50002LN11S</v>
          </cell>
          <cell r="B146" t="str">
            <v>yes</v>
          </cell>
        </row>
        <row r="147">
          <cell r="A147" t="str">
            <v>G50010LNF302A</v>
          </cell>
          <cell r="B147" t="str">
            <v>yes</v>
          </cell>
        </row>
        <row r="148">
          <cell r="A148" t="str">
            <v>M50007LNF1AZB</v>
          </cell>
          <cell r="B148" t="str">
            <v>yes</v>
          </cell>
        </row>
        <row r="149">
          <cell r="A149" t="str">
            <v>M50007LNF1EUZ</v>
          </cell>
          <cell r="B149" t="str">
            <v>yes</v>
          </cell>
        </row>
        <row r="150">
          <cell r="A150" t="str">
            <v>G50010LNF363Q</v>
          </cell>
          <cell r="B150" t="str">
            <v>yes</v>
          </cell>
        </row>
        <row r="151">
          <cell r="A151" t="str">
            <v>G50010LNF311S</v>
          </cell>
          <cell r="B151" t="str">
            <v>yes</v>
          </cell>
        </row>
        <row r="152">
          <cell r="A152" t="str">
            <v>M50007LNF126S</v>
          </cell>
          <cell r="B152" t="str">
            <v>yes</v>
          </cell>
        </row>
        <row r="153">
          <cell r="A153" t="str">
            <v>M50001LNF202A</v>
          </cell>
          <cell r="B153" t="str">
            <v>yes</v>
          </cell>
        </row>
        <row r="154">
          <cell r="A154" t="str">
            <v>M50001LNF2AZB</v>
          </cell>
          <cell r="B154" t="str">
            <v>yes</v>
          </cell>
        </row>
        <row r="155">
          <cell r="A155" t="str">
            <v>M50001LN02A</v>
          </cell>
          <cell r="B155" t="str">
            <v>yes</v>
          </cell>
        </row>
        <row r="156">
          <cell r="A156" t="str">
            <v>G50000LN02A</v>
          </cell>
          <cell r="B156" t="str">
            <v>yes</v>
          </cell>
        </row>
        <row r="157">
          <cell r="A157" t="str">
            <v>G50000LN03O</v>
          </cell>
          <cell r="B157" t="str">
            <v>yes</v>
          </cell>
        </row>
        <row r="158">
          <cell r="A158" t="str">
            <v>G50003LN15G</v>
          </cell>
          <cell r="B158" t="str">
            <v>yes</v>
          </cell>
        </row>
        <row r="159">
          <cell r="A159" t="str">
            <v>G50004LN07Q</v>
          </cell>
          <cell r="B159" t="str">
            <v>yes</v>
          </cell>
        </row>
        <row r="160">
          <cell r="A160" t="str">
            <v>G50004LN97T</v>
          </cell>
          <cell r="B160" t="str">
            <v>yes</v>
          </cell>
        </row>
        <row r="161">
          <cell r="A161" t="str">
            <v>G50004LNR18</v>
          </cell>
          <cell r="B161" t="str">
            <v>yes</v>
          </cell>
        </row>
        <row r="162">
          <cell r="A162" t="str">
            <v>M50002LNA15</v>
          </cell>
          <cell r="B162" t="str">
            <v>yes</v>
          </cell>
        </row>
        <row r="163">
          <cell r="A163" t="str">
            <v>M50002LNEFF</v>
          </cell>
          <cell r="B163" t="str">
            <v>yes</v>
          </cell>
        </row>
        <row r="164">
          <cell r="A164" t="str">
            <v>M50006LNF1A15</v>
          </cell>
          <cell r="B164" t="str">
            <v>yes</v>
          </cell>
        </row>
        <row r="165">
          <cell r="A165" t="str">
            <v>M50006LNF1EVC</v>
          </cell>
          <cell r="B165" t="str">
            <v>yes</v>
          </cell>
        </row>
        <row r="166">
          <cell r="A166" t="str">
            <v>G50000GNHFK</v>
          </cell>
          <cell r="B166" t="str">
            <v>yes</v>
          </cell>
        </row>
        <row r="167">
          <cell r="A167" t="str">
            <v>M50000GN03O</v>
          </cell>
          <cell r="B167" t="str">
            <v>yes</v>
          </cell>
        </row>
        <row r="168">
          <cell r="A168" t="str">
            <v>M50000GN11S</v>
          </cell>
          <cell r="B168" t="str">
            <v>yes</v>
          </cell>
        </row>
        <row r="169">
          <cell r="A169" t="str">
            <v>M50001GN01E</v>
          </cell>
          <cell r="B169" t="str">
            <v>yes</v>
          </cell>
        </row>
        <row r="170">
          <cell r="A170" t="str">
            <v>M50001GN02A</v>
          </cell>
          <cell r="B170" t="str">
            <v>yes</v>
          </cell>
        </row>
        <row r="171">
          <cell r="A171" t="str">
            <v>G50006GNF28</v>
          </cell>
          <cell r="B171" t="str">
            <v>yes</v>
          </cell>
        </row>
        <row r="172">
          <cell r="A172" t="str">
            <v>G50006GN13K</v>
          </cell>
          <cell r="B172" t="str">
            <v>yes</v>
          </cell>
        </row>
        <row r="173">
          <cell r="A173" t="str">
            <v>M50001GNXFI</v>
          </cell>
          <cell r="B173" t="str">
            <v>yes</v>
          </cell>
        </row>
        <row r="174">
          <cell r="A174" t="str">
            <v>M50011GNF402A</v>
          </cell>
          <cell r="B174" t="str">
            <v>yes</v>
          </cell>
        </row>
        <row r="175">
          <cell r="A175" t="str">
            <v>M50011GNF424S</v>
          </cell>
          <cell r="B175" t="str">
            <v>yes</v>
          </cell>
        </row>
        <row r="176">
          <cell r="A176" t="str">
            <v>G50001GN33P</v>
          </cell>
          <cell r="B176" t="str">
            <v>yes</v>
          </cell>
        </row>
        <row r="177">
          <cell r="A177" t="str">
            <v>G50001GN02A</v>
          </cell>
          <cell r="B177" t="str">
            <v>yes</v>
          </cell>
        </row>
        <row r="178">
          <cell r="A178" t="str">
            <v>G50001GN04C</v>
          </cell>
          <cell r="B178" t="str">
            <v>yes</v>
          </cell>
        </row>
        <row r="179">
          <cell r="A179" t="str">
            <v>G50002GN02A</v>
          </cell>
          <cell r="B179" t="str">
            <v>yes</v>
          </cell>
        </row>
        <row r="180">
          <cell r="A180" t="str">
            <v>G50002GN11S</v>
          </cell>
          <cell r="B180" t="str">
            <v>yes</v>
          </cell>
        </row>
        <row r="181">
          <cell r="A181" t="str">
            <v>M50002GN02A</v>
          </cell>
          <cell r="B181" t="str">
            <v>yes</v>
          </cell>
        </row>
        <row r="182">
          <cell r="A182" t="str">
            <v>M50001GNF213K</v>
          </cell>
          <cell r="B182" t="str">
            <v>yes</v>
          </cell>
        </row>
        <row r="183">
          <cell r="A183" t="str">
            <v>M50002GNF111S</v>
          </cell>
          <cell r="B183" t="str">
            <v>yes</v>
          </cell>
        </row>
        <row r="184">
          <cell r="A184" t="str">
            <v>M50003GN02A</v>
          </cell>
          <cell r="B184" t="str">
            <v>yes</v>
          </cell>
        </row>
        <row r="185">
          <cell r="A185" t="str">
            <v>M50003GN06G</v>
          </cell>
          <cell r="B185" t="str">
            <v>yes</v>
          </cell>
        </row>
        <row r="186">
          <cell r="A186" t="str">
            <v>GF1000SNF1XPN</v>
          </cell>
          <cell r="B186" t="str">
            <v>yes</v>
          </cell>
        </row>
        <row r="187">
          <cell r="A187" t="str">
            <v>GF1000SNF1XWF</v>
          </cell>
          <cell r="B187" t="str">
            <v>yes</v>
          </cell>
        </row>
        <row r="188">
          <cell r="A188" t="str">
            <v>MF1007SNF1HLX</v>
          </cell>
          <cell r="B188" t="str">
            <v>yes</v>
          </cell>
        </row>
        <row r="189">
          <cell r="A189" t="str">
            <v>MF1007SNF1NKM</v>
          </cell>
          <cell r="B189" t="str">
            <v>yes</v>
          </cell>
        </row>
        <row r="190">
          <cell r="A190" t="str">
            <v>MF3279SNDRXXP</v>
          </cell>
          <cell r="B190" t="str">
            <v>yes</v>
          </cell>
        </row>
        <row r="191">
          <cell r="A191" t="str">
            <v>MF1007SNF224S</v>
          </cell>
          <cell r="B191" t="str">
            <v>yes</v>
          </cell>
        </row>
        <row r="192">
          <cell r="A192" t="str">
            <v>MF1007SNF226C</v>
          </cell>
          <cell r="B192" t="str">
            <v>yes</v>
          </cell>
        </row>
        <row r="193">
          <cell r="A193" t="str">
            <v>M31000FNVSY</v>
          </cell>
          <cell r="B193" t="str">
            <v>yes</v>
          </cell>
        </row>
        <row r="194">
          <cell r="A194" t="str">
            <v>M31000FNTJP</v>
          </cell>
          <cell r="B194" t="str">
            <v>yes</v>
          </cell>
        </row>
        <row r="195">
          <cell r="A195" t="str">
            <v>G31000ENF124S</v>
          </cell>
          <cell r="B195" t="str">
            <v>yes</v>
          </cell>
        </row>
        <row r="196">
          <cell r="A196" t="str">
            <v>G31000ENF107Q</v>
          </cell>
          <cell r="B196" t="str">
            <v>yes</v>
          </cell>
        </row>
        <row r="197">
          <cell r="A197" t="str">
            <v>G31000ENF1MCJ</v>
          </cell>
          <cell r="B197" t="str">
            <v>yes</v>
          </cell>
        </row>
        <row r="198">
          <cell r="A198" t="str">
            <v>G31000ENF104C</v>
          </cell>
          <cell r="B198" t="str">
            <v>yes</v>
          </cell>
        </row>
        <row r="199">
          <cell r="A199" t="str">
            <v>MF1011SNOSV</v>
          </cell>
          <cell r="B199" t="str">
            <v>yes</v>
          </cell>
        </row>
        <row r="200">
          <cell r="A200" t="str">
            <v>MF1011SNOZV</v>
          </cell>
          <cell r="B200" t="str">
            <v>yes</v>
          </cell>
        </row>
        <row r="201">
          <cell r="A201" t="str">
            <v>G91000CNVKN</v>
          </cell>
          <cell r="B201" t="str">
            <v>yes</v>
          </cell>
        </row>
        <row r="202">
          <cell r="A202" t="str">
            <v>G91001CN11S</v>
          </cell>
          <cell r="B202" t="str">
            <v>yes</v>
          </cell>
        </row>
        <row r="203">
          <cell r="A203" t="str">
            <v>M70000TNF1XSH</v>
          </cell>
          <cell r="B203" t="str">
            <v>yes</v>
          </cell>
        </row>
        <row r="204">
          <cell r="A204" t="str">
            <v>M70000TNF1XNH</v>
          </cell>
          <cell r="B204" t="str">
            <v>yes</v>
          </cell>
        </row>
        <row r="205">
          <cell r="A205" t="str">
            <v>M70000TNF1AFB</v>
          </cell>
          <cell r="B205" t="str">
            <v>yes</v>
          </cell>
        </row>
        <row r="206">
          <cell r="A206" t="str">
            <v>M70001TNF1XTH</v>
          </cell>
          <cell r="B206" t="str">
            <v>yes</v>
          </cell>
        </row>
        <row r="207">
          <cell r="A207" t="str">
            <v>M70000GNXWH</v>
          </cell>
          <cell r="B207" t="str">
            <v>yes</v>
          </cell>
        </row>
        <row r="208">
          <cell r="A208" t="str">
            <v>M70000GNXYH</v>
          </cell>
          <cell r="B208" t="str">
            <v>yes</v>
          </cell>
        </row>
        <row r="209">
          <cell r="A209" t="str">
            <v>M70000GNHIM</v>
          </cell>
          <cell r="B209" t="str">
            <v>yes</v>
          </cell>
        </row>
        <row r="210">
          <cell r="A210" t="str">
            <v>M70000GNAFB</v>
          </cell>
          <cell r="B210" t="str">
            <v>yes</v>
          </cell>
        </row>
        <row r="211">
          <cell r="A211" t="str">
            <v>M91000CN02A</v>
          </cell>
          <cell r="B211" t="str">
            <v>yes</v>
          </cell>
        </row>
        <row r="212">
          <cell r="A212" t="str">
            <v>M91000CN04O</v>
          </cell>
          <cell r="B212" t="str">
            <v>yes</v>
          </cell>
        </row>
        <row r="213">
          <cell r="A213" t="str">
            <v>U91000CN02A</v>
          </cell>
          <cell r="B213" t="str">
            <v>yes</v>
          </cell>
        </row>
        <row r="214">
          <cell r="A214" t="str">
            <v>U91000CNAB6</v>
          </cell>
          <cell r="B214" t="str">
            <v>yes</v>
          </cell>
        </row>
        <row r="215">
          <cell r="A215" t="str">
            <v>U91001CN02A</v>
          </cell>
          <cell r="B215" t="str">
            <v>yes</v>
          </cell>
        </row>
        <row r="216">
          <cell r="A216" t="str">
            <v>U91001CN56T</v>
          </cell>
          <cell r="B216" t="str">
            <v>yes</v>
          </cell>
        </row>
        <row r="217">
          <cell r="A217" t="str">
            <v>U91002CNMYN</v>
          </cell>
          <cell r="B217" t="str">
            <v>yes</v>
          </cell>
        </row>
        <row r="218">
          <cell r="A218" t="str">
            <v>U91003CN51X</v>
          </cell>
          <cell r="B218" t="str">
            <v>yes</v>
          </cell>
        </row>
        <row r="219">
          <cell r="A219" t="str">
            <v>U91003CNXPF</v>
          </cell>
          <cell r="B219" t="str">
            <v>yes</v>
          </cell>
        </row>
        <row r="220">
          <cell r="A220" t="str">
            <v>U91004CN02A</v>
          </cell>
          <cell r="B220" t="str">
            <v>yes</v>
          </cell>
        </row>
        <row r="221">
          <cell r="A221" t="str">
            <v>U91004CN28R</v>
          </cell>
          <cell r="B221" t="str">
            <v>yes</v>
          </cell>
        </row>
        <row r="222">
          <cell r="A222" t="str">
            <v>U91005CN02A</v>
          </cell>
          <cell r="B222" t="str">
            <v>yes</v>
          </cell>
        </row>
        <row r="223">
          <cell r="A223" t="str">
            <v>U91005CNAB6</v>
          </cell>
          <cell r="B223" t="str">
            <v>yes</v>
          </cell>
        </row>
        <row r="224">
          <cell r="A224" t="str">
            <v>U91006CN02A</v>
          </cell>
          <cell r="B224" t="str">
            <v>yes</v>
          </cell>
        </row>
        <row r="225">
          <cell r="A225" t="str">
            <v>U91006CN11S</v>
          </cell>
          <cell r="B225" t="str">
            <v>yes</v>
          </cell>
        </row>
        <row r="226">
          <cell r="A226" t="str">
            <v>U91006CNXLF</v>
          </cell>
          <cell r="B226" t="str">
            <v>yes</v>
          </cell>
        </row>
        <row r="227">
          <cell r="A227" t="str">
            <v>U91015CNF3ECN</v>
          </cell>
          <cell r="B227" t="str">
            <v>yes</v>
          </cell>
        </row>
        <row r="228">
          <cell r="A228" t="str">
            <v>U91015CNF3XQF</v>
          </cell>
          <cell r="B228" t="str">
            <v>yes</v>
          </cell>
        </row>
        <row r="229">
          <cell r="A229" t="str">
            <v>U91015DNF102A</v>
          </cell>
          <cell r="B229" t="str">
            <v>yes</v>
          </cell>
        </row>
        <row r="230">
          <cell r="A230" t="str">
            <v>U91015DNF156T</v>
          </cell>
          <cell r="B230" t="str">
            <v>yes</v>
          </cell>
        </row>
        <row r="231">
          <cell r="A231" t="str">
            <v>U91050CNF328S</v>
          </cell>
          <cell r="B231" t="str">
            <v>yes</v>
          </cell>
        </row>
        <row r="232">
          <cell r="A232" t="str">
            <v>U91050CNF3AOC</v>
          </cell>
          <cell r="B232" t="str">
            <v>yes</v>
          </cell>
        </row>
        <row r="233">
          <cell r="A233" t="str">
            <v>U98000CN02A</v>
          </cell>
          <cell r="B233" t="str">
            <v>yes</v>
          </cell>
        </row>
        <row r="234">
          <cell r="A234" t="str">
            <v>U98000CNAB6</v>
          </cell>
          <cell r="B234" t="str">
            <v>yes</v>
          </cell>
        </row>
        <row r="235">
          <cell r="A235" t="str">
            <v>U98001CN02A</v>
          </cell>
          <cell r="B235" t="str">
            <v>yes</v>
          </cell>
        </row>
        <row r="236">
          <cell r="A236" t="str">
            <v>U98001CN56T</v>
          </cell>
          <cell r="B236" t="str">
            <v>yes</v>
          </cell>
        </row>
        <row r="237">
          <cell r="A237" t="str">
            <v>GF1006SN02A</v>
          </cell>
          <cell r="B237" t="str">
            <v>yes</v>
          </cell>
        </row>
        <row r="238">
          <cell r="A238" t="str">
            <v>GF1006SN04C</v>
          </cell>
          <cell r="B238" t="str">
            <v>yes</v>
          </cell>
        </row>
        <row r="239">
          <cell r="A239" t="str">
            <v>GF1007SNF2K69</v>
          </cell>
          <cell r="B239" t="str">
            <v>yes</v>
          </cell>
        </row>
        <row r="240">
          <cell r="A240" t="str">
            <v>GF1007SNF2VPS</v>
          </cell>
          <cell r="B240" t="str">
            <v>yes</v>
          </cell>
        </row>
        <row r="241">
          <cell r="A241" t="str">
            <v>GF1007SNF2XIN</v>
          </cell>
          <cell r="B241" t="str">
            <v>yes</v>
          </cell>
        </row>
        <row r="242">
          <cell r="A242" t="str">
            <v>GF1007SNF2XJN</v>
          </cell>
          <cell r="B242" t="str">
            <v>yes</v>
          </cell>
        </row>
        <row r="243">
          <cell r="A243" t="str">
            <v>GF1010SNF407Q</v>
          </cell>
          <cell r="B243" t="str">
            <v>yes</v>
          </cell>
        </row>
        <row r="244">
          <cell r="A244" t="str">
            <v>GF1010SNF416A</v>
          </cell>
          <cell r="B244" t="str">
            <v>yes</v>
          </cell>
        </row>
        <row r="245">
          <cell r="A245" t="str">
            <v>GF1010SNF42H7</v>
          </cell>
          <cell r="B245" t="str">
            <v>yes</v>
          </cell>
        </row>
        <row r="246">
          <cell r="A246" t="str">
            <v>GF1010SNF4E28</v>
          </cell>
          <cell r="B246" t="str">
            <v>yes</v>
          </cell>
        </row>
        <row r="247">
          <cell r="A247" t="str">
            <v>GF1010SNF4GWK</v>
          </cell>
          <cell r="B247" t="str">
            <v>yes</v>
          </cell>
        </row>
        <row r="248">
          <cell r="A248" t="str">
            <v>GF1010SNF4XKN</v>
          </cell>
          <cell r="B248" t="str">
            <v>yes</v>
          </cell>
        </row>
        <row r="249">
          <cell r="A249" t="str">
            <v>MF1005SNF104C</v>
          </cell>
          <cell r="B249" t="str">
            <v>yes</v>
          </cell>
        </row>
        <row r="250">
          <cell r="A250" t="str">
            <v>MF1005SNF104P</v>
          </cell>
          <cell r="B250" t="str">
            <v>yes</v>
          </cell>
        </row>
        <row r="251">
          <cell r="A251" t="str">
            <v>MF1005SNF105Q</v>
          </cell>
          <cell r="B251" t="str">
            <v>yes</v>
          </cell>
        </row>
        <row r="252">
          <cell r="A252" t="str">
            <v>MF1005SNF116A</v>
          </cell>
          <cell r="B252" t="str">
            <v>yes</v>
          </cell>
        </row>
        <row r="253">
          <cell r="A253" t="str">
            <v>MF1005SNF124S</v>
          </cell>
          <cell r="B253" t="str">
            <v>yes</v>
          </cell>
        </row>
        <row r="254">
          <cell r="A254" t="str">
            <v>MF1005SNF1E28</v>
          </cell>
          <cell r="B254" t="str">
            <v>yes</v>
          </cell>
        </row>
        <row r="255">
          <cell r="A255" t="str">
            <v>MF1001SNF3CKB</v>
          </cell>
          <cell r="B255" t="str">
            <v>yes</v>
          </cell>
        </row>
        <row r="256">
          <cell r="A256" t="str">
            <v>MF2014SN02A</v>
          </cell>
          <cell r="B256" t="str">
            <v>yes</v>
          </cell>
        </row>
        <row r="257">
          <cell r="A257" t="str">
            <v>MF2014SN04O</v>
          </cell>
          <cell r="B257" t="str">
            <v>yes</v>
          </cell>
        </row>
        <row r="258">
          <cell r="A258" t="str">
            <v>MF2004SN40O</v>
          </cell>
          <cell r="B258" t="str">
            <v>yes</v>
          </cell>
        </row>
        <row r="259">
          <cell r="A259" t="str">
            <v>MF2004SNXME</v>
          </cell>
          <cell r="B259" t="str">
            <v>yes</v>
          </cell>
        </row>
        <row r="260">
          <cell r="A260" t="str">
            <v>MF2006SNF302O</v>
          </cell>
          <cell r="B260" t="str">
            <v>yes</v>
          </cell>
        </row>
        <row r="261">
          <cell r="A261" t="str">
            <v>MF2006SNF311S</v>
          </cell>
          <cell r="B261" t="str">
            <v>yes</v>
          </cell>
        </row>
        <row r="262">
          <cell r="A262" t="str">
            <v>MF2006SNF316A</v>
          </cell>
          <cell r="B262" t="str">
            <v>yes</v>
          </cell>
        </row>
        <row r="263">
          <cell r="A263" t="str">
            <v>MF2007SN40O</v>
          </cell>
          <cell r="B263" t="str">
            <v>yes</v>
          </cell>
        </row>
        <row r="264">
          <cell r="A264" t="str">
            <v>MF2014SNF302O</v>
          </cell>
          <cell r="B264" t="str">
            <v>yes</v>
          </cell>
        </row>
        <row r="265">
          <cell r="A265" t="str">
            <v>MF2014SNF36Q4</v>
          </cell>
          <cell r="B265" t="str">
            <v>yes</v>
          </cell>
        </row>
        <row r="266">
          <cell r="A266" t="str">
            <v>MF2014SNF3AVD</v>
          </cell>
          <cell r="B266" t="str">
            <v>yes</v>
          </cell>
        </row>
        <row r="267">
          <cell r="A267" t="str">
            <v>MF2014SNF3CSC</v>
          </cell>
          <cell r="B267" t="str">
            <v>yes</v>
          </cell>
        </row>
        <row r="268">
          <cell r="A268" t="str">
            <v>G91000JNXHF</v>
          </cell>
          <cell r="B268" t="str">
            <v>yes</v>
          </cell>
        </row>
        <row r="269">
          <cell r="A269" t="str">
            <v>G91001JNXNF</v>
          </cell>
          <cell r="B269" t="str">
            <v>yes</v>
          </cell>
        </row>
        <row r="270">
          <cell r="A270" t="str">
            <v>M40001ENF1XMU</v>
          </cell>
          <cell r="B270" t="str">
            <v>yes</v>
          </cell>
        </row>
        <row r="271">
          <cell r="A271" t="str">
            <v>M40001ENF1XNU</v>
          </cell>
          <cell r="B271" t="str">
            <v>yes</v>
          </cell>
        </row>
        <row r="272">
          <cell r="A272" t="str">
            <v>M40001ENF1XQU</v>
          </cell>
          <cell r="B272" t="str">
            <v>yes</v>
          </cell>
        </row>
        <row r="273">
          <cell r="A273" t="str">
            <v>G40019ENF1YGF</v>
          </cell>
          <cell r="B273" t="str">
            <v>yes</v>
          </cell>
        </row>
        <row r="274">
          <cell r="A274" t="str">
            <v>G91001JNXOF</v>
          </cell>
          <cell r="B274" t="str">
            <v>yes</v>
          </cell>
        </row>
        <row r="275">
          <cell r="A275" t="str">
            <v>G91002JN33P</v>
          </cell>
          <cell r="B275" t="str">
            <v>yes</v>
          </cell>
        </row>
        <row r="276">
          <cell r="A276" t="str">
            <v>G98000JN33P</v>
          </cell>
          <cell r="B276" t="str">
            <v>yes</v>
          </cell>
        </row>
        <row r="277">
          <cell r="A277" t="str">
            <v>M91003QNF211S</v>
          </cell>
          <cell r="B277" t="str">
            <v>yes</v>
          </cell>
        </row>
        <row r="278">
          <cell r="A278" t="str">
            <v>GF1004SN04C</v>
          </cell>
          <cell r="B278" t="str">
            <v>yes</v>
          </cell>
        </row>
        <row r="279">
          <cell r="A279" t="str">
            <v>GF1004SN11S</v>
          </cell>
          <cell r="B279" t="str">
            <v>yes</v>
          </cell>
        </row>
        <row r="280">
          <cell r="A280" t="str">
            <v>G70012PNF513K</v>
          </cell>
          <cell r="B280" t="str">
            <v>yes</v>
          </cell>
        </row>
        <row r="281">
          <cell r="A281" t="str">
            <v>M70002BNF3XWH</v>
          </cell>
          <cell r="B281" t="str">
            <v>yes</v>
          </cell>
        </row>
        <row r="282">
          <cell r="A282" t="str">
            <v>M70002BNF301P</v>
          </cell>
          <cell r="B282" t="str">
            <v>yes</v>
          </cell>
        </row>
        <row r="283">
          <cell r="A283" t="str">
            <v>M70002BNF3MPV</v>
          </cell>
          <cell r="B283" t="str">
            <v>yes</v>
          </cell>
        </row>
        <row r="284">
          <cell r="A284" t="str">
            <v>M70002BNF3WQB</v>
          </cell>
          <cell r="B284" t="str">
            <v>yes</v>
          </cell>
        </row>
        <row r="285">
          <cell r="A285" t="str">
            <v>M70002BNF3CCE</v>
          </cell>
          <cell r="B285" t="str">
            <v>yes</v>
          </cell>
        </row>
        <row r="286">
          <cell r="A286" t="str">
            <v>M70002BNF3XVH</v>
          </cell>
          <cell r="B286" t="str">
            <v>yes</v>
          </cell>
        </row>
        <row r="287">
          <cell r="A287" t="str">
            <v>M70000BNF1XSH</v>
          </cell>
          <cell r="B287" t="str">
            <v>yes</v>
          </cell>
        </row>
        <row r="288">
          <cell r="A288" t="str">
            <v>M70000BNF1UJR</v>
          </cell>
          <cell r="B288" t="str">
            <v>yes</v>
          </cell>
        </row>
        <row r="289">
          <cell r="A289" t="str">
            <v>M70000BNF1XXH</v>
          </cell>
          <cell r="B289" t="str">
            <v>yes</v>
          </cell>
        </row>
        <row r="290">
          <cell r="A290" t="str">
            <v>M40002BNFMR</v>
          </cell>
          <cell r="B290" t="str">
            <v>yes</v>
          </cell>
        </row>
        <row r="291">
          <cell r="A291" t="str">
            <v>GF1005SN02A</v>
          </cell>
          <cell r="B291" t="str">
            <v>yes</v>
          </cell>
        </row>
        <row r="292">
          <cell r="A292" t="str">
            <v>GF1005SN04P</v>
          </cell>
          <cell r="B292" t="str">
            <v>yes</v>
          </cell>
        </row>
        <row r="293">
          <cell r="A293" t="str">
            <v>GF1008SNXLN</v>
          </cell>
          <cell r="B293" t="str">
            <v>yes</v>
          </cell>
        </row>
        <row r="294">
          <cell r="A294" t="str">
            <v>GF1008SNXMN</v>
          </cell>
          <cell r="B294" t="str">
            <v>yes</v>
          </cell>
        </row>
        <row r="295">
          <cell r="A295" t="str">
            <v>GF1008SNXNN</v>
          </cell>
          <cell r="B295" t="str">
            <v>yes</v>
          </cell>
        </row>
        <row r="296">
          <cell r="A296" t="str">
            <v>MF1004SNNKM</v>
          </cell>
          <cell r="B296" t="str">
            <v>yes</v>
          </cell>
        </row>
        <row r="297">
          <cell r="A297" t="str">
            <v>MF1004SNQOG</v>
          </cell>
          <cell r="B297" t="str">
            <v>yes</v>
          </cell>
        </row>
        <row r="298">
          <cell r="A298" t="str">
            <v>MF1005SNKQZ</v>
          </cell>
          <cell r="B298" t="str">
            <v>yes</v>
          </cell>
        </row>
        <row r="299">
          <cell r="A299" t="str">
            <v>MF1005SNQOG</v>
          </cell>
          <cell r="B299" t="str">
            <v>yes</v>
          </cell>
        </row>
        <row r="300">
          <cell r="A300" t="str">
            <v>MF1008SN24S</v>
          </cell>
          <cell r="B300" t="str">
            <v>yes</v>
          </cell>
        </row>
        <row r="301">
          <cell r="A301" t="str">
            <v>MF1008SN26C</v>
          </cell>
          <cell r="B301" t="str">
            <v>yes</v>
          </cell>
        </row>
        <row r="302">
          <cell r="A302" t="str">
            <v>MF1010SN24S</v>
          </cell>
          <cell r="B302" t="str">
            <v>yes</v>
          </cell>
        </row>
        <row r="303">
          <cell r="A303" t="str">
            <v>MF1010SN26C</v>
          </cell>
          <cell r="B303" t="str">
            <v>yes</v>
          </cell>
        </row>
        <row r="304">
          <cell r="A304" t="str">
            <v>MF1001SN11S</v>
          </cell>
          <cell r="B304" t="str">
            <v>yes</v>
          </cell>
        </row>
        <row r="305">
          <cell r="A305" t="str">
            <v>MF1009SN02A</v>
          </cell>
          <cell r="B305" t="str">
            <v>yes</v>
          </cell>
        </row>
        <row r="306">
          <cell r="A306" t="str">
            <v>GF1000SN02A</v>
          </cell>
          <cell r="B306" t="str">
            <v>yes</v>
          </cell>
        </row>
        <row r="307">
          <cell r="A307" t="str">
            <v>GF1001SN02A</v>
          </cell>
          <cell r="B307" t="str">
            <v>yes</v>
          </cell>
        </row>
        <row r="308">
          <cell r="A308" t="str">
            <v>GF1003SN02A</v>
          </cell>
          <cell r="B308" t="str">
            <v>yes</v>
          </cell>
        </row>
        <row r="309">
          <cell r="A309" t="str">
            <v>GF1003SN97O</v>
          </cell>
          <cell r="B309" t="str">
            <v>yes</v>
          </cell>
        </row>
        <row r="310">
          <cell r="A310" t="str">
            <v>GF2000SNJ53</v>
          </cell>
          <cell r="B310" t="str">
            <v>yes</v>
          </cell>
        </row>
        <row r="311">
          <cell r="A311" t="str">
            <v>GF2000SNJ54</v>
          </cell>
          <cell r="B311" t="str">
            <v>yes</v>
          </cell>
        </row>
        <row r="312">
          <cell r="A312" t="str">
            <v>GF2000SNL98</v>
          </cell>
          <cell r="B312" t="str">
            <v>yes</v>
          </cell>
        </row>
        <row r="313">
          <cell r="A313" t="str">
            <v>GF2000SNF113K</v>
          </cell>
          <cell r="B313" t="str">
            <v>yes</v>
          </cell>
        </row>
        <row r="314">
          <cell r="A314" t="str">
            <v>GF2000SNF1ATI</v>
          </cell>
          <cell r="B314" t="str">
            <v>yes</v>
          </cell>
        </row>
        <row r="315">
          <cell r="A315" t="str">
            <v>GF2000SNF1GMJ</v>
          </cell>
          <cell r="B315" t="str">
            <v>yes</v>
          </cell>
        </row>
        <row r="316">
          <cell r="A316" t="str">
            <v>GF2000SNF1XVF</v>
          </cell>
          <cell r="B316" t="str">
            <v>yes</v>
          </cell>
        </row>
        <row r="317">
          <cell r="A317" t="str">
            <v>GF2001SNCKI</v>
          </cell>
          <cell r="B317" t="str">
            <v>yes</v>
          </cell>
        </row>
        <row r="318">
          <cell r="A318" t="str">
            <v>GF2001SNF101P</v>
          </cell>
          <cell r="B318" t="str">
            <v>yes</v>
          </cell>
        </row>
        <row r="319">
          <cell r="A319" t="str">
            <v>GF2001SNF102A</v>
          </cell>
          <cell r="B319" t="str">
            <v>yes</v>
          </cell>
        </row>
        <row r="320">
          <cell r="A320" t="str">
            <v>GF2001SNF1XUF</v>
          </cell>
          <cell r="B320" t="str">
            <v>yes</v>
          </cell>
        </row>
        <row r="321">
          <cell r="A321" t="str">
            <v>GF2001SNF2ATI</v>
          </cell>
          <cell r="B321" t="str">
            <v>yes</v>
          </cell>
        </row>
        <row r="322">
          <cell r="A322" t="str">
            <v>GF2001SNF2GMJ</v>
          </cell>
          <cell r="B322" t="str">
            <v>yes</v>
          </cell>
        </row>
        <row r="323">
          <cell r="A323" t="str">
            <v>GF2001SNF2XVF</v>
          </cell>
          <cell r="B323" t="str">
            <v>yes</v>
          </cell>
        </row>
        <row r="324">
          <cell r="A324" t="str">
            <v>GF2002SN50O</v>
          </cell>
          <cell r="B324" t="str">
            <v>yes</v>
          </cell>
        </row>
        <row r="325">
          <cell r="A325" t="str">
            <v>GF2003SN02A</v>
          </cell>
          <cell r="B325" t="str">
            <v>yes</v>
          </cell>
        </row>
        <row r="326">
          <cell r="A326" t="str">
            <v>GF2003SN20O</v>
          </cell>
          <cell r="B326" t="str">
            <v>yes</v>
          </cell>
        </row>
        <row r="327">
          <cell r="A327" t="str">
            <v>GF2004SN02A</v>
          </cell>
          <cell r="B327" t="str">
            <v>yes</v>
          </cell>
        </row>
        <row r="328">
          <cell r="A328" t="str">
            <v>GF2004SN20O</v>
          </cell>
          <cell r="B328" t="str">
            <v>yes</v>
          </cell>
        </row>
        <row r="329">
          <cell r="A329" t="str">
            <v>GF2004SN73Y</v>
          </cell>
          <cell r="B329" t="str">
            <v>yes</v>
          </cell>
        </row>
        <row r="330">
          <cell r="A330" t="str">
            <v>GF2005SN02A</v>
          </cell>
          <cell r="B330" t="str">
            <v>yes</v>
          </cell>
        </row>
        <row r="331">
          <cell r="A331" t="str">
            <v>GF2005SN20O</v>
          </cell>
          <cell r="B331" t="str">
            <v>yes</v>
          </cell>
        </row>
        <row r="332">
          <cell r="A332" t="str">
            <v>GF2007SN24S</v>
          </cell>
          <cell r="B332" t="str">
            <v>yes</v>
          </cell>
        </row>
        <row r="333">
          <cell r="A333" t="str">
            <v>GF2007SN81Q</v>
          </cell>
          <cell r="B333" t="str">
            <v>yes</v>
          </cell>
        </row>
        <row r="334">
          <cell r="A334" t="str">
            <v>GF2007SN98O</v>
          </cell>
          <cell r="B334" t="str">
            <v>yes</v>
          </cell>
        </row>
        <row r="335">
          <cell r="A335" t="str">
            <v>GF2007SNAVD</v>
          </cell>
          <cell r="B335" t="str">
            <v>yes</v>
          </cell>
        </row>
        <row r="336">
          <cell r="A336" t="str">
            <v>GF2008SN02A</v>
          </cell>
          <cell r="B336" t="str">
            <v>yes</v>
          </cell>
        </row>
        <row r="337">
          <cell r="A337" t="str">
            <v>GF2008SN20O</v>
          </cell>
          <cell r="B337" t="str">
            <v>yes</v>
          </cell>
        </row>
        <row r="338">
          <cell r="A338" t="str">
            <v>GF2009SNKSQ</v>
          </cell>
          <cell r="B338" t="str">
            <v>yes</v>
          </cell>
        </row>
        <row r="339">
          <cell r="A339" t="str">
            <v>GF2010SN02A</v>
          </cell>
          <cell r="B339" t="str">
            <v>yes</v>
          </cell>
        </row>
        <row r="340">
          <cell r="A340" t="str">
            <v>GF2010SN20O</v>
          </cell>
          <cell r="B340" t="str">
            <v>yes</v>
          </cell>
        </row>
        <row r="341">
          <cell r="A341" t="str">
            <v>M92000YNXRF</v>
          </cell>
          <cell r="B341" t="str">
            <v>yes</v>
          </cell>
        </row>
        <row r="342">
          <cell r="A342" t="str">
            <v>M92001YNCLH</v>
          </cell>
          <cell r="B342" t="str">
            <v>yes</v>
          </cell>
        </row>
        <row r="343">
          <cell r="A343" t="str">
            <v>G70001YN02A</v>
          </cell>
          <cell r="B343" t="str">
            <v>yes</v>
          </cell>
        </row>
        <row r="344">
          <cell r="A344" t="str">
            <v>G72000YN02A</v>
          </cell>
          <cell r="B344" t="str">
            <v>yes</v>
          </cell>
        </row>
        <row r="345">
          <cell r="A345" t="str">
            <v>G72000YNF102A</v>
          </cell>
          <cell r="B345" t="str">
            <v>yes</v>
          </cell>
        </row>
        <row r="346">
          <cell r="A346" t="str">
            <v>G72000YNF1MCT</v>
          </cell>
          <cell r="B346" t="str">
            <v>yes</v>
          </cell>
        </row>
        <row r="347">
          <cell r="A347" t="str">
            <v>G70001VNF2XMX</v>
          </cell>
          <cell r="B347" t="str">
            <v>yes</v>
          </cell>
        </row>
        <row r="348">
          <cell r="A348" t="str">
            <v>G80001YNF2XRX</v>
          </cell>
          <cell r="B348" t="str">
            <v>yes</v>
          </cell>
        </row>
        <row r="349">
          <cell r="A349" t="str">
            <v>G80002YNXOX</v>
          </cell>
          <cell r="B349" t="str">
            <v>yes</v>
          </cell>
        </row>
        <row r="350">
          <cell r="A350" t="str">
            <v>M92001YNXSF</v>
          </cell>
          <cell r="B350" t="str">
            <v>yes</v>
          </cell>
        </row>
        <row r="351">
          <cell r="A351" t="str">
            <v>M92002YN81O</v>
          </cell>
          <cell r="B351" t="str">
            <v>yes</v>
          </cell>
        </row>
        <row r="352">
          <cell r="A352" t="str">
            <v>G61000KNVZD</v>
          </cell>
          <cell r="B352" t="str">
            <v>yes</v>
          </cell>
        </row>
        <row r="353">
          <cell r="A353" t="str">
            <v>G61000KNXXS</v>
          </cell>
          <cell r="B353" t="str">
            <v>yes</v>
          </cell>
        </row>
        <row r="354">
          <cell r="A354" t="str">
            <v>G61001KN07Q</v>
          </cell>
          <cell r="B354" t="str">
            <v>yes</v>
          </cell>
        </row>
        <row r="355">
          <cell r="A355" t="str">
            <v>G61000DN22C</v>
          </cell>
          <cell r="B355" t="str">
            <v>yes</v>
          </cell>
        </row>
        <row r="356">
          <cell r="A356" t="str">
            <v>G93000DN02A</v>
          </cell>
          <cell r="B356" t="str">
            <v>yes</v>
          </cell>
        </row>
        <row r="357">
          <cell r="A357" t="str">
            <v>G93000DNYBN</v>
          </cell>
          <cell r="B357" t="str">
            <v>yes</v>
          </cell>
        </row>
        <row r="358">
          <cell r="A358" t="str">
            <v>G90000DN02A</v>
          </cell>
          <cell r="B358" t="str">
            <v>yes</v>
          </cell>
        </row>
        <row r="359">
          <cell r="A359" t="str">
            <v>G90000DNYBN</v>
          </cell>
          <cell r="B359" t="str">
            <v>yes</v>
          </cell>
        </row>
        <row r="360">
          <cell r="A360" t="str">
            <v>G93001DN02A</v>
          </cell>
          <cell r="B360" t="str">
            <v>yes</v>
          </cell>
        </row>
        <row r="361">
          <cell r="A361" t="str">
            <v>G61001DN05Q</v>
          </cell>
          <cell r="B361" t="str">
            <v>yes</v>
          </cell>
        </row>
        <row r="362">
          <cell r="A362" t="str">
            <v>G93005YNYDB</v>
          </cell>
          <cell r="B362" t="str">
            <v>yes</v>
          </cell>
        </row>
        <row r="363">
          <cell r="A363" t="str">
            <v>G93005YNYDC</v>
          </cell>
          <cell r="B363" t="str">
            <v>yes</v>
          </cell>
        </row>
        <row r="364">
          <cell r="A364" t="str">
            <v>G93006YN64I</v>
          </cell>
          <cell r="B364" t="str">
            <v>yes</v>
          </cell>
        </row>
        <row r="365">
          <cell r="A365" t="str">
            <v>G93006YN80S</v>
          </cell>
          <cell r="B365" t="str">
            <v>yes</v>
          </cell>
        </row>
        <row r="366">
          <cell r="A366" t="str">
            <v>G93006YNPZV</v>
          </cell>
          <cell r="B366" t="str">
            <v>yes</v>
          </cell>
        </row>
        <row r="367">
          <cell r="A367" t="str">
            <v>G93006YNYDD</v>
          </cell>
          <cell r="B367" t="str">
            <v>yes</v>
          </cell>
        </row>
        <row r="368">
          <cell r="A368" t="str">
            <v>G93007YN00G</v>
          </cell>
          <cell r="B368" t="str">
            <v>yes</v>
          </cell>
        </row>
        <row r="369">
          <cell r="A369" t="str">
            <v>G93007YN02A</v>
          </cell>
          <cell r="B369" t="str">
            <v>yes</v>
          </cell>
        </row>
        <row r="370">
          <cell r="A370" t="str">
            <v>G93008YN00G</v>
          </cell>
          <cell r="B370" t="str">
            <v>yes</v>
          </cell>
        </row>
        <row r="371">
          <cell r="A371" t="str">
            <v>G93008YN02A</v>
          </cell>
          <cell r="B371" t="str">
            <v>yes</v>
          </cell>
        </row>
        <row r="372">
          <cell r="A372" t="str">
            <v>G90000YNDQA</v>
          </cell>
          <cell r="B372" t="str">
            <v>yes</v>
          </cell>
        </row>
        <row r="373">
          <cell r="A373" t="str">
            <v>G90000YNH79</v>
          </cell>
          <cell r="B373" t="str">
            <v>yes</v>
          </cell>
        </row>
        <row r="374">
          <cell r="A374" t="str">
            <v>G93000YNDQA</v>
          </cell>
          <cell r="B374" t="str">
            <v>yes</v>
          </cell>
        </row>
        <row r="375">
          <cell r="A375" t="str">
            <v>G93000YNH79</v>
          </cell>
          <cell r="B375" t="str">
            <v>yes</v>
          </cell>
        </row>
        <row r="376">
          <cell r="A376" t="str">
            <v>U93054YNF259A</v>
          </cell>
          <cell r="B376" t="str">
            <v>yes</v>
          </cell>
        </row>
        <row r="377">
          <cell r="A377" t="str">
            <v>U93054YNF2YCY</v>
          </cell>
          <cell r="B377" t="str">
            <v>yes</v>
          </cell>
        </row>
        <row r="378">
          <cell r="A378" t="str">
            <v>G90001DN03O</v>
          </cell>
          <cell r="B378" t="str">
            <v>yes</v>
          </cell>
        </row>
        <row r="379">
          <cell r="A379" t="str">
            <v>G90001DN81Q</v>
          </cell>
          <cell r="B379" t="str">
            <v>yes</v>
          </cell>
        </row>
        <row r="380">
          <cell r="A380" t="str">
            <v>G90001DNXBT</v>
          </cell>
          <cell r="B380" t="str">
            <v>yes</v>
          </cell>
        </row>
        <row r="381">
          <cell r="A381" t="str">
            <v>G93002DN03O</v>
          </cell>
          <cell r="B381" t="str">
            <v>yes</v>
          </cell>
        </row>
        <row r="382">
          <cell r="A382" t="str">
            <v>G93002DN81Q</v>
          </cell>
          <cell r="B382" t="str">
            <v>yes</v>
          </cell>
        </row>
        <row r="383">
          <cell r="A383" t="str">
            <v>G93002DNXBT</v>
          </cell>
          <cell r="B383" t="str">
            <v>yes</v>
          </cell>
        </row>
        <row r="384">
          <cell r="A384" t="str">
            <v>G90005YNF122C</v>
          </cell>
          <cell r="B384" t="str">
            <v>yes</v>
          </cell>
        </row>
        <row r="385">
          <cell r="A385" t="str">
            <v>G90005YNF1IRJ</v>
          </cell>
          <cell r="B385" t="str">
            <v>yes</v>
          </cell>
        </row>
        <row r="386">
          <cell r="A386" t="str">
            <v>G93020YNF122C</v>
          </cell>
          <cell r="B386" t="str">
            <v>yes</v>
          </cell>
        </row>
        <row r="387">
          <cell r="A387" t="str">
            <v>G93020YNF1IRJ</v>
          </cell>
          <cell r="B387" t="str">
            <v>yes</v>
          </cell>
        </row>
        <row r="388">
          <cell r="A388" t="str">
            <v>G91000DNXIF</v>
          </cell>
          <cell r="B388" t="str">
            <v>yes</v>
          </cell>
        </row>
        <row r="389">
          <cell r="A389" t="str">
            <v>G91000DNXJF</v>
          </cell>
          <cell r="B389" t="str">
            <v>yes</v>
          </cell>
        </row>
        <row r="390">
          <cell r="A390" t="str">
            <v>G93002YNF122C</v>
          </cell>
          <cell r="B390" t="str">
            <v>yes</v>
          </cell>
        </row>
        <row r="391">
          <cell r="A391" t="str">
            <v>G93002YNF1IRJ</v>
          </cell>
          <cell r="B391" t="str">
            <v>yes</v>
          </cell>
        </row>
        <row r="392">
          <cell r="A392" t="str">
            <v>G61003KN02A</v>
          </cell>
          <cell r="B392" t="str">
            <v>yes</v>
          </cell>
        </row>
        <row r="393">
          <cell r="A393" t="str">
            <v>G61003KNFQB</v>
          </cell>
          <cell r="B393" t="str">
            <v>yes</v>
          </cell>
        </row>
        <row r="394">
          <cell r="A394" t="str">
            <v>G61003DN3BK</v>
          </cell>
          <cell r="B394" t="str">
            <v>yes</v>
          </cell>
        </row>
        <row r="395">
          <cell r="A395" t="str">
            <v>M61000KN80S</v>
          </cell>
          <cell r="B395" t="str">
            <v>yes</v>
          </cell>
        </row>
        <row r="396">
          <cell r="A396" t="str">
            <v>G61000YN11S</v>
          </cell>
          <cell r="B396" t="str">
            <v>yes</v>
          </cell>
        </row>
        <row r="397">
          <cell r="A397" t="str">
            <v>G61000YN18E</v>
          </cell>
          <cell r="B397" t="str">
            <v>yes</v>
          </cell>
        </row>
        <row r="398">
          <cell r="A398" t="str">
            <v>G61000YNXBT</v>
          </cell>
          <cell r="B398" t="str">
            <v>yes</v>
          </cell>
        </row>
        <row r="399">
          <cell r="A399" t="str">
            <v>M61008KN24S</v>
          </cell>
          <cell r="B399" t="str">
            <v>yes</v>
          </cell>
        </row>
        <row r="400">
          <cell r="A400" t="str">
            <v>G61002YN22C</v>
          </cell>
          <cell r="B400" t="str">
            <v>yes</v>
          </cell>
        </row>
        <row r="401">
          <cell r="A401" t="str">
            <v>G61002YNIBQ</v>
          </cell>
          <cell r="B401" t="str">
            <v>yes</v>
          </cell>
        </row>
        <row r="402">
          <cell r="A402" t="str">
            <v>G61002YN97T</v>
          </cell>
          <cell r="B402" t="str">
            <v>yes</v>
          </cell>
        </row>
        <row r="403">
          <cell r="A403" t="str">
            <v>M61000YNXXG</v>
          </cell>
          <cell r="B403" t="str">
            <v>yes</v>
          </cell>
        </row>
        <row r="404">
          <cell r="A404" t="str">
            <v>M61001KNXTG</v>
          </cell>
          <cell r="B404" t="str">
            <v>yes</v>
          </cell>
        </row>
        <row r="405">
          <cell r="A405" t="str">
            <v>M61001KNXVG</v>
          </cell>
          <cell r="B405" t="str">
            <v>yes</v>
          </cell>
        </row>
        <row r="406">
          <cell r="A406" t="str">
            <v>M61001KNXUG</v>
          </cell>
          <cell r="B406" t="str">
            <v>yes</v>
          </cell>
        </row>
        <row r="407">
          <cell r="A407" t="str">
            <v>M61002KNHPV</v>
          </cell>
          <cell r="B407" t="str">
            <v>yes</v>
          </cell>
        </row>
        <row r="408">
          <cell r="A408" t="str">
            <v>M61002KNJBM</v>
          </cell>
          <cell r="B408" t="str">
            <v>yes</v>
          </cell>
        </row>
        <row r="409">
          <cell r="A409" t="str">
            <v>M61000DNXJG</v>
          </cell>
          <cell r="B409" t="str">
            <v>yes</v>
          </cell>
        </row>
        <row r="410">
          <cell r="A410" t="str">
            <v>M61000DNXIG</v>
          </cell>
          <cell r="B410" t="str">
            <v>yes</v>
          </cell>
        </row>
        <row r="411">
          <cell r="A411" t="str">
            <v>M61000DNXKG</v>
          </cell>
          <cell r="B411" t="str">
            <v>yes</v>
          </cell>
        </row>
        <row r="412">
          <cell r="A412" t="str">
            <v>M61001YN22C</v>
          </cell>
          <cell r="B412" t="str">
            <v>yes</v>
          </cell>
        </row>
        <row r="413">
          <cell r="A413" t="str">
            <v>M61001YNXEG</v>
          </cell>
          <cell r="B413" t="str">
            <v>yes</v>
          </cell>
        </row>
        <row r="414">
          <cell r="A414" t="str">
            <v>M61001YNGJJ</v>
          </cell>
          <cell r="B414" t="str">
            <v>yes</v>
          </cell>
        </row>
        <row r="415">
          <cell r="A415" t="str">
            <v>M61001YNHPV</v>
          </cell>
          <cell r="B415" t="str">
            <v>yes</v>
          </cell>
        </row>
        <row r="416">
          <cell r="A416" t="str">
            <v>M61009YNF4XEG</v>
          </cell>
          <cell r="B416" t="str">
            <v>yes</v>
          </cell>
        </row>
        <row r="417">
          <cell r="A417" t="str">
            <v>M61009YNF4XGG</v>
          </cell>
          <cell r="B417" t="str">
            <v>yes</v>
          </cell>
        </row>
        <row r="418">
          <cell r="A418" t="str">
            <v>M61009YNF4HPV</v>
          </cell>
          <cell r="B418" t="str">
            <v>yes</v>
          </cell>
        </row>
        <row r="419">
          <cell r="A419" t="str">
            <v>M61009YNF4AA3</v>
          </cell>
          <cell r="B419" t="str">
            <v>yes</v>
          </cell>
        </row>
        <row r="420">
          <cell r="A420" t="str">
            <v>M61002YNXEG</v>
          </cell>
          <cell r="B420" t="str">
            <v>yes</v>
          </cell>
        </row>
        <row r="421">
          <cell r="A421" t="str">
            <v>M61002YNOPB</v>
          </cell>
          <cell r="B421" t="str">
            <v>yes</v>
          </cell>
        </row>
        <row r="422">
          <cell r="A422" t="str">
            <v>M61002YNGJJ</v>
          </cell>
          <cell r="B422" t="str">
            <v>yes</v>
          </cell>
        </row>
        <row r="423">
          <cell r="A423" t="str">
            <v>M61003YNXFG</v>
          </cell>
          <cell r="B423" t="str">
            <v>yes</v>
          </cell>
        </row>
        <row r="424">
          <cell r="A424" t="str">
            <v>M61003YNTCO</v>
          </cell>
          <cell r="B424" t="str">
            <v>yes</v>
          </cell>
        </row>
        <row r="425">
          <cell r="A425" t="str">
            <v>M61008YNF3XGG</v>
          </cell>
          <cell r="B425" t="str">
            <v>yes</v>
          </cell>
        </row>
        <row r="426">
          <cell r="A426" t="str">
            <v>M61008YNF3GJJ</v>
          </cell>
          <cell r="B426" t="str">
            <v>yes</v>
          </cell>
        </row>
        <row r="427">
          <cell r="A427" t="str">
            <v>M61008YNF3XFG</v>
          </cell>
          <cell r="B427" t="str">
            <v>yes</v>
          </cell>
        </row>
        <row r="428">
          <cell r="A428" t="str">
            <v>M61008YNF3AA3</v>
          </cell>
          <cell r="B428" t="str">
            <v>yes</v>
          </cell>
        </row>
        <row r="429">
          <cell r="A429" t="str">
            <v>M61283KNF302A</v>
          </cell>
          <cell r="B429" t="str">
            <v>yes</v>
          </cell>
        </row>
        <row r="430">
          <cell r="A430" t="str">
            <v>M61283KNF3AYN</v>
          </cell>
          <cell r="B430" t="str">
            <v>yes</v>
          </cell>
        </row>
        <row r="431">
          <cell r="A431" t="str">
            <v>M61283KNF3JBM</v>
          </cell>
          <cell r="B431" t="str">
            <v>yes</v>
          </cell>
        </row>
        <row r="432">
          <cell r="A432" t="str">
            <v>M61283KNF3KMT</v>
          </cell>
          <cell r="B432" t="str">
            <v>yes</v>
          </cell>
        </row>
        <row r="433">
          <cell r="A433" t="str">
            <v>M61283KNF3XBH</v>
          </cell>
          <cell r="B433" t="str">
            <v>yes</v>
          </cell>
        </row>
        <row r="434">
          <cell r="A434" t="str">
            <v>M61283KNF3XWG</v>
          </cell>
          <cell r="B434" t="str">
            <v>yes</v>
          </cell>
        </row>
        <row r="435">
          <cell r="A435" t="str">
            <v>M61007KNF1AYN</v>
          </cell>
          <cell r="B435" t="str">
            <v>yes</v>
          </cell>
        </row>
        <row r="436">
          <cell r="A436" t="str">
            <v>M61007KNF1KMT</v>
          </cell>
          <cell r="B436" t="str">
            <v>yes</v>
          </cell>
        </row>
        <row r="437">
          <cell r="A437" t="str">
            <v>G61005KN02A</v>
          </cell>
          <cell r="B437" t="str">
            <v>yes</v>
          </cell>
        </row>
        <row r="438">
          <cell r="A438" t="str">
            <v>G61005KN22C</v>
          </cell>
          <cell r="B438" t="str">
            <v>yes</v>
          </cell>
        </row>
        <row r="439">
          <cell r="A439" t="str">
            <v>G61005KN08Q</v>
          </cell>
          <cell r="B439" t="str">
            <v>yes</v>
          </cell>
        </row>
        <row r="440">
          <cell r="A440" t="str">
            <v>G61005KNXDT</v>
          </cell>
          <cell r="B440" t="str">
            <v>yes</v>
          </cell>
        </row>
        <row r="441">
          <cell r="A441" t="str">
            <v>M40001MNXZU</v>
          </cell>
          <cell r="B441" t="str">
            <v>yes</v>
          </cell>
        </row>
        <row r="442">
          <cell r="A442" t="str">
            <v>M40001MNXAV</v>
          </cell>
          <cell r="B442" t="str">
            <v>yes</v>
          </cell>
        </row>
        <row r="443">
          <cell r="A443" t="str">
            <v>M40001MNXBV</v>
          </cell>
          <cell r="B443" t="str">
            <v>yes</v>
          </cell>
        </row>
        <row r="444">
          <cell r="A444" t="str">
            <v>M40001MNXCV</v>
          </cell>
          <cell r="B444" t="str">
            <v>yes</v>
          </cell>
        </row>
        <row r="445">
          <cell r="A445" t="str">
            <v>M11011ONDS02A</v>
          </cell>
          <cell r="B445" t="str">
            <v>yes</v>
          </cell>
        </row>
        <row r="446">
          <cell r="A446" t="str">
            <v>M11011ONDSXES</v>
          </cell>
          <cell r="B446" t="str">
            <v>yes</v>
          </cell>
        </row>
        <row r="447">
          <cell r="A447" t="str">
            <v>M11000ONXFS</v>
          </cell>
          <cell r="B447" t="str">
            <v>yes</v>
          </cell>
        </row>
        <row r="448">
          <cell r="A448" t="str">
            <v>M60000ON02A</v>
          </cell>
          <cell r="B448" t="str">
            <v>yes</v>
          </cell>
        </row>
        <row r="449">
          <cell r="A449" t="str">
            <v>M60000ONXJE</v>
          </cell>
          <cell r="B449" t="str">
            <v>yes</v>
          </cell>
        </row>
        <row r="450">
          <cell r="A450" t="str">
            <v>M60000ON01C</v>
          </cell>
          <cell r="B450" t="str">
            <v>yes</v>
          </cell>
        </row>
        <row r="451">
          <cell r="A451" t="str">
            <v>M60000ONTHG</v>
          </cell>
          <cell r="B451" t="str">
            <v>yes</v>
          </cell>
        </row>
        <row r="452">
          <cell r="A452" t="str">
            <v>M10000ON02A</v>
          </cell>
          <cell r="B452" t="str">
            <v>yes</v>
          </cell>
        </row>
        <row r="453">
          <cell r="A453" t="str">
            <v>M10000ON01C</v>
          </cell>
          <cell r="B453" t="str">
            <v>yes</v>
          </cell>
        </row>
        <row r="454">
          <cell r="A454" t="str">
            <v>M10000ONTHG</v>
          </cell>
          <cell r="B454" t="str">
            <v>yes</v>
          </cell>
        </row>
        <row r="455">
          <cell r="A455" t="str">
            <v>M10001ON02A</v>
          </cell>
          <cell r="B455" t="str">
            <v>yes</v>
          </cell>
        </row>
        <row r="456">
          <cell r="A456" t="str">
            <v>M10001ON01C</v>
          </cell>
          <cell r="B456" t="str">
            <v>yes</v>
          </cell>
        </row>
        <row r="457">
          <cell r="A457" t="str">
            <v>M10001ONTHG</v>
          </cell>
          <cell r="B457" t="str">
            <v>yes</v>
          </cell>
        </row>
        <row r="458">
          <cell r="A458" t="str">
            <v>M10002ON33B</v>
          </cell>
          <cell r="B458" t="str">
            <v>yes</v>
          </cell>
        </row>
        <row r="459">
          <cell r="A459" t="str">
            <v>M10002ONXDH</v>
          </cell>
          <cell r="B459" t="str">
            <v>yes</v>
          </cell>
        </row>
        <row r="460">
          <cell r="A460" t="str">
            <v>M10002ONXEH</v>
          </cell>
          <cell r="B460" t="str">
            <v>yes</v>
          </cell>
        </row>
        <row r="461">
          <cell r="A461" t="str">
            <v>M60001ON02A</v>
          </cell>
          <cell r="B461" t="str">
            <v>yes</v>
          </cell>
        </row>
        <row r="462">
          <cell r="A462" t="str">
            <v>M60001ON01C</v>
          </cell>
          <cell r="B462" t="str">
            <v>yes</v>
          </cell>
        </row>
        <row r="463">
          <cell r="A463" t="str">
            <v>M60001ONTHG</v>
          </cell>
          <cell r="B463" t="str">
            <v>yes</v>
          </cell>
        </row>
        <row r="464">
          <cell r="A464" t="str">
            <v>M10000ONDS02A</v>
          </cell>
          <cell r="B464" t="str">
            <v>yes</v>
          </cell>
        </row>
        <row r="465">
          <cell r="A465" t="str">
            <v>M10000ONDS01C</v>
          </cell>
          <cell r="B465" t="str">
            <v>yes</v>
          </cell>
        </row>
        <row r="466">
          <cell r="A466" t="str">
            <v>M10000ONDS3H1</v>
          </cell>
          <cell r="B466" t="str">
            <v>yes</v>
          </cell>
        </row>
        <row r="467">
          <cell r="A467" t="str">
            <v>M10000ONDSTYP</v>
          </cell>
          <cell r="B467" t="str">
            <v>yes</v>
          </cell>
        </row>
        <row r="468">
          <cell r="A468" t="str">
            <v>M10000ONDSTHG</v>
          </cell>
          <cell r="B468" t="str">
            <v>yes</v>
          </cell>
        </row>
        <row r="469">
          <cell r="A469" t="str">
            <v>M10012ONDS02A</v>
          </cell>
          <cell r="B469" t="str">
            <v>yes</v>
          </cell>
        </row>
        <row r="470">
          <cell r="A470" t="str">
            <v>M10012ONDS01C</v>
          </cell>
          <cell r="B470" t="str">
            <v>yes</v>
          </cell>
        </row>
        <row r="471">
          <cell r="A471" t="str">
            <v>M10012ONDS3H1</v>
          </cell>
          <cell r="B471" t="str">
            <v>yes</v>
          </cell>
        </row>
        <row r="472">
          <cell r="A472" t="str">
            <v>M10012ONDSTYP</v>
          </cell>
          <cell r="B472" t="str">
            <v>yes</v>
          </cell>
        </row>
        <row r="473">
          <cell r="A473" t="str">
            <v>M10012ONDSTHG</v>
          </cell>
          <cell r="B473" t="str">
            <v>yes</v>
          </cell>
        </row>
        <row r="474">
          <cell r="A474" t="str">
            <v>M60003ONF102A</v>
          </cell>
          <cell r="B474" t="str">
            <v>yes</v>
          </cell>
        </row>
        <row r="475">
          <cell r="A475" t="str">
            <v>M60003ONF101C</v>
          </cell>
          <cell r="B475" t="str">
            <v>yes</v>
          </cell>
        </row>
        <row r="476">
          <cell r="A476" t="str">
            <v>M60003ONF1XGH</v>
          </cell>
          <cell r="B476" t="str">
            <v>yes</v>
          </cell>
        </row>
        <row r="477">
          <cell r="A477" t="str">
            <v>M60003ONF1THG</v>
          </cell>
          <cell r="B477" t="str">
            <v>yes</v>
          </cell>
        </row>
        <row r="478">
          <cell r="A478" t="str">
            <v>G91000DNF1TYT</v>
          </cell>
          <cell r="B478" t="str">
            <v>yes</v>
          </cell>
        </row>
        <row r="479">
          <cell r="A479" t="str">
            <v>G91003DNF1VKN</v>
          </cell>
          <cell r="B479" t="str">
            <v>yes</v>
          </cell>
        </row>
        <row r="480">
          <cell r="A480" t="str">
            <v>G98000DNVKN</v>
          </cell>
          <cell r="B480" t="str">
            <v>yes</v>
          </cell>
        </row>
        <row r="481">
          <cell r="A481" t="str">
            <v>G98000DNF1TYT</v>
          </cell>
          <cell r="B481" t="str">
            <v>yes</v>
          </cell>
        </row>
        <row r="482">
          <cell r="A482" t="str">
            <v>M91000DNARI</v>
          </cell>
          <cell r="B482" t="str">
            <v>yes</v>
          </cell>
        </row>
        <row r="483">
          <cell r="A483" t="str">
            <v>M91001DNKED</v>
          </cell>
          <cell r="B483" t="str">
            <v>yes</v>
          </cell>
        </row>
        <row r="484">
          <cell r="A484" t="str">
            <v>M91002DN98T</v>
          </cell>
          <cell r="B484" t="str">
            <v>yes</v>
          </cell>
        </row>
        <row r="485">
          <cell r="A485" t="str">
            <v>M91007DNF1APO</v>
          </cell>
          <cell r="B485" t="str">
            <v>yes</v>
          </cell>
        </row>
        <row r="486">
          <cell r="A486" t="str">
            <v>U91000DNCNS</v>
          </cell>
          <cell r="B486" t="str">
            <v>yes</v>
          </cell>
        </row>
        <row r="487">
          <cell r="A487" t="str">
            <v>U91000GNF116A</v>
          </cell>
          <cell r="B487" t="str">
            <v>yes</v>
          </cell>
        </row>
        <row r="488">
          <cell r="A488" t="str">
            <v>U91002DN02A</v>
          </cell>
          <cell r="B488" t="str">
            <v>yes</v>
          </cell>
        </row>
        <row r="489">
          <cell r="A489" t="str">
            <v>U91003DN02A</v>
          </cell>
          <cell r="B489" t="str">
            <v>yes</v>
          </cell>
        </row>
        <row r="490">
          <cell r="A490" t="str">
            <v>U91003DN11S</v>
          </cell>
          <cell r="B490" t="str">
            <v>yes</v>
          </cell>
        </row>
        <row r="491">
          <cell r="A491" t="str">
            <v>U91004DN02A</v>
          </cell>
          <cell r="B491" t="str">
            <v>yes</v>
          </cell>
        </row>
        <row r="492">
          <cell r="A492" t="str">
            <v>U91004DN11S</v>
          </cell>
          <cell r="B492" t="str">
            <v>yes</v>
          </cell>
        </row>
        <row r="493">
          <cell r="A493" t="str">
            <v>U91004DN22R</v>
          </cell>
          <cell r="B493" t="str">
            <v>yes</v>
          </cell>
        </row>
        <row r="494">
          <cell r="A494" t="str">
            <v>U91004DNXKF</v>
          </cell>
          <cell r="B494" t="str">
            <v>yes</v>
          </cell>
        </row>
        <row r="495">
          <cell r="A495" t="str">
            <v>U91006DN81Q</v>
          </cell>
          <cell r="B495" t="str">
            <v>yes</v>
          </cell>
        </row>
        <row r="496">
          <cell r="A496" t="str">
            <v>U91006DNF99</v>
          </cell>
          <cell r="B496" t="str">
            <v>yes</v>
          </cell>
        </row>
        <row r="497">
          <cell r="A497" t="str">
            <v>U91007DN04P</v>
          </cell>
          <cell r="B497" t="str">
            <v>yes</v>
          </cell>
        </row>
        <row r="498">
          <cell r="A498" t="str">
            <v>U91007DN11S</v>
          </cell>
          <cell r="B498" t="str">
            <v>yes</v>
          </cell>
        </row>
        <row r="499">
          <cell r="A499" t="str">
            <v>U91007DN14Q</v>
          </cell>
          <cell r="B499" t="str">
            <v>yes</v>
          </cell>
        </row>
        <row r="500">
          <cell r="A500" t="str">
            <v>U91007DN41Q</v>
          </cell>
          <cell r="B500" t="str">
            <v>yes</v>
          </cell>
        </row>
        <row r="501">
          <cell r="A501" t="str">
            <v>U91008DN02A</v>
          </cell>
          <cell r="B501" t="str">
            <v>yes</v>
          </cell>
        </row>
        <row r="502">
          <cell r="A502" t="str">
            <v>U91010DNF102A</v>
          </cell>
          <cell r="B502" t="str">
            <v>yes</v>
          </cell>
        </row>
        <row r="503">
          <cell r="A503" t="str">
            <v>U91018DNF116A</v>
          </cell>
          <cell r="B503" t="str">
            <v>yes</v>
          </cell>
        </row>
        <row r="504">
          <cell r="A504" t="str">
            <v>U92000DNGIU</v>
          </cell>
          <cell r="B504" t="str">
            <v>yes</v>
          </cell>
        </row>
        <row r="505">
          <cell r="A505" t="str">
            <v>U92001DNKXC</v>
          </cell>
          <cell r="B505" t="str">
            <v>yes</v>
          </cell>
        </row>
        <row r="506">
          <cell r="A506" t="str">
            <v>U98000GN02A</v>
          </cell>
          <cell r="B506" t="str">
            <v>yes</v>
          </cell>
        </row>
        <row r="507">
          <cell r="A507" t="str">
            <v>U98001DN81Q</v>
          </cell>
          <cell r="B507" t="str">
            <v>yes</v>
          </cell>
        </row>
        <row r="508">
          <cell r="A508" t="str">
            <v>U98001DNF99</v>
          </cell>
          <cell r="B508" t="str">
            <v>yes</v>
          </cell>
        </row>
        <row r="509">
          <cell r="A509" t="str">
            <v>U98002DN04P</v>
          </cell>
          <cell r="B509" t="str">
            <v>yes</v>
          </cell>
        </row>
        <row r="510">
          <cell r="A510" t="str">
            <v>U98002DN11S</v>
          </cell>
          <cell r="B510" t="str">
            <v>yes</v>
          </cell>
        </row>
        <row r="511">
          <cell r="A511" t="str">
            <v>U98002DN14Q</v>
          </cell>
          <cell r="B511" t="str">
            <v>yes</v>
          </cell>
        </row>
        <row r="512">
          <cell r="A512" t="str">
            <v>U98002DN41Q</v>
          </cell>
          <cell r="B512" t="str">
            <v>yes</v>
          </cell>
        </row>
        <row r="513">
          <cell r="A513" t="str">
            <v>U98003DN04P</v>
          </cell>
          <cell r="B513" t="str">
            <v>yes</v>
          </cell>
        </row>
        <row r="514">
          <cell r="A514" t="str">
            <v>U98003DN11S</v>
          </cell>
          <cell r="B514" t="str">
            <v>yes</v>
          </cell>
        </row>
        <row r="515">
          <cell r="A515" t="str">
            <v>U98003DN14Q</v>
          </cell>
          <cell r="B515" t="str">
            <v>yes</v>
          </cell>
        </row>
        <row r="516">
          <cell r="A516" t="str">
            <v>U98003DN41Q</v>
          </cell>
          <cell r="B516" t="str">
            <v>yes</v>
          </cell>
        </row>
        <row r="517">
          <cell r="A517" t="str">
            <v>M90000WN02A</v>
          </cell>
          <cell r="B517" t="str">
            <v>yes</v>
          </cell>
        </row>
        <row r="518">
          <cell r="A518" t="str">
            <v>M90000WN24S</v>
          </cell>
          <cell r="B518" t="str">
            <v>yes</v>
          </cell>
        </row>
        <row r="519">
          <cell r="A519" t="str">
            <v>M90001WN02A</v>
          </cell>
          <cell r="B519" t="str">
            <v>yes</v>
          </cell>
        </row>
        <row r="520">
          <cell r="A520" t="str">
            <v>M90001WN04C</v>
          </cell>
          <cell r="B520" t="str">
            <v>yes</v>
          </cell>
        </row>
        <row r="521">
          <cell r="A521" t="str">
            <v>M90002WN04C</v>
          </cell>
          <cell r="B521" t="str">
            <v>yes</v>
          </cell>
        </row>
        <row r="522">
          <cell r="A522" t="str">
            <v>M90002WN11S</v>
          </cell>
          <cell r="B522" t="str">
            <v>yes</v>
          </cell>
        </row>
        <row r="523">
          <cell r="A523" t="str">
            <v>M90002WNHLX</v>
          </cell>
          <cell r="B523" t="str">
            <v>yes</v>
          </cell>
        </row>
        <row r="524">
          <cell r="A524" t="str">
            <v>U90000WN02A</v>
          </cell>
          <cell r="B524" t="str">
            <v>yes</v>
          </cell>
        </row>
        <row r="525">
          <cell r="A525" t="str">
            <v>U90000WN04P</v>
          </cell>
          <cell r="B525" t="str">
            <v>yes</v>
          </cell>
        </row>
        <row r="526">
          <cell r="A526" t="str">
            <v>U90000WN24S</v>
          </cell>
          <cell r="B526" t="str">
            <v>yes</v>
          </cell>
        </row>
        <row r="527">
          <cell r="A527" t="str">
            <v>G10012XNFJL</v>
          </cell>
          <cell r="B527" t="str">
            <v>yes</v>
          </cell>
        </row>
        <row r="528">
          <cell r="A528" t="str">
            <v>G10012XNYLF</v>
          </cell>
          <cell r="B528" t="str">
            <v>yes</v>
          </cell>
        </row>
        <row r="529">
          <cell r="A529" t="str">
            <v>G60007XNREU</v>
          </cell>
          <cell r="B529" t="str">
            <v>yes</v>
          </cell>
        </row>
        <row r="530">
          <cell r="A530" t="str">
            <v>G80002XN00Q</v>
          </cell>
          <cell r="B530" t="str">
            <v>yes</v>
          </cell>
        </row>
        <row r="531">
          <cell r="A531" t="str">
            <v>G80002XN64H</v>
          </cell>
          <cell r="B531" t="str">
            <v>yes</v>
          </cell>
        </row>
        <row r="532">
          <cell r="A532" t="str">
            <v>G72001XN00Q</v>
          </cell>
          <cell r="B532" t="str">
            <v>yes</v>
          </cell>
        </row>
        <row r="533">
          <cell r="A533" t="str">
            <v>G72001XN64H</v>
          </cell>
          <cell r="B533" t="str">
            <v>yes</v>
          </cell>
        </row>
        <row r="534">
          <cell r="A534" t="str">
            <v>G10014XN98T</v>
          </cell>
          <cell r="B534" t="str">
            <v>yes</v>
          </cell>
        </row>
        <row r="535">
          <cell r="A535" t="str">
            <v>G10014XN01C</v>
          </cell>
          <cell r="B535" t="str">
            <v>yes</v>
          </cell>
        </row>
        <row r="536">
          <cell r="A536" t="str">
            <v>G10014XN17I</v>
          </cell>
          <cell r="B536" t="str">
            <v>yes</v>
          </cell>
        </row>
        <row r="537">
          <cell r="A537" t="str">
            <v>G10015XNWAJ</v>
          </cell>
          <cell r="B537" t="str">
            <v>yes</v>
          </cell>
        </row>
        <row r="538">
          <cell r="A538" t="str">
            <v>G10015XNVHI</v>
          </cell>
          <cell r="B538" t="str">
            <v>yes</v>
          </cell>
        </row>
        <row r="539">
          <cell r="A539" t="str">
            <v>G80006XN02A</v>
          </cell>
          <cell r="B539" t="str">
            <v>yes</v>
          </cell>
        </row>
        <row r="540">
          <cell r="A540" t="str">
            <v>G80006XNXLN</v>
          </cell>
          <cell r="B540" t="str">
            <v>yes</v>
          </cell>
        </row>
        <row r="541">
          <cell r="A541" t="str">
            <v>G80006XN3OW</v>
          </cell>
          <cell r="B541" t="str">
            <v>yes</v>
          </cell>
        </row>
        <row r="542">
          <cell r="A542" t="str">
            <v>G20009XN54G</v>
          </cell>
          <cell r="B542" t="str">
            <v>yes</v>
          </cell>
        </row>
        <row r="543">
          <cell r="A543" t="str">
            <v>G10016XN54G</v>
          </cell>
          <cell r="B543" t="str">
            <v>yes</v>
          </cell>
        </row>
        <row r="544">
          <cell r="A544" t="str">
            <v>G10016XNBCY</v>
          </cell>
          <cell r="B544" t="str">
            <v>yes</v>
          </cell>
        </row>
        <row r="545">
          <cell r="A545" t="str">
            <v>G80003XN02A</v>
          </cell>
          <cell r="B545" t="str">
            <v>yes</v>
          </cell>
        </row>
        <row r="546">
          <cell r="A546" t="str">
            <v>G80003XNXVZ</v>
          </cell>
          <cell r="B546" t="str">
            <v>yes</v>
          </cell>
        </row>
        <row r="547">
          <cell r="A547" t="str">
            <v>G10017XNCOS</v>
          </cell>
          <cell r="B547" t="str">
            <v>yes</v>
          </cell>
        </row>
        <row r="548">
          <cell r="A548" t="str">
            <v>G10017XNXWN</v>
          </cell>
          <cell r="B548" t="str">
            <v>yes</v>
          </cell>
        </row>
        <row r="549">
          <cell r="A549" t="str">
            <v>G60009XNAZD</v>
          </cell>
          <cell r="B549" t="str">
            <v>yes</v>
          </cell>
        </row>
        <row r="550">
          <cell r="A550" t="str">
            <v>G60009XNYCD</v>
          </cell>
          <cell r="B550" t="str">
            <v>yes</v>
          </cell>
        </row>
        <row r="551">
          <cell r="A551" t="str">
            <v>G10018XNXXN</v>
          </cell>
          <cell r="B551" t="str">
            <v>yes</v>
          </cell>
        </row>
        <row r="552">
          <cell r="A552" t="str">
            <v>G10018XNXYN</v>
          </cell>
          <cell r="B552" t="str">
            <v>yes</v>
          </cell>
        </row>
        <row r="553">
          <cell r="A553" t="str">
            <v>G60000XN59A</v>
          </cell>
          <cell r="B553" t="str">
            <v>yes</v>
          </cell>
        </row>
        <row r="554">
          <cell r="A554" t="str">
            <v>G60001XN59A</v>
          </cell>
          <cell r="B554" t="str">
            <v>yes</v>
          </cell>
        </row>
        <row r="555">
          <cell r="A555" t="str">
            <v>G60001XNG28</v>
          </cell>
          <cell r="B555" t="str">
            <v>yes</v>
          </cell>
        </row>
        <row r="556">
          <cell r="A556" t="str">
            <v>G60002XNYBW</v>
          </cell>
          <cell r="B556" t="str">
            <v>yes</v>
          </cell>
        </row>
        <row r="557">
          <cell r="A557" t="str">
            <v>G20017XNHKJ</v>
          </cell>
          <cell r="B557" t="str">
            <v>yes</v>
          </cell>
        </row>
        <row r="558">
          <cell r="A558" t="str">
            <v>G10020XN01C</v>
          </cell>
          <cell r="B558" t="str">
            <v>yes</v>
          </cell>
        </row>
        <row r="559">
          <cell r="A559" t="str">
            <v>G10020XNVHI</v>
          </cell>
          <cell r="B559" t="str">
            <v>yes</v>
          </cell>
        </row>
        <row r="560">
          <cell r="A560" t="str">
            <v>G10020XNVEI</v>
          </cell>
          <cell r="B560" t="str">
            <v>yes</v>
          </cell>
        </row>
        <row r="561">
          <cell r="A561" t="str">
            <v>G10021XNXBO</v>
          </cell>
          <cell r="B561" t="str">
            <v>yes</v>
          </cell>
        </row>
        <row r="562">
          <cell r="A562" t="str">
            <v>G80004XNYBZ</v>
          </cell>
          <cell r="B562" t="str">
            <v>yes</v>
          </cell>
        </row>
        <row r="563">
          <cell r="A563" t="str">
            <v>G80004XNYBY</v>
          </cell>
          <cell r="B563" t="str">
            <v>yes</v>
          </cell>
        </row>
        <row r="564">
          <cell r="A564" t="str">
            <v>G10022XNXDO</v>
          </cell>
          <cell r="B564" t="str">
            <v>yes</v>
          </cell>
        </row>
        <row r="565">
          <cell r="A565" t="str">
            <v>G10022XNXEO</v>
          </cell>
          <cell r="B565" t="str">
            <v>yes</v>
          </cell>
        </row>
        <row r="566">
          <cell r="A566" t="str">
            <v>G10022XNXFO</v>
          </cell>
          <cell r="B566" t="str">
            <v>yes</v>
          </cell>
        </row>
        <row r="567">
          <cell r="A567" t="str">
            <v>G10022XNXLB</v>
          </cell>
          <cell r="B567" t="str">
            <v>yes</v>
          </cell>
        </row>
        <row r="568">
          <cell r="A568" t="str">
            <v>G60004XNLRQ</v>
          </cell>
          <cell r="B568" t="str">
            <v>yes</v>
          </cell>
        </row>
        <row r="569">
          <cell r="A569" t="str">
            <v>G60012XNYBZ</v>
          </cell>
          <cell r="B569" t="str">
            <v>yes</v>
          </cell>
        </row>
        <row r="570">
          <cell r="A570" t="str">
            <v>G60012XNLRQ</v>
          </cell>
          <cell r="B570" t="str">
            <v>yes</v>
          </cell>
        </row>
        <row r="571">
          <cell r="A571" t="str">
            <v>G60012XNYBX</v>
          </cell>
          <cell r="B571" t="str">
            <v>yes</v>
          </cell>
        </row>
        <row r="572">
          <cell r="A572" t="str">
            <v>G10008XNF101C</v>
          </cell>
          <cell r="B572" t="str">
            <v>yes</v>
          </cell>
        </row>
        <row r="573">
          <cell r="A573" t="str">
            <v>G10008XNF1TZM</v>
          </cell>
          <cell r="B573" t="str">
            <v>yes</v>
          </cell>
        </row>
        <row r="574">
          <cell r="A574" t="str">
            <v>G10008XNF1VKI</v>
          </cell>
          <cell r="B574" t="str">
            <v>yes</v>
          </cell>
        </row>
        <row r="575">
          <cell r="A575" t="str">
            <v>G10023XN30E</v>
          </cell>
          <cell r="B575" t="str">
            <v>yes</v>
          </cell>
        </row>
        <row r="576">
          <cell r="A576" t="str">
            <v>G10023XNMYH</v>
          </cell>
          <cell r="B576" t="str">
            <v>yes</v>
          </cell>
        </row>
        <row r="577">
          <cell r="A577" t="str">
            <v>G10023XNGRV</v>
          </cell>
          <cell r="B577" t="str">
            <v>yes</v>
          </cell>
        </row>
        <row r="578">
          <cell r="A578" t="str">
            <v>G20011XN98T</v>
          </cell>
          <cell r="B578" t="str">
            <v>yes</v>
          </cell>
        </row>
        <row r="579">
          <cell r="A579" t="str">
            <v>G20011XN54G</v>
          </cell>
          <cell r="B579" t="str">
            <v>yes</v>
          </cell>
        </row>
        <row r="580">
          <cell r="A580" t="str">
            <v>G10025XN98T</v>
          </cell>
          <cell r="B580" t="str">
            <v>yes</v>
          </cell>
        </row>
        <row r="581">
          <cell r="A581" t="str">
            <v>G10025XN54G</v>
          </cell>
          <cell r="B581" t="str">
            <v>yes</v>
          </cell>
        </row>
        <row r="582">
          <cell r="A582" t="str">
            <v>G60014XN59A</v>
          </cell>
          <cell r="B582" t="str">
            <v>yes</v>
          </cell>
        </row>
        <row r="583">
          <cell r="A583" t="str">
            <v>G60013XN02A</v>
          </cell>
          <cell r="B583" t="str">
            <v>yes</v>
          </cell>
        </row>
        <row r="584">
          <cell r="A584" t="str">
            <v>G60013XNLRQ</v>
          </cell>
          <cell r="B584" t="str">
            <v>yes</v>
          </cell>
        </row>
        <row r="585">
          <cell r="A585" t="str">
            <v>G60013XNYBY</v>
          </cell>
          <cell r="B585" t="str">
            <v>yes</v>
          </cell>
        </row>
        <row r="586">
          <cell r="A586" t="str">
            <v>G20067XNDS98T</v>
          </cell>
          <cell r="B586" t="str">
            <v>yes</v>
          </cell>
        </row>
        <row r="587">
          <cell r="A587" t="str">
            <v>G20012XN98T</v>
          </cell>
          <cell r="B587" t="str">
            <v>yes</v>
          </cell>
        </row>
        <row r="588">
          <cell r="A588" t="str">
            <v>G20012XNMQH</v>
          </cell>
          <cell r="B588" t="str">
            <v>yes</v>
          </cell>
        </row>
        <row r="589">
          <cell r="A589" t="str">
            <v>G10651ANF3AYN</v>
          </cell>
          <cell r="B589" t="str">
            <v>yes</v>
          </cell>
        </row>
        <row r="590">
          <cell r="A590" t="str">
            <v>G10651ANF3HPV</v>
          </cell>
          <cell r="B590" t="str">
            <v>yes</v>
          </cell>
        </row>
        <row r="591">
          <cell r="A591" t="str">
            <v>G10004ANF1TJL</v>
          </cell>
          <cell r="B591" t="str">
            <v>yes</v>
          </cell>
        </row>
        <row r="592">
          <cell r="A592" t="str">
            <v>G10004ANF1XIO</v>
          </cell>
          <cell r="B592" t="str">
            <v>yes</v>
          </cell>
        </row>
        <row r="593">
          <cell r="A593" t="str">
            <v>G60011XNYCE</v>
          </cell>
          <cell r="B593" t="str">
            <v>yes</v>
          </cell>
        </row>
        <row r="594">
          <cell r="A594" t="str">
            <v>G60011XN02A</v>
          </cell>
          <cell r="B594" t="str">
            <v>yes</v>
          </cell>
        </row>
        <row r="595">
          <cell r="A595" t="str">
            <v>G60011XN52I</v>
          </cell>
          <cell r="B595" t="str">
            <v>yes</v>
          </cell>
        </row>
        <row r="596">
          <cell r="A596" t="str">
            <v>G60011XN04C</v>
          </cell>
          <cell r="B596" t="str">
            <v>yes</v>
          </cell>
        </row>
        <row r="597">
          <cell r="A597" t="str">
            <v>G61003YN56T</v>
          </cell>
          <cell r="B597" t="str">
            <v>yes</v>
          </cell>
        </row>
        <row r="598">
          <cell r="A598" t="str">
            <v>G61003YNXET</v>
          </cell>
          <cell r="B598" t="str">
            <v>yes</v>
          </cell>
        </row>
        <row r="599">
          <cell r="A599" t="str">
            <v>M90002KNWUI</v>
          </cell>
          <cell r="B599" t="str">
            <v>yes</v>
          </cell>
        </row>
        <row r="600">
          <cell r="A600" t="str">
            <v>M90003KN24S</v>
          </cell>
          <cell r="B600" t="str">
            <v>yes</v>
          </cell>
        </row>
        <row r="601">
          <cell r="A601" t="str">
            <v>M61009KN24S</v>
          </cell>
          <cell r="B601" t="str">
            <v>yes</v>
          </cell>
        </row>
        <row r="602">
          <cell r="A602" t="str">
            <v>G61004DN02A</v>
          </cell>
          <cell r="B602" t="str">
            <v>yes</v>
          </cell>
        </row>
        <row r="603">
          <cell r="A603" t="str">
            <v>G61004DNXFT</v>
          </cell>
          <cell r="B603" t="str">
            <v>yes</v>
          </cell>
        </row>
        <row r="604">
          <cell r="A604" t="str">
            <v>U90000YNF107Q</v>
          </cell>
          <cell r="B604" t="str">
            <v>yes</v>
          </cell>
        </row>
        <row r="605">
          <cell r="A605" t="str">
            <v>U90000YNF126Q</v>
          </cell>
          <cell r="B605" t="str">
            <v>yes</v>
          </cell>
        </row>
        <row r="606">
          <cell r="A606" t="str">
            <v>U90000YNF1BLF</v>
          </cell>
          <cell r="B606" t="str">
            <v>yes</v>
          </cell>
        </row>
        <row r="607">
          <cell r="A607" t="str">
            <v>U90000YNF1FQB</v>
          </cell>
          <cell r="B607" t="str">
            <v>yes</v>
          </cell>
        </row>
        <row r="608">
          <cell r="A608" t="str">
            <v>M61001DNXQG</v>
          </cell>
          <cell r="B608" t="str">
            <v>yes</v>
          </cell>
        </row>
        <row r="609">
          <cell r="A609" t="str">
            <v>M61001DNTCO</v>
          </cell>
          <cell r="B609" t="str">
            <v>yes</v>
          </cell>
        </row>
        <row r="610">
          <cell r="A610" t="str">
            <v>M61001DNXRG</v>
          </cell>
          <cell r="B610" t="str">
            <v>yes</v>
          </cell>
        </row>
        <row r="611">
          <cell r="A611" t="str">
            <v>M61001DNXSG</v>
          </cell>
          <cell r="B611" t="str">
            <v>yes</v>
          </cell>
        </row>
        <row r="612">
          <cell r="A612" t="str">
            <v>G93003DN00B</v>
          </cell>
          <cell r="B612" t="str">
            <v>yes</v>
          </cell>
        </row>
        <row r="613">
          <cell r="A613" t="str">
            <v>G90002DN00B</v>
          </cell>
          <cell r="B613" t="str">
            <v>yes</v>
          </cell>
        </row>
        <row r="614">
          <cell r="A614" t="str">
            <v>G61005DN3BK</v>
          </cell>
          <cell r="B614" t="str">
            <v>yes</v>
          </cell>
        </row>
        <row r="615">
          <cell r="A615" t="str">
            <v>G61005DNXGT</v>
          </cell>
          <cell r="B615" t="str">
            <v>yes</v>
          </cell>
        </row>
        <row r="616">
          <cell r="A616" t="str">
            <v>G61012KNXIT</v>
          </cell>
          <cell r="B616" t="str">
            <v>yes</v>
          </cell>
        </row>
        <row r="617">
          <cell r="A617" t="str">
            <v>G61013KN3BK</v>
          </cell>
          <cell r="B617" t="str">
            <v>yes</v>
          </cell>
        </row>
        <row r="618">
          <cell r="A618" t="str">
            <v>G61019KN41Q</v>
          </cell>
          <cell r="B618" t="str">
            <v>yes</v>
          </cell>
        </row>
        <row r="619">
          <cell r="A619" t="str">
            <v>G61005YN3BK</v>
          </cell>
          <cell r="B619" t="str">
            <v>yes</v>
          </cell>
        </row>
        <row r="620">
          <cell r="A620" t="str">
            <v>G61005YNXJT</v>
          </cell>
          <cell r="B620" t="str">
            <v>yes</v>
          </cell>
        </row>
        <row r="621">
          <cell r="A621" t="str">
            <v>M61003DN22C</v>
          </cell>
          <cell r="B621" t="str">
            <v>yes</v>
          </cell>
        </row>
        <row r="622">
          <cell r="A622" t="str">
            <v>M61003DN24S</v>
          </cell>
          <cell r="B622" t="str">
            <v>yes</v>
          </cell>
        </row>
        <row r="623">
          <cell r="A623" t="str">
            <v>G90001YN02A</v>
          </cell>
          <cell r="B623" t="str">
            <v>yes</v>
          </cell>
        </row>
        <row r="624">
          <cell r="A624" t="str">
            <v>G90001YN18E</v>
          </cell>
          <cell r="B624" t="str">
            <v>yes</v>
          </cell>
        </row>
        <row r="625">
          <cell r="A625" t="str">
            <v>G90001YNXVZ</v>
          </cell>
          <cell r="B625" t="str">
            <v>yes</v>
          </cell>
        </row>
        <row r="626">
          <cell r="A626" t="str">
            <v>G90001YNYCX</v>
          </cell>
          <cell r="B626" t="str">
            <v>yes</v>
          </cell>
        </row>
        <row r="627">
          <cell r="A627" t="str">
            <v>G93001YN02A</v>
          </cell>
          <cell r="B627" t="str">
            <v>yes</v>
          </cell>
        </row>
        <row r="628">
          <cell r="A628" t="str">
            <v>G93001YN18E</v>
          </cell>
          <cell r="B628" t="str">
            <v>yes</v>
          </cell>
        </row>
        <row r="629">
          <cell r="A629" t="str">
            <v>G93001YNXVZ</v>
          </cell>
          <cell r="B629" t="str">
            <v>yes</v>
          </cell>
        </row>
        <row r="630">
          <cell r="A630" t="str">
            <v>G93001YNYCX</v>
          </cell>
          <cell r="B630" t="str">
            <v>yes</v>
          </cell>
        </row>
        <row r="631">
          <cell r="A631" t="str">
            <v>G93002YN02A</v>
          </cell>
          <cell r="B631" t="str">
            <v>yes</v>
          </cell>
        </row>
        <row r="632">
          <cell r="A632" t="str">
            <v>G93002YN18E</v>
          </cell>
          <cell r="B632" t="str">
            <v>yes</v>
          </cell>
        </row>
        <row r="633">
          <cell r="A633" t="str">
            <v>G93002YNXVZ</v>
          </cell>
          <cell r="B633" t="str">
            <v>yes</v>
          </cell>
        </row>
        <row r="634">
          <cell r="A634" t="str">
            <v>G93002YNYCX</v>
          </cell>
          <cell r="B634" t="str">
            <v>yes</v>
          </cell>
        </row>
        <row r="635">
          <cell r="A635" t="str">
            <v>G93009YN02A</v>
          </cell>
          <cell r="B635" t="str">
            <v>yes</v>
          </cell>
        </row>
        <row r="636">
          <cell r="A636" t="str">
            <v>G93009YN18E</v>
          </cell>
          <cell r="B636" t="str">
            <v>yes</v>
          </cell>
        </row>
        <row r="637">
          <cell r="A637" t="str">
            <v>G93009YNXVZ</v>
          </cell>
          <cell r="B637" t="str">
            <v>yes</v>
          </cell>
        </row>
        <row r="638">
          <cell r="A638" t="str">
            <v>G93009YNYCX</v>
          </cell>
          <cell r="B638" t="str">
            <v>yes</v>
          </cell>
        </row>
        <row r="639">
          <cell r="A639" t="str">
            <v>M90000YN28S</v>
          </cell>
          <cell r="B639" t="str">
            <v>yes</v>
          </cell>
        </row>
        <row r="640">
          <cell r="A640" t="str">
            <v>M90000YN5Q6</v>
          </cell>
          <cell r="B640" t="str">
            <v>yes</v>
          </cell>
        </row>
        <row r="641">
          <cell r="A641" t="str">
            <v>M90000YNYCZ</v>
          </cell>
          <cell r="B641" t="str">
            <v>yes</v>
          </cell>
        </row>
        <row r="642">
          <cell r="A642" t="str">
            <v>G61004YN3BK</v>
          </cell>
          <cell r="B642" t="str">
            <v>yes</v>
          </cell>
        </row>
        <row r="643">
          <cell r="A643" t="str">
            <v>G61004YNXHT</v>
          </cell>
          <cell r="B643" t="str">
            <v>yes</v>
          </cell>
        </row>
        <row r="644">
          <cell r="A644" t="str">
            <v>M61033YNF302A</v>
          </cell>
          <cell r="B644" t="str">
            <v>yes</v>
          </cell>
        </row>
        <row r="645">
          <cell r="A645" t="str">
            <v>M61033YNF3XDG</v>
          </cell>
          <cell r="B645" t="str">
            <v>yes</v>
          </cell>
        </row>
        <row r="646">
          <cell r="A646" t="str">
            <v>M61033YNF3USC</v>
          </cell>
          <cell r="B646" t="str">
            <v>yes</v>
          </cell>
        </row>
        <row r="647">
          <cell r="A647" t="str">
            <v>M61083KNDSUDC</v>
          </cell>
          <cell r="B647" t="str">
            <v>yes</v>
          </cell>
        </row>
        <row r="648">
          <cell r="A648" t="str">
            <v>M61083KNDSXDG</v>
          </cell>
          <cell r="B648" t="str">
            <v>yes</v>
          </cell>
        </row>
        <row r="649">
          <cell r="A649" t="str">
            <v>M61083KNDSXZF</v>
          </cell>
          <cell r="B649" t="str">
            <v>yes</v>
          </cell>
        </row>
        <row r="650">
          <cell r="A650" t="str">
            <v>M61083KNDSXYF</v>
          </cell>
          <cell r="B650" t="str">
            <v>yes</v>
          </cell>
        </row>
        <row r="651">
          <cell r="A651" t="str">
            <v>M61083KNDSCDD</v>
          </cell>
          <cell r="B651" t="str">
            <v>yes</v>
          </cell>
        </row>
        <row r="652">
          <cell r="A652" t="str">
            <v>M61083KNDSGRL</v>
          </cell>
          <cell r="B652" t="str">
            <v>yes</v>
          </cell>
        </row>
        <row r="653">
          <cell r="A653" t="str">
            <v>M61083KNDSXBG</v>
          </cell>
          <cell r="B653" t="str">
            <v>yes</v>
          </cell>
        </row>
        <row r="654">
          <cell r="A654" t="str">
            <v>M61083KNF402A</v>
          </cell>
          <cell r="B654" t="str">
            <v>yes</v>
          </cell>
        </row>
        <row r="655">
          <cell r="A655" t="str">
            <v>M61083KNF402O</v>
          </cell>
          <cell r="B655" t="str">
            <v>yes</v>
          </cell>
        </row>
        <row r="656">
          <cell r="A656" t="str">
            <v>M61083KNF4AA3</v>
          </cell>
          <cell r="B656" t="str">
            <v>yes</v>
          </cell>
        </row>
        <row r="657">
          <cell r="A657" t="str">
            <v>M61004YNHHP</v>
          </cell>
          <cell r="B657" t="str">
            <v>yes</v>
          </cell>
        </row>
        <row r="658">
          <cell r="A658" t="str">
            <v>M61004YN02A</v>
          </cell>
          <cell r="B658" t="str">
            <v>yes</v>
          </cell>
        </row>
        <row r="659">
          <cell r="A659" t="str">
            <v>M61004YNAGT</v>
          </cell>
          <cell r="B659" t="str">
            <v>yes</v>
          </cell>
        </row>
        <row r="660">
          <cell r="A660" t="str">
            <v>M61004YNGRL</v>
          </cell>
          <cell r="B660" t="str">
            <v>yes</v>
          </cell>
        </row>
        <row r="661">
          <cell r="A661" t="str">
            <v>M61021YNF2UDC</v>
          </cell>
          <cell r="B661" t="str">
            <v>yes</v>
          </cell>
        </row>
        <row r="662">
          <cell r="A662" t="str">
            <v>M61021YNF298T</v>
          </cell>
          <cell r="B662" t="str">
            <v>yes</v>
          </cell>
        </row>
        <row r="663">
          <cell r="A663" t="str">
            <v>M61021YNF2GRL</v>
          </cell>
          <cell r="B663" t="str">
            <v>yes</v>
          </cell>
        </row>
        <row r="664">
          <cell r="A664" t="str">
            <v>M61021YNF2XBG</v>
          </cell>
          <cell r="B664" t="str">
            <v>yes</v>
          </cell>
        </row>
        <row r="665">
          <cell r="A665" t="str">
            <v>M61021YNF2USC</v>
          </cell>
          <cell r="B665" t="str">
            <v>yes</v>
          </cell>
        </row>
        <row r="666">
          <cell r="A666" t="str">
            <v>M61005YNUDC</v>
          </cell>
          <cell r="B666" t="str">
            <v>yes</v>
          </cell>
        </row>
        <row r="667">
          <cell r="A667" t="str">
            <v>M61005YNXLG</v>
          </cell>
          <cell r="B667" t="str">
            <v>yes</v>
          </cell>
        </row>
        <row r="668">
          <cell r="A668" t="str">
            <v>M61005YNUSC</v>
          </cell>
          <cell r="B668" t="str">
            <v>yes</v>
          </cell>
        </row>
        <row r="669">
          <cell r="A669" t="str">
            <v>M61006YN02A</v>
          </cell>
          <cell r="B669" t="str">
            <v>yes</v>
          </cell>
        </row>
        <row r="670">
          <cell r="A670" t="str">
            <v>M61006YNXDG</v>
          </cell>
          <cell r="B670" t="str">
            <v>yes</v>
          </cell>
        </row>
        <row r="671">
          <cell r="A671" t="str">
            <v>M61006YNUSC</v>
          </cell>
          <cell r="B671" t="str">
            <v>yes</v>
          </cell>
        </row>
        <row r="672">
          <cell r="A672" t="str">
            <v>M61007YNUDC</v>
          </cell>
          <cell r="B672" t="str">
            <v>yes</v>
          </cell>
        </row>
        <row r="673">
          <cell r="A673" t="str">
            <v>M61007YNTCO</v>
          </cell>
          <cell r="B673" t="str">
            <v>yes</v>
          </cell>
        </row>
        <row r="674">
          <cell r="A674" t="str">
            <v>M20024PNF5TEM</v>
          </cell>
          <cell r="B674" t="str">
            <v>yes</v>
          </cell>
        </row>
        <row r="675">
          <cell r="A675" t="str">
            <v>M20024PNF507Q</v>
          </cell>
          <cell r="B675" t="str">
            <v>yes</v>
          </cell>
        </row>
        <row r="676">
          <cell r="A676" t="str">
            <v>M20024PNF5AA6</v>
          </cell>
          <cell r="B676" t="str">
            <v>yes</v>
          </cell>
        </row>
        <row r="677">
          <cell r="A677" t="str">
            <v>M20024PNF5XXQ</v>
          </cell>
          <cell r="B677" t="str">
            <v>yes</v>
          </cell>
        </row>
        <row r="678">
          <cell r="A678" t="str">
            <v>M10001PNF102A</v>
          </cell>
          <cell r="B678" t="str">
            <v>yes</v>
          </cell>
        </row>
        <row r="679">
          <cell r="A679" t="str">
            <v>M10001PNF1XWQ</v>
          </cell>
          <cell r="B679" t="str">
            <v>yes</v>
          </cell>
        </row>
        <row r="680">
          <cell r="A680" t="str">
            <v>M10001PNF1SPZ</v>
          </cell>
          <cell r="B680" t="str">
            <v>yes</v>
          </cell>
        </row>
        <row r="681">
          <cell r="A681" t="str">
            <v>M10001PNF1XXQ</v>
          </cell>
          <cell r="B681" t="str">
            <v>yes</v>
          </cell>
        </row>
        <row r="682">
          <cell r="A682" t="str">
            <v>M10071PNF6TFM</v>
          </cell>
          <cell r="B682" t="str">
            <v>yes</v>
          </cell>
        </row>
        <row r="683">
          <cell r="A683" t="str">
            <v>M10071PNF698T</v>
          </cell>
          <cell r="B683" t="str">
            <v>yes</v>
          </cell>
        </row>
        <row r="684">
          <cell r="A684" t="str">
            <v>M10071PNF6TZW</v>
          </cell>
          <cell r="B684" t="str">
            <v>yes</v>
          </cell>
        </row>
        <row r="685">
          <cell r="A685" t="str">
            <v>M20285PNF5TFM</v>
          </cell>
          <cell r="B685" t="str">
            <v>yes</v>
          </cell>
        </row>
        <row r="686">
          <cell r="A686" t="str">
            <v>M20285PNF598T</v>
          </cell>
          <cell r="B686" t="str">
            <v>yes</v>
          </cell>
        </row>
        <row r="687">
          <cell r="A687" t="str">
            <v>M20285PNF5TSO</v>
          </cell>
          <cell r="B687" t="str">
            <v>yes</v>
          </cell>
        </row>
        <row r="688">
          <cell r="A688" t="str">
            <v>M20285PNF5UDD</v>
          </cell>
          <cell r="B688" t="str">
            <v>yes</v>
          </cell>
        </row>
        <row r="689">
          <cell r="A689" t="str">
            <v>M31000TNXRN</v>
          </cell>
          <cell r="B689" t="str">
            <v>yes</v>
          </cell>
        </row>
        <row r="690">
          <cell r="A690" t="str">
            <v>G50001TNTSJ</v>
          </cell>
          <cell r="B690" t="str">
            <v>yes</v>
          </cell>
        </row>
        <row r="691">
          <cell r="A691" t="str">
            <v>G50001TNAFB</v>
          </cell>
          <cell r="B691" t="str">
            <v>yes</v>
          </cell>
        </row>
        <row r="692">
          <cell r="A692" t="str">
            <v>M31004YNF135C</v>
          </cell>
          <cell r="B692" t="str">
            <v>yes</v>
          </cell>
        </row>
        <row r="693">
          <cell r="A693" t="str">
            <v>M31004YNF1VTD</v>
          </cell>
          <cell r="B693" t="str">
            <v>yes</v>
          </cell>
        </row>
        <row r="694">
          <cell r="A694" t="str">
            <v>G40000TNVHJ</v>
          </cell>
          <cell r="B694" t="str">
            <v>yes</v>
          </cell>
        </row>
        <row r="695">
          <cell r="A695" t="str">
            <v>G40000TN00Q</v>
          </cell>
          <cell r="B695" t="str">
            <v>yes</v>
          </cell>
        </row>
        <row r="696">
          <cell r="A696" t="str">
            <v>M31003WNF4SJM</v>
          </cell>
          <cell r="B696" t="str">
            <v>yes</v>
          </cell>
        </row>
        <row r="697">
          <cell r="A697" t="str">
            <v>M31003WNF4XRE</v>
          </cell>
          <cell r="B697" t="str">
            <v>yes</v>
          </cell>
        </row>
        <row r="698">
          <cell r="A698" t="str">
            <v>M31003WNF4XPE</v>
          </cell>
          <cell r="B698" t="str">
            <v>yes</v>
          </cell>
        </row>
        <row r="699">
          <cell r="A699" t="str">
            <v>M31003WNF444C</v>
          </cell>
          <cell r="B699" t="str">
            <v>yes</v>
          </cell>
        </row>
        <row r="700">
          <cell r="A700" t="str">
            <v>M31003WNF4XQE</v>
          </cell>
          <cell r="B700" t="str">
            <v>yes</v>
          </cell>
        </row>
        <row r="701">
          <cell r="A701" t="str">
            <v>M31003WNF4XAB</v>
          </cell>
          <cell r="B701" t="str">
            <v>yes</v>
          </cell>
        </row>
        <row r="702">
          <cell r="A702" t="str">
            <v>M31003WNF4XOE</v>
          </cell>
          <cell r="B702" t="str">
            <v>yes</v>
          </cell>
        </row>
        <row r="703">
          <cell r="A703" t="str">
            <v>M31003WNF4XNE</v>
          </cell>
          <cell r="B703" t="str">
            <v>yes</v>
          </cell>
        </row>
        <row r="704">
          <cell r="A704" t="str">
            <v>M70000TNFBD</v>
          </cell>
          <cell r="B704" t="str">
            <v>yes</v>
          </cell>
        </row>
        <row r="705">
          <cell r="A705" t="str">
            <v>M70000TNVXM</v>
          </cell>
          <cell r="B705" t="str">
            <v>yes</v>
          </cell>
        </row>
        <row r="706">
          <cell r="A706" t="str">
            <v>M70000TNXBI</v>
          </cell>
          <cell r="B706" t="str">
            <v>yes</v>
          </cell>
        </row>
        <row r="707">
          <cell r="A707" t="str">
            <v>G31000FNYAI</v>
          </cell>
          <cell r="B707" t="str">
            <v>yes</v>
          </cell>
        </row>
        <row r="708">
          <cell r="A708" t="str">
            <v>G31000NNYAI</v>
          </cell>
          <cell r="B708" t="str">
            <v>yes</v>
          </cell>
        </row>
        <row r="709">
          <cell r="A709" t="str">
            <v>G31001NN02A</v>
          </cell>
          <cell r="B709" t="str">
            <v>yes</v>
          </cell>
        </row>
        <row r="710">
          <cell r="A710" t="str">
            <v>G31001NNORK</v>
          </cell>
          <cell r="B710" t="str">
            <v>yes</v>
          </cell>
        </row>
        <row r="711">
          <cell r="A711" t="str">
            <v>G31001NN04C</v>
          </cell>
          <cell r="B711" t="str">
            <v>yes</v>
          </cell>
        </row>
        <row r="712">
          <cell r="A712" t="str">
            <v>M61008YNXNG</v>
          </cell>
          <cell r="B712" t="str">
            <v>yes</v>
          </cell>
        </row>
        <row r="713">
          <cell r="A713" t="str">
            <v>M61008YNXPG</v>
          </cell>
          <cell r="B713" t="str">
            <v>yes</v>
          </cell>
        </row>
        <row r="714">
          <cell r="A714" t="str">
            <v>M61008YNXMG</v>
          </cell>
          <cell r="B714" t="str">
            <v>yes</v>
          </cell>
        </row>
        <row r="715">
          <cell r="A715" t="str">
            <v>M61008YNXOG</v>
          </cell>
          <cell r="B715" t="str">
            <v>yes</v>
          </cell>
        </row>
        <row r="716">
          <cell r="A716" t="str">
            <v>M61038KNDSUDC</v>
          </cell>
          <cell r="B716" t="str">
            <v>yes</v>
          </cell>
        </row>
        <row r="717">
          <cell r="A717" t="str">
            <v>M61038KNDSXDG</v>
          </cell>
          <cell r="B717" t="str">
            <v>yes</v>
          </cell>
        </row>
        <row r="718">
          <cell r="A718" t="str">
            <v>M61038KNDSXZF</v>
          </cell>
          <cell r="B718" t="str">
            <v>yes</v>
          </cell>
        </row>
        <row r="719">
          <cell r="A719" t="str">
            <v>M61038KNDSXYF</v>
          </cell>
          <cell r="B719" t="str">
            <v>yes</v>
          </cell>
        </row>
        <row r="720">
          <cell r="A720" t="str">
            <v>M61038KNDSCDD</v>
          </cell>
          <cell r="B720" t="str">
            <v>yes</v>
          </cell>
        </row>
        <row r="721">
          <cell r="A721" t="str">
            <v>M61038KNDSGRL</v>
          </cell>
          <cell r="B721" t="str">
            <v>yes</v>
          </cell>
        </row>
        <row r="722">
          <cell r="A722" t="str">
            <v>M61038KNDSXBG</v>
          </cell>
          <cell r="B722" t="str">
            <v>yes</v>
          </cell>
        </row>
        <row r="723">
          <cell r="A723" t="str">
            <v>M61038KNDSUSC</v>
          </cell>
          <cell r="B723" t="str">
            <v>yes</v>
          </cell>
        </row>
        <row r="724">
          <cell r="A724" t="str">
            <v>M61038KNF302A</v>
          </cell>
          <cell r="B724" t="str">
            <v>yes</v>
          </cell>
        </row>
        <row r="725">
          <cell r="A725" t="str">
            <v>M61038KNF302O</v>
          </cell>
          <cell r="B725" t="str">
            <v>yes</v>
          </cell>
        </row>
        <row r="726">
          <cell r="A726" t="str">
            <v>M61038KNF3AA3</v>
          </cell>
          <cell r="B726" t="str">
            <v>yes</v>
          </cell>
        </row>
        <row r="727">
          <cell r="A727" t="str">
            <v>U90012KNF102A</v>
          </cell>
          <cell r="B727" t="str">
            <v>yes</v>
          </cell>
        </row>
        <row r="728">
          <cell r="A728" t="str">
            <v>U90012KNF1TOU</v>
          </cell>
          <cell r="B728" t="str">
            <v>yes</v>
          </cell>
        </row>
        <row r="729">
          <cell r="A729" t="str">
            <v>U90012KNF1TQU</v>
          </cell>
          <cell r="B729" t="str">
            <v>yes</v>
          </cell>
        </row>
        <row r="730">
          <cell r="A730" t="str">
            <v>U90012KNF1TUU</v>
          </cell>
          <cell r="B730" t="str">
            <v>yes</v>
          </cell>
        </row>
        <row r="731">
          <cell r="A731" t="str">
            <v>U90012KNF1TWU</v>
          </cell>
          <cell r="B731" t="str">
            <v>yes</v>
          </cell>
        </row>
        <row r="732">
          <cell r="A732" t="str">
            <v>U90012KNF1YDF</v>
          </cell>
          <cell r="B732" t="str">
            <v>yes</v>
          </cell>
        </row>
        <row r="733">
          <cell r="A733" t="str">
            <v>G90001KNNZP</v>
          </cell>
          <cell r="B733" t="str">
            <v>yes</v>
          </cell>
        </row>
        <row r="734">
          <cell r="A734" t="str">
            <v>G90001KN11S</v>
          </cell>
          <cell r="B734" t="str">
            <v>yes</v>
          </cell>
        </row>
        <row r="735">
          <cell r="A735" t="str">
            <v>G61010KN3BU</v>
          </cell>
          <cell r="B735" t="str">
            <v>yes</v>
          </cell>
        </row>
        <row r="736">
          <cell r="A736" t="str">
            <v>G61010KN11S</v>
          </cell>
          <cell r="B736" t="str">
            <v>yes</v>
          </cell>
        </row>
        <row r="737">
          <cell r="A737" t="str">
            <v>G93001KNNZP</v>
          </cell>
          <cell r="B737" t="str">
            <v>yes</v>
          </cell>
        </row>
        <row r="738">
          <cell r="A738" t="str">
            <v>G93001KN11S</v>
          </cell>
          <cell r="B738" t="str">
            <v>yes</v>
          </cell>
        </row>
        <row r="739">
          <cell r="A739" t="str">
            <v>M93001DN02A</v>
          </cell>
          <cell r="B739" t="str">
            <v>yes</v>
          </cell>
        </row>
        <row r="740">
          <cell r="A740" t="str">
            <v>M93001DN11S</v>
          </cell>
          <cell r="B740" t="str">
            <v>yes</v>
          </cell>
        </row>
        <row r="741">
          <cell r="A741" t="str">
            <v>G90002YNORR</v>
          </cell>
          <cell r="B741" t="str">
            <v>yes</v>
          </cell>
        </row>
        <row r="742">
          <cell r="A742" t="str">
            <v>G93003YNORR</v>
          </cell>
          <cell r="B742" t="str">
            <v>yes</v>
          </cell>
        </row>
        <row r="743">
          <cell r="A743" t="str">
            <v>G90003YNAGJ</v>
          </cell>
          <cell r="B743" t="str">
            <v>yes</v>
          </cell>
        </row>
        <row r="744">
          <cell r="A744" t="str">
            <v>G90003YNYDA</v>
          </cell>
          <cell r="B744" t="str">
            <v>yes</v>
          </cell>
        </row>
        <row r="745">
          <cell r="A745" t="str">
            <v>G93004YNAGJ</v>
          </cell>
          <cell r="B745" t="str">
            <v>yes</v>
          </cell>
        </row>
        <row r="746">
          <cell r="A746" t="str">
            <v>G93004YNYDA</v>
          </cell>
          <cell r="B746" t="str">
            <v>yes</v>
          </cell>
        </row>
        <row r="747">
          <cell r="A747" t="str">
            <v>M61009YN02A</v>
          </cell>
          <cell r="B747" t="str">
            <v>yes</v>
          </cell>
        </row>
        <row r="748">
          <cell r="A748" t="str">
            <v>M61009YN11S</v>
          </cell>
          <cell r="B748" t="str">
            <v>yes</v>
          </cell>
        </row>
        <row r="749">
          <cell r="A749" t="str">
            <v>M61004DNJBM</v>
          </cell>
          <cell r="B749" t="str">
            <v>yes</v>
          </cell>
        </row>
        <row r="750">
          <cell r="A750" t="str">
            <v>M93000DNEZU</v>
          </cell>
          <cell r="B750" t="str">
            <v>yes</v>
          </cell>
        </row>
        <row r="751">
          <cell r="A751" t="str">
            <v>M93000DNJBM</v>
          </cell>
          <cell r="B751" t="str">
            <v>yes</v>
          </cell>
        </row>
        <row r="752">
          <cell r="A752" t="str">
            <v>M93000DNLRQ</v>
          </cell>
          <cell r="B752" t="str">
            <v>yes</v>
          </cell>
        </row>
        <row r="753">
          <cell r="A753" t="str">
            <v>M93000DNYDG</v>
          </cell>
          <cell r="B753" t="str">
            <v>yes</v>
          </cell>
        </row>
        <row r="754">
          <cell r="A754" t="str">
            <v>M93047YNF1EZU</v>
          </cell>
          <cell r="B754" t="str">
            <v>yes</v>
          </cell>
        </row>
        <row r="755">
          <cell r="A755" t="str">
            <v>M93047YNF1LRQ</v>
          </cell>
          <cell r="B755" t="str">
            <v>yes</v>
          </cell>
        </row>
        <row r="756">
          <cell r="A756" t="str">
            <v>M93047YNF1YDG</v>
          </cell>
          <cell r="B756" t="str">
            <v>yes</v>
          </cell>
        </row>
        <row r="757">
          <cell r="A757" t="str">
            <v>M93047YNF1YDH</v>
          </cell>
          <cell r="B757" t="str">
            <v>yes</v>
          </cell>
        </row>
        <row r="758">
          <cell r="A758" t="str">
            <v>M61007DN22C</v>
          </cell>
          <cell r="B758" t="str">
            <v>yes</v>
          </cell>
        </row>
        <row r="759">
          <cell r="A759" t="str">
            <v>M90001KN97T</v>
          </cell>
          <cell r="B759" t="str">
            <v>yes</v>
          </cell>
        </row>
        <row r="760">
          <cell r="A760" t="str">
            <v>M90002KNHPV</v>
          </cell>
          <cell r="B760" t="str">
            <v>yes</v>
          </cell>
        </row>
        <row r="761">
          <cell r="A761" t="str">
            <v>M90002KNJBM</v>
          </cell>
          <cell r="B761" t="str">
            <v>yes</v>
          </cell>
        </row>
        <row r="762">
          <cell r="A762" t="str">
            <v>M90002KNLRQ</v>
          </cell>
          <cell r="B762" t="str">
            <v>yes</v>
          </cell>
        </row>
        <row r="763">
          <cell r="A763" t="str">
            <v>M61005DNHPH</v>
          </cell>
          <cell r="B763" t="str">
            <v>yes</v>
          </cell>
        </row>
        <row r="764">
          <cell r="A764" t="str">
            <v>G91001SN02A</v>
          </cell>
          <cell r="B764" t="str">
            <v>yes</v>
          </cell>
        </row>
        <row r="765">
          <cell r="A765" t="str">
            <v>G91002SN02A</v>
          </cell>
          <cell r="B765" t="str">
            <v>yes</v>
          </cell>
        </row>
        <row r="766">
          <cell r="A766" t="str">
            <v>G91003SNYCR</v>
          </cell>
          <cell r="B766" t="str">
            <v>yes</v>
          </cell>
        </row>
        <row r="767">
          <cell r="A767" t="str">
            <v>G91004SNYCR</v>
          </cell>
          <cell r="B767" t="str">
            <v>yes</v>
          </cell>
        </row>
        <row r="768">
          <cell r="A768" t="str">
            <v>G60000ON02A</v>
          </cell>
          <cell r="B768" t="str">
            <v>yes</v>
          </cell>
        </row>
        <row r="769">
          <cell r="A769" t="str">
            <v>G60000ONYGD</v>
          </cell>
          <cell r="B769" t="str">
            <v>yes</v>
          </cell>
        </row>
        <row r="770">
          <cell r="A770" t="str">
            <v>G60001ON02A</v>
          </cell>
          <cell r="B770" t="str">
            <v>yes</v>
          </cell>
        </row>
        <row r="771">
          <cell r="A771" t="str">
            <v>G60001ON34C</v>
          </cell>
          <cell r="B771" t="str">
            <v>yes</v>
          </cell>
        </row>
        <row r="772">
          <cell r="A772" t="str">
            <v>G60002ON02A</v>
          </cell>
          <cell r="B772" t="str">
            <v>yes</v>
          </cell>
        </row>
        <row r="773">
          <cell r="A773" t="str">
            <v>G60002ON3OW</v>
          </cell>
          <cell r="B773" t="str">
            <v>yes</v>
          </cell>
        </row>
        <row r="774">
          <cell r="A774" t="str">
            <v>M20000ANIZY</v>
          </cell>
          <cell r="B774" t="str">
            <v>yes</v>
          </cell>
        </row>
        <row r="775">
          <cell r="A775" t="str">
            <v>M20000ANEWX</v>
          </cell>
          <cell r="B775" t="str">
            <v>yes</v>
          </cell>
        </row>
        <row r="776">
          <cell r="A776" t="str">
            <v>M10004ANF1RRA</v>
          </cell>
          <cell r="B776" t="str">
            <v>yes</v>
          </cell>
        </row>
        <row r="777">
          <cell r="A777" t="str">
            <v>M10004ANF13H1</v>
          </cell>
          <cell r="B777" t="str">
            <v>yes</v>
          </cell>
        </row>
        <row r="778">
          <cell r="A778" t="str">
            <v>G10000AN54G</v>
          </cell>
          <cell r="B778" t="str">
            <v>yes</v>
          </cell>
        </row>
        <row r="779">
          <cell r="A779" t="str">
            <v>G10000ANBCY</v>
          </cell>
          <cell r="B779" t="str">
            <v>yes</v>
          </cell>
        </row>
        <row r="780">
          <cell r="A780" t="str">
            <v>M10007XNF1YBK</v>
          </cell>
          <cell r="B780" t="str">
            <v>yes</v>
          </cell>
        </row>
        <row r="781">
          <cell r="A781" t="str">
            <v>M10007XNF1XXY</v>
          </cell>
          <cell r="B781" t="str">
            <v>yes</v>
          </cell>
        </row>
        <row r="782">
          <cell r="A782" t="str">
            <v>M20006AN54G</v>
          </cell>
          <cell r="B782" t="str">
            <v>yes</v>
          </cell>
        </row>
        <row r="783">
          <cell r="A783" t="str">
            <v>M20006AN61Z</v>
          </cell>
          <cell r="B783" t="str">
            <v>yes</v>
          </cell>
        </row>
        <row r="784">
          <cell r="A784" t="str">
            <v>G20001AN98T</v>
          </cell>
          <cell r="B784" t="str">
            <v>yes</v>
          </cell>
        </row>
        <row r="785">
          <cell r="A785" t="str">
            <v>G20001AN96C</v>
          </cell>
          <cell r="B785" t="str">
            <v>yes</v>
          </cell>
        </row>
        <row r="786">
          <cell r="A786" t="str">
            <v>M20008ANF1JZW</v>
          </cell>
          <cell r="B786" t="str">
            <v>yes</v>
          </cell>
        </row>
        <row r="787">
          <cell r="A787" t="str">
            <v>M20008ANF1XZJ</v>
          </cell>
          <cell r="B787" t="str">
            <v>yes</v>
          </cell>
        </row>
        <row r="788">
          <cell r="A788" t="str">
            <v>M20008ANF1XCL</v>
          </cell>
          <cell r="B788" t="str">
            <v>yes</v>
          </cell>
        </row>
        <row r="789">
          <cell r="A789" t="str">
            <v>G20002ANUST</v>
          </cell>
          <cell r="B789" t="str">
            <v>yes</v>
          </cell>
        </row>
        <row r="790">
          <cell r="A790" t="str">
            <v>G20002ANVZH</v>
          </cell>
          <cell r="B790" t="str">
            <v>yes</v>
          </cell>
        </row>
        <row r="791">
          <cell r="A791" t="str">
            <v>G20002ANVFI</v>
          </cell>
          <cell r="B791" t="str">
            <v>yes</v>
          </cell>
        </row>
        <row r="792">
          <cell r="A792" t="str">
            <v>M20014ANF179P</v>
          </cell>
          <cell r="B792" t="str">
            <v>yes</v>
          </cell>
        </row>
        <row r="793">
          <cell r="A793" t="str">
            <v>M20014ANF1GQB</v>
          </cell>
          <cell r="B793" t="str">
            <v>yes</v>
          </cell>
        </row>
        <row r="794">
          <cell r="A794" t="str">
            <v>M10038XNF1KDH</v>
          </cell>
          <cell r="B794" t="str">
            <v>yes</v>
          </cell>
        </row>
        <row r="795">
          <cell r="A795" t="str">
            <v>M10038XNF1YXD</v>
          </cell>
          <cell r="B795" t="str">
            <v>yes</v>
          </cell>
        </row>
        <row r="796">
          <cell r="A796" t="str">
            <v>M10011XNF1NKM</v>
          </cell>
          <cell r="B796" t="str">
            <v>yes</v>
          </cell>
        </row>
        <row r="797">
          <cell r="A797" t="str">
            <v>M10011XNF1KBZ</v>
          </cell>
          <cell r="B797" t="str">
            <v>yes</v>
          </cell>
        </row>
        <row r="798">
          <cell r="A798" t="str">
            <v>M10011XNF1TYP</v>
          </cell>
          <cell r="B798" t="str">
            <v>yes</v>
          </cell>
        </row>
        <row r="799">
          <cell r="A799" t="str">
            <v>G20024ANF1GEQ</v>
          </cell>
          <cell r="B799" t="str">
            <v>yes</v>
          </cell>
        </row>
        <row r="800">
          <cell r="A800" t="str">
            <v>G20024ANF154G</v>
          </cell>
          <cell r="B800" t="str">
            <v>yes</v>
          </cell>
        </row>
        <row r="801">
          <cell r="A801" t="str">
            <v>G20024ANF1GRL</v>
          </cell>
          <cell r="B801" t="str">
            <v>yes</v>
          </cell>
        </row>
        <row r="802">
          <cell r="A802" t="str">
            <v>G20024ANF1JZD</v>
          </cell>
          <cell r="B802" t="str">
            <v>yes</v>
          </cell>
        </row>
        <row r="803">
          <cell r="A803" t="str">
            <v>M20002ANXMJ</v>
          </cell>
          <cell r="B803" t="str">
            <v>yes</v>
          </cell>
        </row>
        <row r="804">
          <cell r="A804" t="str">
            <v>M20002ANXDK</v>
          </cell>
          <cell r="B804" t="str">
            <v>yes</v>
          </cell>
        </row>
        <row r="805">
          <cell r="A805" t="str">
            <v>M20002AN01C</v>
          </cell>
          <cell r="B805" t="str">
            <v>yes</v>
          </cell>
        </row>
        <row r="806">
          <cell r="A806" t="str">
            <v>G20003AN02A</v>
          </cell>
          <cell r="B806" t="str">
            <v>yes</v>
          </cell>
        </row>
        <row r="807">
          <cell r="A807" t="str">
            <v>G20003AN54G</v>
          </cell>
          <cell r="B807" t="str">
            <v>yes</v>
          </cell>
        </row>
        <row r="808">
          <cell r="A808" t="str">
            <v>G20003ANF154G</v>
          </cell>
          <cell r="B808" t="str">
            <v>yes</v>
          </cell>
        </row>
        <row r="809">
          <cell r="A809" t="str">
            <v>G20003ANF1BCY</v>
          </cell>
          <cell r="B809" t="str">
            <v>yes</v>
          </cell>
        </row>
        <row r="810">
          <cell r="A810" t="str">
            <v>G10001ANXKO</v>
          </cell>
          <cell r="B810" t="str">
            <v>yes</v>
          </cell>
        </row>
        <row r="811">
          <cell r="A811" t="str">
            <v>G10001AN01C</v>
          </cell>
          <cell r="B811" t="str">
            <v>yes</v>
          </cell>
        </row>
        <row r="812">
          <cell r="A812" t="str">
            <v>G10001ANXLO</v>
          </cell>
          <cell r="B812" t="str">
            <v>yes</v>
          </cell>
        </row>
        <row r="813">
          <cell r="A813" t="str">
            <v>G10001ANXMO</v>
          </cell>
          <cell r="B813" t="str">
            <v>yes</v>
          </cell>
        </row>
        <row r="814">
          <cell r="A814" t="str">
            <v>M10008ANF198T</v>
          </cell>
          <cell r="B814" t="str">
            <v>yes</v>
          </cell>
        </row>
        <row r="815">
          <cell r="A815" t="str">
            <v>M10008ANF123E</v>
          </cell>
          <cell r="B815" t="str">
            <v>yes</v>
          </cell>
        </row>
        <row r="816">
          <cell r="A816" t="str">
            <v>M10008ANF1HLX</v>
          </cell>
          <cell r="B816" t="str">
            <v>yes</v>
          </cell>
        </row>
        <row r="817">
          <cell r="A817" t="str">
            <v>M10008ANF1JGL</v>
          </cell>
          <cell r="B817" t="str">
            <v>yes</v>
          </cell>
        </row>
        <row r="818">
          <cell r="A818" t="str">
            <v>M10008ANF154G</v>
          </cell>
          <cell r="B818" t="str">
            <v>yes</v>
          </cell>
        </row>
        <row r="819">
          <cell r="A819" t="str">
            <v>M10008ANF1TYP</v>
          </cell>
          <cell r="B819" t="str">
            <v>yes</v>
          </cell>
        </row>
        <row r="820">
          <cell r="A820" t="str">
            <v>M10016XNF198T</v>
          </cell>
          <cell r="B820" t="str">
            <v>yes</v>
          </cell>
        </row>
        <row r="821">
          <cell r="A821" t="str">
            <v>M10016XNF123E</v>
          </cell>
          <cell r="B821" t="str">
            <v>yes</v>
          </cell>
        </row>
        <row r="822">
          <cell r="A822" t="str">
            <v>M10016XNF1HPK</v>
          </cell>
          <cell r="B822" t="str">
            <v>yes</v>
          </cell>
        </row>
        <row r="823">
          <cell r="A823" t="str">
            <v>M10016XNF161Z</v>
          </cell>
          <cell r="B823" t="str">
            <v>yes</v>
          </cell>
        </row>
        <row r="824">
          <cell r="A824" t="str">
            <v>M10001ANSVJ</v>
          </cell>
          <cell r="B824" t="str">
            <v>yes</v>
          </cell>
        </row>
        <row r="825">
          <cell r="A825" t="str">
            <v>M10001ANXMK</v>
          </cell>
          <cell r="B825" t="str">
            <v>yes</v>
          </cell>
        </row>
        <row r="826">
          <cell r="A826" t="str">
            <v>M10001ANXNK</v>
          </cell>
          <cell r="B826" t="str">
            <v>yes</v>
          </cell>
        </row>
        <row r="827">
          <cell r="A827" t="str">
            <v>G10002AN98T</v>
          </cell>
          <cell r="B827" t="str">
            <v>yes</v>
          </cell>
        </row>
        <row r="828">
          <cell r="A828" t="str">
            <v>G10002AN01C</v>
          </cell>
          <cell r="B828" t="str">
            <v>yes</v>
          </cell>
        </row>
        <row r="829">
          <cell r="A829" t="str">
            <v>M10021ANF1XOK</v>
          </cell>
          <cell r="B829" t="str">
            <v>yes</v>
          </cell>
        </row>
        <row r="830">
          <cell r="A830" t="str">
            <v>M10021ANF1RIW</v>
          </cell>
          <cell r="B830" t="str">
            <v>yes</v>
          </cell>
        </row>
        <row r="831">
          <cell r="A831" t="str">
            <v>M10021ANF1XPK</v>
          </cell>
          <cell r="B831" t="str">
            <v>yes</v>
          </cell>
        </row>
        <row r="832">
          <cell r="A832" t="str">
            <v>M10021ANF1XQK</v>
          </cell>
          <cell r="B832" t="str">
            <v>yes</v>
          </cell>
        </row>
        <row r="833">
          <cell r="A833" t="str">
            <v>G20004AN98T</v>
          </cell>
          <cell r="B833" t="str">
            <v>yes</v>
          </cell>
        </row>
        <row r="834">
          <cell r="A834" t="str">
            <v>G20004AN07Q</v>
          </cell>
          <cell r="B834" t="str">
            <v>yes</v>
          </cell>
        </row>
        <row r="835">
          <cell r="A835" t="str">
            <v>M20005AN02A</v>
          </cell>
          <cell r="B835" t="str">
            <v>yes</v>
          </cell>
        </row>
        <row r="836">
          <cell r="A836" t="str">
            <v>M20005AN98T</v>
          </cell>
          <cell r="B836" t="str">
            <v>yes</v>
          </cell>
        </row>
        <row r="837">
          <cell r="A837" t="str">
            <v>G20010HNF1XQO</v>
          </cell>
          <cell r="B837" t="str">
            <v>yes</v>
          </cell>
        </row>
        <row r="838">
          <cell r="A838" t="str">
            <v>G20010HNF1UUT</v>
          </cell>
          <cell r="B838" t="str">
            <v>yes</v>
          </cell>
        </row>
        <row r="839">
          <cell r="A839" t="str">
            <v>G20010HNF1XRO</v>
          </cell>
          <cell r="B839" t="str">
            <v>yes</v>
          </cell>
        </row>
        <row r="840">
          <cell r="A840" t="str">
            <v>G20010HNF1VUH</v>
          </cell>
          <cell r="B840" t="str">
            <v>yes</v>
          </cell>
        </row>
        <row r="841">
          <cell r="A841" t="str">
            <v>G10003ANVMQ</v>
          </cell>
          <cell r="B841" t="str">
            <v>yes</v>
          </cell>
        </row>
        <row r="842">
          <cell r="A842" t="str">
            <v>G10003ANVZH</v>
          </cell>
          <cell r="B842" t="str">
            <v>yes</v>
          </cell>
        </row>
        <row r="843">
          <cell r="A843" t="str">
            <v>G10003ANVYH</v>
          </cell>
          <cell r="B843" t="str">
            <v>yes</v>
          </cell>
        </row>
        <row r="844">
          <cell r="A844" t="str">
            <v>G20006ANSHU</v>
          </cell>
          <cell r="B844" t="str">
            <v>yes</v>
          </cell>
        </row>
        <row r="845">
          <cell r="A845" t="str">
            <v>G20006ANSPU</v>
          </cell>
          <cell r="B845" t="str">
            <v>yes</v>
          </cell>
        </row>
        <row r="846">
          <cell r="A846" t="str">
            <v>G20006ANKTX</v>
          </cell>
          <cell r="B846" t="str">
            <v>yes</v>
          </cell>
        </row>
        <row r="847">
          <cell r="A847" t="str">
            <v>M61006DNHPH</v>
          </cell>
          <cell r="B847" t="str">
            <v>yes</v>
          </cell>
        </row>
        <row r="848">
          <cell r="A848" t="str">
            <v>G61006DNXFT</v>
          </cell>
          <cell r="B848" t="str">
            <v>yes</v>
          </cell>
        </row>
        <row r="849">
          <cell r="A849" t="str">
            <v>G61007DNXFT</v>
          </cell>
          <cell r="B849" t="str">
            <v>yes</v>
          </cell>
        </row>
        <row r="850">
          <cell r="A850" t="str">
            <v>G60001TN02A</v>
          </cell>
          <cell r="B850" t="str">
            <v>yes</v>
          </cell>
        </row>
        <row r="851">
          <cell r="A851" t="str">
            <v>M90001YN02A</v>
          </cell>
          <cell r="B851" t="str">
            <v>yes</v>
          </cell>
        </row>
        <row r="852">
          <cell r="A852" t="str">
            <v>M90001YN03M</v>
          </cell>
          <cell r="B852" t="str">
            <v>yes</v>
          </cell>
        </row>
        <row r="853">
          <cell r="A853" t="str">
            <v>M90001YN04P</v>
          </cell>
          <cell r="B853" t="str">
            <v>yes</v>
          </cell>
        </row>
        <row r="854">
          <cell r="A854" t="str">
            <v>M90001YN11S</v>
          </cell>
          <cell r="B854" t="str">
            <v>yes</v>
          </cell>
        </row>
        <row r="855">
          <cell r="A855" t="str">
            <v>M90001YN14Q</v>
          </cell>
          <cell r="B855" t="str">
            <v>yes</v>
          </cell>
        </row>
        <row r="856">
          <cell r="A856" t="str">
            <v>M90001YN18C</v>
          </cell>
          <cell r="B856" t="str">
            <v>yes</v>
          </cell>
        </row>
        <row r="857">
          <cell r="A857" t="str">
            <v>M90002YN05C</v>
          </cell>
          <cell r="B857" t="str">
            <v>yes</v>
          </cell>
        </row>
        <row r="858">
          <cell r="A858" t="str">
            <v>M90002YNJJF</v>
          </cell>
          <cell r="B858" t="str">
            <v>yes</v>
          </cell>
        </row>
        <row r="859">
          <cell r="A859" t="str">
            <v>G72000RN02A</v>
          </cell>
          <cell r="B859" t="str">
            <v>yes</v>
          </cell>
        </row>
        <row r="860">
          <cell r="A860" t="str">
            <v>G72000RN05Q</v>
          </cell>
          <cell r="B860" t="str">
            <v>yes</v>
          </cell>
        </row>
        <row r="861">
          <cell r="A861" t="str">
            <v>G80000RN02A</v>
          </cell>
          <cell r="B861" t="str">
            <v>yes</v>
          </cell>
        </row>
        <row r="862">
          <cell r="A862" t="str">
            <v>G80000RN05Q</v>
          </cell>
          <cell r="B862" t="str">
            <v>yes</v>
          </cell>
        </row>
        <row r="863">
          <cell r="A863" t="str">
            <v>G72001RN02A</v>
          </cell>
          <cell r="B863" t="str">
            <v>yes</v>
          </cell>
        </row>
        <row r="864">
          <cell r="A864" t="str">
            <v>G72001RNABM</v>
          </cell>
          <cell r="B864" t="str">
            <v>yes</v>
          </cell>
        </row>
        <row r="865">
          <cell r="A865" t="str">
            <v>G72002RNAGE</v>
          </cell>
          <cell r="B865" t="str">
            <v>yes</v>
          </cell>
        </row>
        <row r="866">
          <cell r="A866" t="str">
            <v>G60000RN00Q</v>
          </cell>
          <cell r="B866" t="str">
            <v>yes</v>
          </cell>
        </row>
        <row r="867">
          <cell r="A867" t="str">
            <v>G60000RN22C</v>
          </cell>
          <cell r="B867" t="str">
            <v>yes</v>
          </cell>
        </row>
        <row r="868">
          <cell r="A868" t="str">
            <v>G60000RND89</v>
          </cell>
          <cell r="B868" t="str">
            <v>yes</v>
          </cell>
        </row>
        <row r="869">
          <cell r="A869" t="str">
            <v>G80000SNXRZ</v>
          </cell>
          <cell r="B869" t="str">
            <v>yes</v>
          </cell>
        </row>
        <row r="870">
          <cell r="A870" t="str">
            <v>G80000SNODG</v>
          </cell>
          <cell r="B870" t="str">
            <v>yes</v>
          </cell>
        </row>
        <row r="871">
          <cell r="A871" t="str">
            <v>G80001SN02A</v>
          </cell>
          <cell r="B871" t="str">
            <v>yes</v>
          </cell>
        </row>
        <row r="872">
          <cell r="A872" t="str">
            <v>G80001SNHSF</v>
          </cell>
          <cell r="B872" t="str">
            <v>yes</v>
          </cell>
        </row>
        <row r="873">
          <cell r="A873" t="str">
            <v>G80001SNXWZ</v>
          </cell>
          <cell r="B873" t="str">
            <v>yes</v>
          </cell>
        </row>
        <row r="874">
          <cell r="A874" t="str">
            <v>G80001SNXXZ</v>
          </cell>
          <cell r="B874" t="str">
            <v>yes</v>
          </cell>
        </row>
        <row r="875">
          <cell r="A875" t="str">
            <v>G10000SN54G</v>
          </cell>
          <cell r="B875" t="str">
            <v>yes</v>
          </cell>
        </row>
        <row r="876">
          <cell r="A876" t="str">
            <v>G10000SNBCY</v>
          </cell>
          <cell r="B876" t="str">
            <v>yes</v>
          </cell>
        </row>
        <row r="877">
          <cell r="A877" t="str">
            <v>G20004SN02A</v>
          </cell>
          <cell r="B877" t="str">
            <v>yes</v>
          </cell>
        </row>
        <row r="878">
          <cell r="A878" t="str">
            <v>G20004SN07Q</v>
          </cell>
          <cell r="B878" t="str">
            <v>yes</v>
          </cell>
        </row>
        <row r="879">
          <cell r="A879" t="str">
            <v>G10001SN07Q</v>
          </cell>
          <cell r="B879" t="str">
            <v>yes</v>
          </cell>
        </row>
        <row r="880">
          <cell r="A880" t="str">
            <v>G10001SN01C</v>
          </cell>
          <cell r="B880" t="str">
            <v>yes</v>
          </cell>
        </row>
        <row r="881">
          <cell r="A881" t="str">
            <v>G10001SNGRL</v>
          </cell>
          <cell r="B881" t="str">
            <v>yes</v>
          </cell>
        </row>
        <row r="882">
          <cell r="A882" t="str">
            <v>G10001SNOEI</v>
          </cell>
          <cell r="B882" t="str">
            <v>yes</v>
          </cell>
        </row>
        <row r="883">
          <cell r="A883" t="str">
            <v>M20001SNF1NKM</v>
          </cell>
          <cell r="B883" t="str">
            <v>yes</v>
          </cell>
        </row>
        <row r="884">
          <cell r="A884" t="str">
            <v>M20001SNF1QOG</v>
          </cell>
          <cell r="B884" t="str">
            <v>yes</v>
          </cell>
        </row>
        <row r="885">
          <cell r="A885" t="str">
            <v>M20001SNF1KVX</v>
          </cell>
          <cell r="B885" t="str">
            <v>yes</v>
          </cell>
        </row>
        <row r="886">
          <cell r="A886" t="str">
            <v>M20001SNF1KUX</v>
          </cell>
          <cell r="B886" t="str">
            <v>yes</v>
          </cell>
        </row>
        <row r="887">
          <cell r="A887" t="str">
            <v>G91006YNF1AUO</v>
          </cell>
          <cell r="B887" t="str">
            <v>yes</v>
          </cell>
        </row>
        <row r="888">
          <cell r="A888" t="str">
            <v>G91006YNF1KVB</v>
          </cell>
          <cell r="B888" t="str">
            <v>yes</v>
          </cell>
        </row>
        <row r="889">
          <cell r="A889" t="str">
            <v>M50000JNF1XZE</v>
          </cell>
          <cell r="B889" t="str">
            <v>yes</v>
          </cell>
        </row>
        <row r="890">
          <cell r="A890" t="str">
            <v>M50000JNF1QCO</v>
          </cell>
          <cell r="B890" t="str">
            <v>yes</v>
          </cell>
        </row>
        <row r="891">
          <cell r="A891" t="str">
            <v>M50000JNF1XYE</v>
          </cell>
          <cell r="B891" t="str">
            <v>yes</v>
          </cell>
        </row>
        <row r="892">
          <cell r="A892" t="str">
            <v>M50000JNF1XCF</v>
          </cell>
          <cell r="B892" t="str">
            <v>yes</v>
          </cell>
        </row>
        <row r="893">
          <cell r="A893" t="str">
            <v>M50000JNF1YQG</v>
          </cell>
          <cell r="B893" t="str">
            <v>yes</v>
          </cell>
        </row>
        <row r="894">
          <cell r="A894" t="str">
            <v>M70003JNF2ULO</v>
          </cell>
          <cell r="B894" t="str">
            <v>yes</v>
          </cell>
        </row>
        <row r="895">
          <cell r="A895" t="str">
            <v>M70003JNF207A</v>
          </cell>
          <cell r="B895" t="str">
            <v>yes</v>
          </cell>
        </row>
        <row r="896">
          <cell r="A896" t="str">
            <v>M70003JNF2QSP</v>
          </cell>
          <cell r="B896" t="str">
            <v>yes</v>
          </cell>
        </row>
        <row r="897">
          <cell r="A897" t="str">
            <v>M70003JNF2XCF</v>
          </cell>
          <cell r="B897" t="str">
            <v>yes</v>
          </cell>
        </row>
        <row r="898">
          <cell r="A898" t="str">
            <v>M70003JNF2VMV</v>
          </cell>
          <cell r="B898" t="str">
            <v>yes</v>
          </cell>
        </row>
        <row r="899">
          <cell r="A899" t="str">
            <v>M70001KNF402A</v>
          </cell>
          <cell r="B899" t="str">
            <v>yes</v>
          </cell>
        </row>
        <row r="900">
          <cell r="A900" t="str">
            <v>M70001KNF4QSP</v>
          </cell>
          <cell r="B900" t="str">
            <v>yes</v>
          </cell>
        </row>
        <row r="901">
          <cell r="A901" t="str">
            <v>M70001KNF4EOO</v>
          </cell>
          <cell r="B901" t="str">
            <v>yes</v>
          </cell>
        </row>
        <row r="902">
          <cell r="A902" t="str">
            <v>M70001KNF4C04</v>
          </cell>
          <cell r="B902" t="str">
            <v>yes</v>
          </cell>
        </row>
        <row r="903">
          <cell r="A903" t="str">
            <v>M70001KNF4KFF</v>
          </cell>
          <cell r="B903" t="str">
            <v>yes</v>
          </cell>
        </row>
        <row r="904">
          <cell r="A904" t="str">
            <v>M70003KNF4KIM</v>
          </cell>
          <cell r="B904" t="str">
            <v>yes</v>
          </cell>
        </row>
        <row r="905">
          <cell r="A905" t="str">
            <v>M70003KNF4BWS</v>
          </cell>
          <cell r="B905" t="str">
            <v>yes</v>
          </cell>
        </row>
        <row r="906">
          <cell r="A906" t="str">
            <v>M70003KNF4VOV</v>
          </cell>
          <cell r="B906" t="str">
            <v>yes</v>
          </cell>
        </row>
        <row r="907">
          <cell r="A907" t="str">
            <v>M70003KNF4XDF</v>
          </cell>
          <cell r="B907" t="str">
            <v>yes</v>
          </cell>
        </row>
        <row r="908">
          <cell r="A908" t="str">
            <v>M70003KNF4TGA</v>
          </cell>
          <cell r="B908" t="str">
            <v>yes</v>
          </cell>
        </row>
        <row r="909">
          <cell r="A909" t="str">
            <v>M70003KNF4VAW</v>
          </cell>
          <cell r="B909" t="str">
            <v>yes</v>
          </cell>
        </row>
        <row r="910">
          <cell r="A910" t="str">
            <v>M70015JNF402A</v>
          </cell>
          <cell r="B910" t="str">
            <v>yes</v>
          </cell>
        </row>
        <row r="911">
          <cell r="A911" t="str">
            <v>M70015JNF4TMA</v>
          </cell>
          <cell r="B911" t="str">
            <v>yes</v>
          </cell>
        </row>
        <row r="912">
          <cell r="A912" t="str">
            <v>M70015JNF4QFP</v>
          </cell>
          <cell r="B912" t="str">
            <v>yes</v>
          </cell>
        </row>
        <row r="913">
          <cell r="A913" t="str">
            <v>M70015JNF4EOO</v>
          </cell>
          <cell r="B913" t="str">
            <v>yes</v>
          </cell>
        </row>
        <row r="914">
          <cell r="A914" t="str">
            <v>M70015JNF4KFF</v>
          </cell>
          <cell r="B914" t="str">
            <v>yes</v>
          </cell>
        </row>
        <row r="915">
          <cell r="A915" t="str">
            <v>M40000JNXVW</v>
          </cell>
          <cell r="B915" t="str">
            <v>yes</v>
          </cell>
        </row>
        <row r="916">
          <cell r="A916" t="str">
            <v>M40000JNXUW</v>
          </cell>
          <cell r="B916" t="str">
            <v>yes</v>
          </cell>
        </row>
        <row r="917">
          <cell r="A917" t="str">
            <v>M40000JNXSW</v>
          </cell>
          <cell r="B917" t="str">
            <v>yes</v>
          </cell>
        </row>
        <row r="918">
          <cell r="A918" t="str">
            <v>M40000JNXQW</v>
          </cell>
          <cell r="B918" t="str">
            <v>yes</v>
          </cell>
        </row>
        <row r="919">
          <cell r="A919" t="str">
            <v>M70000JN81Q</v>
          </cell>
          <cell r="B919" t="str">
            <v>yes</v>
          </cell>
        </row>
        <row r="920">
          <cell r="A920" t="str">
            <v>M70000JNUHO</v>
          </cell>
          <cell r="B920" t="str">
            <v>yes</v>
          </cell>
        </row>
        <row r="921">
          <cell r="A921" t="str">
            <v>M70000JNKLQ</v>
          </cell>
          <cell r="B921" t="str">
            <v>yes</v>
          </cell>
        </row>
        <row r="922">
          <cell r="A922" t="str">
            <v>M70000JNXEF</v>
          </cell>
          <cell r="B922" t="str">
            <v>yes</v>
          </cell>
        </row>
        <row r="923">
          <cell r="A923" t="str">
            <v>M70010JNF2XFF</v>
          </cell>
          <cell r="B923" t="str">
            <v>yes</v>
          </cell>
        </row>
        <row r="924">
          <cell r="A924" t="str">
            <v>M70004JNF4AKL</v>
          </cell>
          <cell r="B924" t="str">
            <v>yes</v>
          </cell>
        </row>
        <row r="925">
          <cell r="A925" t="str">
            <v>M70004JNF4TIA</v>
          </cell>
          <cell r="B925" t="str">
            <v>yes</v>
          </cell>
        </row>
        <row r="926">
          <cell r="A926" t="str">
            <v>M70004JNF4QCO</v>
          </cell>
          <cell r="B926" t="str">
            <v>yes</v>
          </cell>
        </row>
        <row r="927">
          <cell r="A927" t="str">
            <v>M70004JNF4XGF</v>
          </cell>
          <cell r="B927" t="str">
            <v>yes</v>
          </cell>
        </row>
        <row r="928">
          <cell r="A928" t="str">
            <v>M70004JNF4TGA</v>
          </cell>
          <cell r="B928" t="str">
            <v>yes</v>
          </cell>
        </row>
        <row r="929">
          <cell r="A929" t="str">
            <v>M70004JNF4KLQ</v>
          </cell>
          <cell r="B929" t="str">
            <v>yes</v>
          </cell>
        </row>
        <row r="930">
          <cell r="A930" t="str">
            <v>M70001JNF1XBF</v>
          </cell>
          <cell r="B930" t="str">
            <v>yes</v>
          </cell>
        </row>
        <row r="931">
          <cell r="A931" t="str">
            <v>M70001JNF1VGW</v>
          </cell>
          <cell r="B931" t="str">
            <v>yes</v>
          </cell>
        </row>
        <row r="932">
          <cell r="A932" t="str">
            <v>M20000HN61Z</v>
          </cell>
          <cell r="B932" t="str">
            <v>yes</v>
          </cell>
        </row>
        <row r="933">
          <cell r="A933" t="str">
            <v>G20000HNXWO</v>
          </cell>
          <cell r="B933" t="str">
            <v>yes</v>
          </cell>
        </row>
        <row r="934">
          <cell r="A934" t="str">
            <v>G20000HN54G</v>
          </cell>
          <cell r="B934" t="str">
            <v>yes</v>
          </cell>
        </row>
        <row r="935">
          <cell r="A935" t="str">
            <v>G20000HNGRL</v>
          </cell>
          <cell r="B935" t="str">
            <v>yes</v>
          </cell>
        </row>
        <row r="936">
          <cell r="A936" t="str">
            <v>G20000HNJZD</v>
          </cell>
          <cell r="B936" t="str">
            <v>yes</v>
          </cell>
        </row>
        <row r="937">
          <cell r="A937" t="str">
            <v>M10001HNQOG</v>
          </cell>
          <cell r="B937" t="str">
            <v>yes</v>
          </cell>
        </row>
        <row r="938">
          <cell r="A938" t="str">
            <v>M10001HNKUX</v>
          </cell>
          <cell r="B938" t="str">
            <v>yes</v>
          </cell>
        </row>
        <row r="939">
          <cell r="A939" t="str">
            <v>G10000HNF1BBY</v>
          </cell>
          <cell r="B939" t="str">
            <v>yes</v>
          </cell>
        </row>
        <row r="940">
          <cell r="A940" t="str">
            <v>M20003HN98T</v>
          </cell>
          <cell r="B940" t="str">
            <v>yes</v>
          </cell>
        </row>
        <row r="941">
          <cell r="A941" t="str">
            <v>M10002HNJPV</v>
          </cell>
          <cell r="B941" t="str">
            <v>yes</v>
          </cell>
        </row>
        <row r="942">
          <cell r="A942" t="str">
            <v>M10002HNXEK</v>
          </cell>
          <cell r="B942" t="str">
            <v>yes</v>
          </cell>
        </row>
        <row r="943">
          <cell r="A943" t="str">
            <v>M20001XNDS54G</v>
          </cell>
          <cell r="B943" t="str">
            <v>yes</v>
          </cell>
        </row>
        <row r="944">
          <cell r="A944" t="str">
            <v>M20003XNDSXKE</v>
          </cell>
          <cell r="B944" t="str">
            <v>yes</v>
          </cell>
        </row>
        <row r="945">
          <cell r="A945" t="str">
            <v>M10007HN02A</v>
          </cell>
          <cell r="B945" t="str">
            <v>yes</v>
          </cell>
        </row>
        <row r="946">
          <cell r="A946" t="str">
            <v>M10005HNF102A</v>
          </cell>
          <cell r="B946" t="str">
            <v>yes</v>
          </cell>
        </row>
        <row r="947">
          <cell r="A947" t="str">
            <v>M10005HNF1OEI</v>
          </cell>
          <cell r="B947" t="str">
            <v>yes</v>
          </cell>
        </row>
        <row r="948">
          <cell r="A948" t="str">
            <v>M20017ANF1ESR</v>
          </cell>
          <cell r="B948" t="str">
            <v>yes</v>
          </cell>
        </row>
        <row r="949">
          <cell r="A949" t="str">
            <v>M10021ANF201C</v>
          </cell>
          <cell r="B949" t="str">
            <v>yes</v>
          </cell>
        </row>
        <row r="950">
          <cell r="A950" t="str">
            <v>M10004HN98T</v>
          </cell>
          <cell r="B950" t="str">
            <v>yes</v>
          </cell>
        </row>
        <row r="951">
          <cell r="A951" t="str">
            <v>M10004HNKDH</v>
          </cell>
          <cell r="B951" t="str">
            <v>yes</v>
          </cell>
        </row>
        <row r="952">
          <cell r="A952" t="str">
            <v>M10005HNXSK</v>
          </cell>
          <cell r="B952" t="str">
            <v>yes</v>
          </cell>
        </row>
        <row r="953">
          <cell r="A953" t="str">
            <v>M10006HNF1XSK</v>
          </cell>
          <cell r="B953" t="str">
            <v>yes</v>
          </cell>
        </row>
        <row r="954">
          <cell r="A954" t="str">
            <v>M10006HNF136Z</v>
          </cell>
          <cell r="B954" t="str">
            <v>yes</v>
          </cell>
        </row>
        <row r="955">
          <cell r="A955" t="str">
            <v>M10006HNF101C</v>
          </cell>
          <cell r="B955" t="str">
            <v>yes</v>
          </cell>
        </row>
        <row r="956">
          <cell r="A956" t="str">
            <v>G20017ANF2G48</v>
          </cell>
          <cell r="B956" t="str">
            <v>yes</v>
          </cell>
        </row>
        <row r="957">
          <cell r="A957" t="str">
            <v>G20017ANF227E</v>
          </cell>
          <cell r="B957" t="str">
            <v>yes</v>
          </cell>
        </row>
        <row r="958">
          <cell r="A958" t="str">
            <v>G20017ANF254G</v>
          </cell>
          <cell r="B958" t="str">
            <v>yes</v>
          </cell>
        </row>
        <row r="959">
          <cell r="A959" t="str">
            <v>G60000XNF101C</v>
          </cell>
          <cell r="B959" t="str">
            <v>yes</v>
          </cell>
        </row>
        <row r="960">
          <cell r="A960" t="str">
            <v>M10120XNDSRRA</v>
          </cell>
          <cell r="B960" t="str">
            <v>yes</v>
          </cell>
        </row>
        <row r="961">
          <cell r="A961" t="str">
            <v>M10120XNDSCNS</v>
          </cell>
          <cell r="B961" t="str">
            <v>yes</v>
          </cell>
        </row>
        <row r="962">
          <cell r="A962" t="str">
            <v>M20001XNTHG</v>
          </cell>
          <cell r="B962" t="str">
            <v>yes</v>
          </cell>
        </row>
        <row r="963">
          <cell r="A963" t="str">
            <v>M20084XNDS54G</v>
          </cell>
          <cell r="B963" t="str">
            <v>yes</v>
          </cell>
        </row>
        <row r="964">
          <cell r="A964" t="str">
            <v>M20006HNXRK</v>
          </cell>
          <cell r="B964" t="str">
            <v>yes</v>
          </cell>
        </row>
        <row r="965">
          <cell r="A965" t="str">
            <v>G20007HN54G</v>
          </cell>
          <cell r="B965" t="str">
            <v>yes</v>
          </cell>
        </row>
        <row r="966">
          <cell r="A966" t="str">
            <v>M60000HN14Q</v>
          </cell>
          <cell r="B966" t="str">
            <v>yes</v>
          </cell>
        </row>
        <row r="967">
          <cell r="A967" t="str">
            <v>M60000HN01C</v>
          </cell>
          <cell r="B967" t="str">
            <v>yes</v>
          </cell>
        </row>
        <row r="968">
          <cell r="A968" t="str">
            <v>G10000XNRRA</v>
          </cell>
          <cell r="B968" t="str">
            <v>yes</v>
          </cell>
        </row>
        <row r="969">
          <cell r="A969" t="str">
            <v>G10001XNAZB</v>
          </cell>
          <cell r="B969" t="str">
            <v>yes</v>
          </cell>
        </row>
        <row r="970">
          <cell r="A970" t="str">
            <v>G10001XN07Q</v>
          </cell>
          <cell r="B970" t="str">
            <v>yes</v>
          </cell>
        </row>
        <row r="971">
          <cell r="A971" t="str">
            <v>G10001XN54G</v>
          </cell>
          <cell r="B971" t="str">
            <v>yes</v>
          </cell>
        </row>
        <row r="972">
          <cell r="A972" t="str">
            <v>M20011XNJGL</v>
          </cell>
          <cell r="B972" t="str">
            <v>yes</v>
          </cell>
        </row>
        <row r="973">
          <cell r="A973" t="str">
            <v>M20011XN54G</v>
          </cell>
          <cell r="B973" t="str">
            <v>yes</v>
          </cell>
        </row>
        <row r="974">
          <cell r="A974" t="str">
            <v>M10003XN54G</v>
          </cell>
          <cell r="B974" t="str">
            <v>yes</v>
          </cell>
        </row>
        <row r="975">
          <cell r="A975" t="str">
            <v>G20013XNYDI</v>
          </cell>
          <cell r="B975" t="str">
            <v>yes</v>
          </cell>
        </row>
        <row r="976">
          <cell r="A976" t="str">
            <v>G20015XNF1YDM</v>
          </cell>
          <cell r="B976" t="str">
            <v>yes</v>
          </cell>
        </row>
        <row r="977">
          <cell r="A977" t="str">
            <v>M20007ONF3VWO</v>
          </cell>
          <cell r="B977" t="str">
            <v>yes</v>
          </cell>
        </row>
        <row r="978">
          <cell r="A978" t="str">
            <v>M20007ONF3SLY</v>
          </cell>
          <cell r="B978" t="str">
            <v>yes</v>
          </cell>
        </row>
        <row r="979">
          <cell r="A979" t="str">
            <v>M20007ONF3XHE</v>
          </cell>
          <cell r="B979" t="str">
            <v>yes</v>
          </cell>
        </row>
        <row r="980">
          <cell r="A980" t="str">
            <v>M20007ONF3XIE</v>
          </cell>
          <cell r="B980" t="str">
            <v>yes</v>
          </cell>
        </row>
        <row r="981">
          <cell r="A981" t="str">
            <v>G20011XNF454G</v>
          </cell>
          <cell r="B981" t="str">
            <v>yes</v>
          </cell>
        </row>
        <row r="982">
          <cell r="A982" t="str">
            <v>G20012XNF498T</v>
          </cell>
          <cell r="B982" t="str">
            <v>yes</v>
          </cell>
        </row>
        <row r="983">
          <cell r="A983" t="str">
            <v>G20012XNF454G</v>
          </cell>
          <cell r="B983" t="str">
            <v>yes</v>
          </cell>
        </row>
        <row r="984">
          <cell r="A984" t="str">
            <v>G70024XNF554G</v>
          </cell>
          <cell r="B984" t="str">
            <v>yes</v>
          </cell>
        </row>
        <row r="985">
          <cell r="A985" t="str">
            <v>M20003ANF1XJE</v>
          </cell>
          <cell r="B985" t="str">
            <v>yes</v>
          </cell>
        </row>
        <row r="986">
          <cell r="A986" t="str">
            <v>M20003ANF1THG</v>
          </cell>
          <cell r="B986" t="str">
            <v>yes</v>
          </cell>
        </row>
        <row r="987">
          <cell r="A987" t="str">
            <v>M20002ANF3VWO</v>
          </cell>
          <cell r="B987" t="str">
            <v>yes</v>
          </cell>
        </row>
        <row r="988">
          <cell r="A988" t="str">
            <v>M20002ANF3SLY</v>
          </cell>
          <cell r="B988" t="str">
            <v>yes</v>
          </cell>
        </row>
        <row r="989">
          <cell r="A989" t="str">
            <v>M20002ANF3KUX</v>
          </cell>
          <cell r="B989" t="str">
            <v>yes</v>
          </cell>
        </row>
        <row r="990">
          <cell r="A990" t="str">
            <v>M20002ANF3MKW</v>
          </cell>
          <cell r="B990" t="str">
            <v>yes</v>
          </cell>
        </row>
        <row r="991">
          <cell r="A991" t="str">
            <v>M20002ANF3XHE</v>
          </cell>
          <cell r="B991" t="str">
            <v>yes</v>
          </cell>
        </row>
        <row r="992">
          <cell r="A992" t="str">
            <v>M20002ANF3XIE</v>
          </cell>
          <cell r="B992" t="str">
            <v>yes</v>
          </cell>
        </row>
        <row r="993">
          <cell r="A993" t="str">
            <v>M10005XNXHK</v>
          </cell>
          <cell r="B993" t="str">
            <v>yes</v>
          </cell>
        </row>
        <row r="994">
          <cell r="A994" t="str">
            <v>G10004XN54G</v>
          </cell>
          <cell r="B994" t="str">
            <v>yes</v>
          </cell>
        </row>
        <row r="995">
          <cell r="A995" t="str">
            <v>G10004XN97T</v>
          </cell>
          <cell r="B995" t="str">
            <v>yes</v>
          </cell>
        </row>
        <row r="996">
          <cell r="A996" t="str">
            <v>M10006XNNKM</v>
          </cell>
          <cell r="B996" t="str">
            <v>yes</v>
          </cell>
        </row>
        <row r="997">
          <cell r="A997" t="str">
            <v>M10006XNOXS</v>
          </cell>
          <cell r="B997" t="str">
            <v>yes</v>
          </cell>
        </row>
        <row r="998">
          <cell r="A998" t="str">
            <v>M10006XNKBZ</v>
          </cell>
          <cell r="B998" t="str">
            <v>yes</v>
          </cell>
        </row>
        <row r="999">
          <cell r="A999" t="str">
            <v>G10007ANF102A</v>
          </cell>
          <cell r="B999" t="str">
            <v>yes</v>
          </cell>
        </row>
        <row r="1000">
          <cell r="A1000" t="str">
            <v>G10007ANF1GEQ</v>
          </cell>
          <cell r="B1000" t="str">
            <v>yes</v>
          </cell>
        </row>
        <row r="1001">
          <cell r="A1001" t="str">
            <v>M10028XNF2XLK</v>
          </cell>
          <cell r="B1001" t="str">
            <v>yes</v>
          </cell>
        </row>
        <row r="1002">
          <cell r="A1002" t="str">
            <v>M10028XNF2UGX</v>
          </cell>
          <cell r="B1002" t="str">
            <v>yes</v>
          </cell>
        </row>
        <row r="1003">
          <cell r="A1003" t="str">
            <v>M10028XNF201C</v>
          </cell>
          <cell r="B1003" t="str">
            <v>yes</v>
          </cell>
        </row>
        <row r="1004">
          <cell r="A1004" t="str">
            <v>G20007XN54G</v>
          </cell>
          <cell r="B1004" t="str">
            <v>yes</v>
          </cell>
        </row>
        <row r="1005">
          <cell r="A1005" t="str">
            <v>M10008XN02A</v>
          </cell>
          <cell r="B1005" t="str">
            <v>yes</v>
          </cell>
        </row>
        <row r="1006">
          <cell r="A1006" t="str">
            <v>M10008XN01C</v>
          </cell>
          <cell r="B1006" t="str">
            <v>yes</v>
          </cell>
        </row>
        <row r="1007">
          <cell r="A1007" t="str">
            <v>M20013XN98T</v>
          </cell>
          <cell r="B1007" t="str">
            <v>yes</v>
          </cell>
        </row>
        <row r="1008">
          <cell r="A1008" t="str">
            <v>M20013XN27E</v>
          </cell>
          <cell r="B1008" t="str">
            <v>yes</v>
          </cell>
        </row>
        <row r="1009">
          <cell r="A1009" t="str">
            <v>G70000XNF254G</v>
          </cell>
          <cell r="B1009" t="str">
            <v>yes</v>
          </cell>
        </row>
        <row r="1010">
          <cell r="A1010" t="str">
            <v>G20145XNF598T</v>
          </cell>
          <cell r="B1010" t="str">
            <v>yes</v>
          </cell>
        </row>
        <row r="1011">
          <cell r="A1011" t="str">
            <v>G20145XNF554G</v>
          </cell>
          <cell r="B1011" t="str">
            <v>yes</v>
          </cell>
        </row>
        <row r="1012">
          <cell r="A1012" t="str">
            <v>M60004XNF1XOR</v>
          </cell>
          <cell r="B1012" t="str">
            <v>yes</v>
          </cell>
        </row>
        <row r="1013">
          <cell r="A1013" t="str">
            <v>M60004XNF1XRR</v>
          </cell>
          <cell r="B1013" t="str">
            <v>yes</v>
          </cell>
        </row>
        <row r="1014">
          <cell r="A1014" t="str">
            <v>M60004XNF1XNR</v>
          </cell>
          <cell r="B1014" t="str">
            <v>yes</v>
          </cell>
        </row>
        <row r="1015">
          <cell r="A1015" t="str">
            <v>M60004XNF1XMR</v>
          </cell>
          <cell r="B1015" t="str">
            <v>yes</v>
          </cell>
        </row>
        <row r="1016">
          <cell r="A1016" t="str">
            <v>M60004XNF1XQR</v>
          </cell>
          <cell r="B1016" t="str">
            <v>yes</v>
          </cell>
        </row>
        <row r="1017">
          <cell r="A1017" t="str">
            <v>M20085XNF4XJE</v>
          </cell>
          <cell r="B1017" t="str">
            <v>yes</v>
          </cell>
        </row>
        <row r="1018">
          <cell r="A1018" t="str">
            <v>M20085XNF4VFP</v>
          </cell>
          <cell r="B1018" t="str">
            <v>yes</v>
          </cell>
        </row>
        <row r="1019">
          <cell r="A1019" t="str">
            <v>M20085XNF4RLX</v>
          </cell>
          <cell r="B1019" t="str">
            <v>yes</v>
          </cell>
        </row>
        <row r="1020">
          <cell r="A1020" t="str">
            <v>M70000XNF102A</v>
          </cell>
          <cell r="B1020" t="str">
            <v>yes</v>
          </cell>
        </row>
        <row r="1021">
          <cell r="A1021" t="str">
            <v>M70000XNF127E</v>
          </cell>
          <cell r="B1021" t="str">
            <v>yes</v>
          </cell>
        </row>
        <row r="1022">
          <cell r="A1022" t="str">
            <v>M70000XNF1GEQ</v>
          </cell>
          <cell r="B1022" t="str">
            <v>yes</v>
          </cell>
        </row>
        <row r="1023">
          <cell r="A1023" t="str">
            <v>M70000XNF154G</v>
          </cell>
          <cell r="B1023" t="str">
            <v>yes</v>
          </cell>
        </row>
        <row r="1024">
          <cell r="A1024" t="str">
            <v>M70000XNF1THG</v>
          </cell>
          <cell r="B1024" t="str">
            <v>yes</v>
          </cell>
        </row>
        <row r="1025">
          <cell r="A1025" t="str">
            <v>G70008XNF1YEH</v>
          </cell>
          <cell r="B1025" t="str">
            <v>yes</v>
          </cell>
        </row>
        <row r="1026">
          <cell r="A1026" t="str">
            <v>G70008XNF107Q</v>
          </cell>
          <cell r="B1026" t="str">
            <v>yes</v>
          </cell>
        </row>
        <row r="1027">
          <cell r="A1027" t="str">
            <v>M70705XNF1TMF</v>
          </cell>
          <cell r="B1027" t="str">
            <v>yes</v>
          </cell>
        </row>
        <row r="1028">
          <cell r="A1028" t="str">
            <v>M70705XNF1XJE</v>
          </cell>
          <cell r="B1028" t="str">
            <v>yes</v>
          </cell>
        </row>
        <row r="1029">
          <cell r="A1029" t="str">
            <v>M70705XNF1KBZ</v>
          </cell>
          <cell r="B1029" t="str">
            <v>yes</v>
          </cell>
        </row>
        <row r="1030">
          <cell r="A1030" t="str">
            <v>M70705XNF1XHE</v>
          </cell>
          <cell r="B1030" t="str">
            <v>yes</v>
          </cell>
        </row>
        <row r="1031">
          <cell r="A1031" t="str">
            <v>M10120XNF3KWZ</v>
          </cell>
          <cell r="B1031" t="str">
            <v>yes</v>
          </cell>
        </row>
        <row r="1032">
          <cell r="A1032" t="str">
            <v>M10120XNF3XTR</v>
          </cell>
          <cell r="B1032" t="str">
            <v>yes</v>
          </cell>
        </row>
        <row r="1033">
          <cell r="A1033" t="str">
            <v>M10120XNF3TMF</v>
          </cell>
          <cell r="B1033" t="str">
            <v>yes</v>
          </cell>
        </row>
        <row r="1034">
          <cell r="A1034" t="str">
            <v>M10120XNF3XJE</v>
          </cell>
          <cell r="B1034" t="str">
            <v>yes</v>
          </cell>
        </row>
        <row r="1035">
          <cell r="A1035" t="str">
            <v>M10120XNF3VFP</v>
          </cell>
          <cell r="B1035" t="str">
            <v>yes</v>
          </cell>
        </row>
        <row r="1036">
          <cell r="A1036" t="str">
            <v>M10120XNF3KBZ</v>
          </cell>
          <cell r="B1036" t="str">
            <v>yes</v>
          </cell>
        </row>
        <row r="1037">
          <cell r="A1037" t="str">
            <v>M10000XNF1XXR</v>
          </cell>
          <cell r="B1037" t="str">
            <v>yes</v>
          </cell>
        </row>
        <row r="1038">
          <cell r="A1038" t="str">
            <v>M10000XNF154G</v>
          </cell>
          <cell r="B1038" t="str">
            <v>yes</v>
          </cell>
        </row>
        <row r="1039">
          <cell r="A1039" t="str">
            <v>M10000XNF1WCV</v>
          </cell>
          <cell r="B1039" t="str">
            <v>yes</v>
          </cell>
        </row>
        <row r="1040">
          <cell r="A1040" t="str">
            <v>M10000XNF1WPV</v>
          </cell>
          <cell r="B1040" t="str">
            <v>yes</v>
          </cell>
        </row>
        <row r="1041">
          <cell r="A1041" t="str">
            <v>M10000XNF1XWR</v>
          </cell>
          <cell r="B1041" t="str">
            <v>yes</v>
          </cell>
        </row>
        <row r="1042">
          <cell r="A1042" t="str">
            <v>M10000XNF1KBZ</v>
          </cell>
          <cell r="B1042" t="str">
            <v>yes</v>
          </cell>
        </row>
        <row r="1043">
          <cell r="A1043" t="str">
            <v>M10000XNF1XVR</v>
          </cell>
          <cell r="B1043" t="str">
            <v>yes</v>
          </cell>
        </row>
        <row r="1044">
          <cell r="A1044" t="str">
            <v>M71005XNF254G</v>
          </cell>
          <cell r="B1044" t="str">
            <v>yes</v>
          </cell>
        </row>
        <row r="1045">
          <cell r="A1045" t="str">
            <v>M71005XNF2VFP</v>
          </cell>
          <cell r="B1045" t="str">
            <v>yes</v>
          </cell>
        </row>
        <row r="1046">
          <cell r="A1046" t="str">
            <v>M71005XNF2KBZ</v>
          </cell>
          <cell r="B1046" t="str">
            <v>yes</v>
          </cell>
        </row>
        <row r="1047">
          <cell r="A1047" t="str">
            <v>M60050XNF4KWZ</v>
          </cell>
          <cell r="B1047" t="str">
            <v>yes</v>
          </cell>
        </row>
        <row r="1048">
          <cell r="A1048" t="str">
            <v>M60050XNF454G</v>
          </cell>
          <cell r="B1048" t="str">
            <v>yes</v>
          </cell>
        </row>
        <row r="1049">
          <cell r="A1049" t="str">
            <v>M60050XNF4VFP</v>
          </cell>
          <cell r="B1049" t="str">
            <v>yes</v>
          </cell>
        </row>
        <row r="1050">
          <cell r="A1050" t="str">
            <v>M20084XNF4TMF</v>
          </cell>
          <cell r="B1050" t="str">
            <v>yes</v>
          </cell>
        </row>
        <row r="1051">
          <cell r="A1051" t="str">
            <v>M20084XNF4XJE</v>
          </cell>
          <cell r="B1051" t="str">
            <v>yes</v>
          </cell>
        </row>
        <row r="1052">
          <cell r="A1052" t="str">
            <v>M20084XNF4VFP</v>
          </cell>
          <cell r="B1052" t="str">
            <v>yes</v>
          </cell>
        </row>
        <row r="1053">
          <cell r="A1053" t="str">
            <v>M20084XNF4MKW</v>
          </cell>
          <cell r="B1053" t="str">
            <v>yes</v>
          </cell>
        </row>
        <row r="1054">
          <cell r="A1054" t="str">
            <v>M20084XNF4XHE</v>
          </cell>
          <cell r="B1054" t="str">
            <v>yes</v>
          </cell>
        </row>
        <row r="1055">
          <cell r="A1055" t="str">
            <v>M20084XNF4RLX</v>
          </cell>
          <cell r="B1055" t="str">
            <v>yes</v>
          </cell>
        </row>
        <row r="1056">
          <cell r="A1056" t="str">
            <v>M20017XN98T</v>
          </cell>
          <cell r="B1056" t="str">
            <v>yes</v>
          </cell>
        </row>
        <row r="1057">
          <cell r="A1057" t="str">
            <v>M20017XN07Q</v>
          </cell>
          <cell r="B1057" t="str">
            <v>yes</v>
          </cell>
        </row>
        <row r="1058">
          <cell r="A1058" t="str">
            <v>G10025XNF154G</v>
          </cell>
          <cell r="B1058" t="str">
            <v>yes</v>
          </cell>
        </row>
        <row r="1059">
          <cell r="A1059" t="str">
            <v>M10013XNTUJ</v>
          </cell>
          <cell r="B1059" t="str">
            <v>yes</v>
          </cell>
        </row>
        <row r="1060">
          <cell r="A1060" t="str">
            <v>M10013XN10E</v>
          </cell>
          <cell r="B1060" t="str">
            <v>yes</v>
          </cell>
        </row>
        <row r="1061">
          <cell r="A1061" t="str">
            <v>M10013XN2G1</v>
          </cell>
          <cell r="B1061" t="str">
            <v>yes</v>
          </cell>
        </row>
        <row r="1062">
          <cell r="A1062" t="str">
            <v>M10013XN11S</v>
          </cell>
          <cell r="B1062" t="str">
            <v>yes</v>
          </cell>
        </row>
        <row r="1063">
          <cell r="A1063" t="str">
            <v>M10013XNYXF</v>
          </cell>
          <cell r="B1063" t="str">
            <v>yes</v>
          </cell>
        </row>
        <row r="1064">
          <cell r="A1064" t="str">
            <v>GF3278SNDRXJQ</v>
          </cell>
          <cell r="B1064" t="str">
            <v>yes</v>
          </cell>
        </row>
        <row r="1065">
          <cell r="A1065" t="str">
            <v>GF3278SNDRXMM</v>
          </cell>
          <cell r="B1065" t="str">
            <v>yes</v>
          </cell>
        </row>
        <row r="1066">
          <cell r="A1066" t="str">
            <v>GF3290SNDRXKQ</v>
          </cell>
          <cell r="B1066" t="str">
            <v>yes</v>
          </cell>
        </row>
        <row r="1067">
          <cell r="A1067" t="str">
            <v>GF3290SNDRXLQ</v>
          </cell>
          <cell r="B1067" t="str">
            <v>yes</v>
          </cell>
        </row>
        <row r="1068">
          <cell r="A1068" t="str">
            <v>GF3800SNDRXGQ</v>
          </cell>
          <cell r="B1068" t="str">
            <v>yes</v>
          </cell>
        </row>
        <row r="1069">
          <cell r="A1069" t="str">
            <v>GF3801SNDR92C</v>
          </cell>
          <cell r="B1069" t="str">
            <v>yes</v>
          </cell>
        </row>
        <row r="1070">
          <cell r="A1070" t="str">
            <v>GF3804SNDRMAA</v>
          </cell>
          <cell r="B1070" t="str">
            <v>yes</v>
          </cell>
        </row>
        <row r="1071">
          <cell r="A1071" t="str">
            <v>GF3804SNDROEV</v>
          </cell>
          <cell r="B1071" t="str">
            <v>yes</v>
          </cell>
        </row>
        <row r="1072">
          <cell r="A1072" t="str">
            <v>MF3006SNDRXAQ</v>
          </cell>
          <cell r="B1072" t="str">
            <v>yes</v>
          </cell>
        </row>
        <row r="1073">
          <cell r="A1073" t="str">
            <v>MF3006SNDRXBQ</v>
          </cell>
          <cell r="B1073" t="str">
            <v>yes</v>
          </cell>
        </row>
        <row r="1074">
          <cell r="A1074" t="str">
            <v>MF3007SNDRXVP</v>
          </cell>
          <cell r="B1074" t="str">
            <v>yes</v>
          </cell>
        </row>
        <row r="1075">
          <cell r="A1075" t="str">
            <v>MF3007SNDRXWP</v>
          </cell>
          <cell r="B1075" t="str">
            <v>yes</v>
          </cell>
        </row>
        <row r="1076">
          <cell r="A1076" t="str">
            <v>MF3278SNDRXDQ</v>
          </cell>
          <cell r="B1076" t="str">
            <v>yes</v>
          </cell>
        </row>
        <row r="1077">
          <cell r="A1077" t="str">
            <v>MF3278SNDRXFQ</v>
          </cell>
          <cell r="B1077" t="str">
            <v>yes</v>
          </cell>
        </row>
        <row r="1078">
          <cell r="A1078" t="str">
            <v>MF3752SNDRXCQ</v>
          </cell>
          <cell r="B1078" t="str">
            <v>yes</v>
          </cell>
        </row>
        <row r="1079">
          <cell r="A1079" t="str">
            <v>M31008YNF4XUE</v>
          </cell>
          <cell r="B1079" t="str">
            <v>yes</v>
          </cell>
        </row>
        <row r="1080">
          <cell r="A1080" t="str">
            <v>M31008YNF4VPU</v>
          </cell>
          <cell r="B1080" t="str">
            <v>yes</v>
          </cell>
        </row>
        <row r="1081">
          <cell r="A1081" t="str">
            <v>M31008YNF4DNX</v>
          </cell>
          <cell r="B1081" t="str">
            <v>yes</v>
          </cell>
        </row>
        <row r="1082">
          <cell r="A1082" t="str">
            <v>M31008YNF4XTE</v>
          </cell>
          <cell r="B1082" t="str">
            <v>yes</v>
          </cell>
        </row>
        <row r="1083">
          <cell r="A1083" t="str">
            <v>M31008YNF4XVE</v>
          </cell>
          <cell r="B1083" t="str">
            <v>yes</v>
          </cell>
        </row>
        <row r="1084">
          <cell r="A1084" t="str">
            <v>M31008YNF4PJZ</v>
          </cell>
          <cell r="B1084" t="str">
            <v>yes</v>
          </cell>
        </row>
        <row r="1085">
          <cell r="A1085" t="str">
            <v>M31008YNF4XSE</v>
          </cell>
          <cell r="B1085" t="str">
            <v>yes</v>
          </cell>
        </row>
        <row r="1086">
          <cell r="A1086" t="str">
            <v>M31008YNF4VYU</v>
          </cell>
          <cell r="B1086" t="str">
            <v>yes</v>
          </cell>
        </row>
        <row r="1087">
          <cell r="A1087" t="str">
            <v>M31000YNXWE</v>
          </cell>
          <cell r="B1087" t="str">
            <v>yes</v>
          </cell>
        </row>
        <row r="1088">
          <cell r="A1088" t="str">
            <v>G70000VNXBX</v>
          </cell>
          <cell r="B1088" t="str">
            <v>yes</v>
          </cell>
        </row>
        <row r="1089">
          <cell r="A1089" t="str">
            <v>G70000VNXCX</v>
          </cell>
          <cell r="B1089" t="str">
            <v>yes</v>
          </cell>
        </row>
        <row r="1090">
          <cell r="A1090" t="str">
            <v>G70001VNXFX</v>
          </cell>
          <cell r="B1090" t="str">
            <v>yes</v>
          </cell>
        </row>
        <row r="1091">
          <cell r="A1091" t="str">
            <v>G70001VNXGX</v>
          </cell>
          <cell r="B1091" t="str">
            <v>yes</v>
          </cell>
        </row>
        <row r="1092">
          <cell r="A1092" t="str">
            <v>G70001VNDSBYE</v>
          </cell>
          <cell r="B1092" t="str">
            <v>yes</v>
          </cell>
        </row>
        <row r="1093">
          <cell r="A1093" t="str">
            <v>G70001VNDS12A</v>
          </cell>
          <cell r="B1093" t="str">
            <v>yes</v>
          </cell>
        </row>
        <row r="1094">
          <cell r="A1094" t="str">
            <v>G70001VNDSXIX</v>
          </cell>
          <cell r="B1094" t="str">
            <v>yes</v>
          </cell>
        </row>
        <row r="1095">
          <cell r="A1095" t="str">
            <v>G50000VN02A</v>
          </cell>
          <cell r="B1095" t="str">
            <v>yes</v>
          </cell>
        </row>
        <row r="1096">
          <cell r="A1096" t="str">
            <v>G50000VNQEY</v>
          </cell>
          <cell r="B1096" t="str">
            <v>yes</v>
          </cell>
        </row>
        <row r="1097">
          <cell r="A1097" t="str">
            <v>G70000VNF1ZSV</v>
          </cell>
          <cell r="B1097" t="str">
            <v>yes</v>
          </cell>
        </row>
        <row r="1098">
          <cell r="A1098" t="str">
            <v>G70000VNF1XDX</v>
          </cell>
          <cell r="B1098" t="str">
            <v>yes</v>
          </cell>
        </row>
        <row r="1099">
          <cell r="A1099" t="str">
            <v>G70001VNF171H</v>
          </cell>
          <cell r="B1099" t="str">
            <v>yes</v>
          </cell>
        </row>
        <row r="1100">
          <cell r="A1100" t="str">
            <v>G70000GNF1FXB</v>
          </cell>
          <cell r="B1100" t="str">
            <v>yes</v>
          </cell>
        </row>
        <row r="1101">
          <cell r="A1101" t="str">
            <v>G70000GNF1MAK</v>
          </cell>
          <cell r="B1101" t="str">
            <v>yes</v>
          </cell>
        </row>
        <row r="1102">
          <cell r="A1102" t="str">
            <v>G70000GNF103O</v>
          </cell>
          <cell r="B1102" t="str">
            <v>yes</v>
          </cell>
        </row>
        <row r="1103">
          <cell r="A1103" t="str">
            <v>G70000GNF1XAX</v>
          </cell>
          <cell r="B1103" t="str">
            <v>yes</v>
          </cell>
        </row>
        <row r="1104">
          <cell r="A1104" t="str">
            <v>G70000GNF1XZW</v>
          </cell>
          <cell r="B1104" t="str">
            <v>yes</v>
          </cell>
        </row>
        <row r="1105">
          <cell r="A1105" t="str">
            <v>G70000GNF1ODG</v>
          </cell>
          <cell r="B1105" t="str">
            <v>yes</v>
          </cell>
        </row>
        <row r="1106">
          <cell r="A1106" t="str">
            <v>G70000YNF1VFJ</v>
          </cell>
          <cell r="B1106" t="str">
            <v>yes</v>
          </cell>
        </row>
        <row r="1107">
          <cell r="A1107" t="str">
            <v>G70000YNF1FXB</v>
          </cell>
          <cell r="B1107" t="str">
            <v>yes</v>
          </cell>
        </row>
        <row r="1108">
          <cell r="A1108" t="str">
            <v>G70000YNF1XEX</v>
          </cell>
          <cell r="B1108" t="str">
            <v>yes</v>
          </cell>
        </row>
        <row r="1109">
          <cell r="A1109" t="str">
            <v>G70000YNF1GJJ</v>
          </cell>
          <cell r="B1109" t="str">
            <v>yes</v>
          </cell>
        </row>
        <row r="1110">
          <cell r="A1110" t="str">
            <v>G70000YNF1ODG</v>
          </cell>
          <cell r="B1110" t="str">
            <v>yes</v>
          </cell>
        </row>
        <row r="1111">
          <cell r="A1111" t="str">
            <v>M10000FNAOF</v>
          </cell>
          <cell r="B1111" t="str">
            <v>yes</v>
          </cell>
        </row>
        <row r="1112">
          <cell r="A1112" t="str">
            <v>M10000FNXLJ</v>
          </cell>
          <cell r="B1112" t="str">
            <v>yes</v>
          </cell>
        </row>
        <row r="1113">
          <cell r="A1113" t="str">
            <v>M10001FN33G</v>
          </cell>
          <cell r="B1113" t="str">
            <v>yes</v>
          </cell>
        </row>
        <row r="1114">
          <cell r="A1114" t="str">
            <v>M10001FN01C</v>
          </cell>
          <cell r="B1114" t="str">
            <v>yes</v>
          </cell>
        </row>
        <row r="1115">
          <cell r="A1115" t="str">
            <v>M10002FN96C</v>
          </cell>
          <cell r="B1115" t="str">
            <v>yes</v>
          </cell>
        </row>
        <row r="1116">
          <cell r="A1116" t="str">
            <v>M10003FN01C</v>
          </cell>
          <cell r="B1116" t="str">
            <v>yes</v>
          </cell>
        </row>
        <row r="1117">
          <cell r="A1117" t="str">
            <v>G20000FNXPZ</v>
          </cell>
          <cell r="B1117" t="str">
            <v>yes</v>
          </cell>
        </row>
        <row r="1118">
          <cell r="A1118" t="str">
            <v>G20000FNXQZ</v>
          </cell>
          <cell r="B1118" t="str">
            <v>yes</v>
          </cell>
        </row>
        <row r="1119">
          <cell r="A1119" t="str">
            <v>G10000FNXKZ</v>
          </cell>
          <cell r="B1119" t="str">
            <v>yes</v>
          </cell>
        </row>
        <row r="1120">
          <cell r="A1120" t="str">
            <v>M10006ANF153O</v>
          </cell>
          <cell r="B1120" t="str">
            <v>yes</v>
          </cell>
        </row>
        <row r="1121">
          <cell r="A1121" t="str">
            <v>M10006ANF1XCK</v>
          </cell>
          <cell r="B1121" t="str">
            <v>yes</v>
          </cell>
        </row>
        <row r="1122">
          <cell r="A1122" t="str">
            <v>M10004FN01C</v>
          </cell>
          <cell r="B1122" t="str">
            <v>yes</v>
          </cell>
        </row>
        <row r="1123">
          <cell r="A1123" t="str">
            <v>G20001FNDIM</v>
          </cell>
          <cell r="B1123" t="str">
            <v>yes</v>
          </cell>
        </row>
        <row r="1124">
          <cell r="A1124" t="str">
            <v>G20001FN07Q</v>
          </cell>
          <cell r="B1124" t="str">
            <v>yes</v>
          </cell>
        </row>
        <row r="1125">
          <cell r="A1125" t="str">
            <v>G20001FN01C</v>
          </cell>
          <cell r="B1125" t="str">
            <v>yes</v>
          </cell>
        </row>
        <row r="1126">
          <cell r="A1126" t="str">
            <v>G20001FNGRL</v>
          </cell>
          <cell r="B1126" t="str">
            <v>yes</v>
          </cell>
        </row>
        <row r="1127">
          <cell r="A1127" t="str">
            <v>G20001FNOEI</v>
          </cell>
          <cell r="B1127" t="str">
            <v>yes</v>
          </cell>
        </row>
        <row r="1128">
          <cell r="A1128" t="str">
            <v>G20002FN07Q</v>
          </cell>
          <cell r="B1128" t="str">
            <v>yes</v>
          </cell>
        </row>
        <row r="1129">
          <cell r="A1129" t="str">
            <v>M10006FNXUK</v>
          </cell>
          <cell r="B1129" t="str">
            <v>yes</v>
          </cell>
        </row>
        <row r="1130">
          <cell r="A1130" t="str">
            <v>M10006FN01C</v>
          </cell>
          <cell r="B1130" t="str">
            <v>yes</v>
          </cell>
        </row>
        <row r="1131">
          <cell r="A1131" t="str">
            <v>M10007FNYIF</v>
          </cell>
          <cell r="B1131" t="str">
            <v>yes</v>
          </cell>
        </row>
        <row r="1132">
          <cell r="A1132" t="str">
            <v>M10007FNYJF</v>
          </cell>
          <cell r="B1132" t="str">
            <v>yes</v>
          </cell>
        </row>
        <row r="1133">
          <cell r="A1133" t="str">
            <v>G60000FNF14H0</v>
          </cell>
          <cell r="B1133" t="str">
            <v>yes</v>
          </cell>
        </row>
        <row r="1134">
          <cell r="A1134" t="str">
            <v>G20003FN4H0</v>
          </cell>
          <cell r="B1134" t="str">
            <v>yes</v>
          </cell>
        </row>
        <row r="1135">
          <cell r="A1135" t="str">
            <v>G60000FN02A</v>
          </cell>
          <cell r="B1135" t="str">
            <v>yes</v>
          </cell>
        </row>
        <row r="1136">
          <cell r="A1136" t="str">
            <v>G60000FN07Q</v>
          </cell>
          <cell r="B1136" t="str">
            <v>yes</v>
          </cell>
        </row>
        <row r="1137">
          <cell r="A1137" t="str">
            <v>G60000FN04C</v>
          </cell>
          <cell r="B1137" t="str">
            <v>yes</v>
          </cell>
        </row>
        <row r="1138">
          <cell r="A1138" t="str">
            <v>G10001FNXLZ</v>
          </cell>
          <cell r="B1138" t="str">
            <v>yes</v>
          </cell>
        </row>
        <row r="1139">
          <cell r="A1139" t="str">
            <v>G10001FNXMZ</v>
          </cell>
          <cell r="B1139" t="str">
            <v>yes</v>
          </cell>
        </row>
        <row r="1140">
          <cell r="A1140" t="str">
            <v>G10001FNXNZ</v>
          </cell>
          <cell r="B1140" t="str">
            <v>yes</v>
          </cell>
        </row>
        <row r="1141">
          <cell r="A1141" t="str">
            <v>G90001YN22C</v>
          </cell>
          <cell r="B1141" t="str">
            <v>yes</v>
          </cell>
        </row>
        <row r="1142">
          <cell r="A1142" t="str">
            <v>G93009YN22C</v>
          </cell>
          <cell r="B1142" t="str">
            <v>yes</v>
          </cell>
        </row>
        <row r="1143">
          <cell r="A1143" t="str">
            <v>G93001YN22C</v>
          </cell>
          <cell r="B1143" t="str">
            <v>yes</v>
          </cell>
        </row>
        <row r="1144">
          <cell r="A1144" t="str">
            <v>G93002YN22C</v>
          </cell>
          <cell r="B1144" t="str">
            <v>yes</v>
          </cell>
        </row>
      </sheetData>
      <sheetData sheetId="21"/>
      <sheetData sheetId="22"/>
      <sheetData sheetId="23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TO JAMES"/>
      <sheetName val="Team Tracker"/>
      <sheetName val="Update - Kim"/>
      <sheetName val="DKH FTS - Duke"/>
      <sheetName val="Freight"/>
      <sheetName val="PO check 23.11"/>
      <sheetName val="PO check 26.11"/>
      <sheetName val="PO check 27.11"/>
      <sheetName val="PO check 30.11"/>
      <sheetName val="PO check 02.12"/>
      <sheetName val="SO check 23.11"/>
      <sheetName val="SO check 26.11"/>
      <sheetName val="SO check 27.11"/>
      <sheetName val="SO check 30.11"/>
      <sheetName val="SO check 02.12"/>
      <sheetName val="PO check 07.12"/>
      <sheetName val="SO check 07.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erwear"/>
      <sheetName val="Snowsport"/>
      <sheetName val="Ascential"/>
      <sheetName val="Youth"/>
      <sheetName val="Tekware + A5"/>
      <sheetName val="Footwear"/>
      <sheetName val="Packs + sleeping bag"/>
      <sheetName val="Tent"/>
      <sheetName val="JanSport"/>
      <sheetName val="Leadtime LT2"/>
      <sheetName val="Heading 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A2" t="str">
            <v>Bangladesh</v>
          </cell>
        </row>
        <row r="3">
          <cell r="A3" t="str">
            <v>Bangkok</v>
          </cell>
        </row>
        <row r="4">
          <cell r="A4" t="str">
            <v>China - Dalian</v>
          </cell>
        </row>
        <row r="5">
          <cell r="A5" t="str">
            <v>China - Hong Kong</v>
          </cell>
        </row>
        <row r="6">
          <cell r="A6" t="str">
            <v>China - Ningbo</v>
          </cell>
        </row>
        <row r="7">
          <cell r="A7" t="str">
            <v>China - Qingdao</v>
          </cell>
        </row>
        <row r="8">
          <cell r="A8" t="str">
            <v>China - Shanghai</v>
          </cell>
        </row>
        <row r="9">
          <cell r="A9" t="str">
            <v>China - Taiwan</v>
          </cell>
        </row>
        <row r="10">
          <cell r="A10" t="str">
            <v>China - Xiamen</v>
          </cell>
        </row>
        <row r="11">
          <cell r="A11" t="str">
            <v>India</v>
          </cell>
        </row>
        <row r="12">
          <cell r="A12" t="str">
            <v>Jordan</v>
          </cell>
        </row>
        <row r="13">
          <cell r="A13" t="str">
            <v>Pakistan</v>
          </cell>
        </row>
        <row r="14">
          <cell r="A14" t="str">
            <v>Vietnam</v>
          </cell>
        </row>
      </sheetData>
      <sheetData sheetId="1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s--&gt;"/>
      <sheetName val="CoC Reason"/>
      <sheetName val="Sample Summary"/>
      <sheetName val="Cost by Season"/>
      <sheetName val="Monthly Transactions"/>
      <sheetName val="Freight and Du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B5">
            <v>39814</v>
          </cell>
          <cell r="C5">
            <v>39845</v>
          </cell>
          <cell r="D5">
            <v>39873</v>
          </cell>
          <cell r="E5">
            <v>39904</v>
          </cell>
          <cell r="F5">
            <v>39934</v>
          </cell>
          <cell r="G5">
            <v>39965</v>
          </cell>
          <cell r="H5">
            <v>39995</v>
          </cell>
          <cell r="I5">
            <v>40026</v>
          </cell>
          <cell r="J5">
            <v>40057</v>
          </cell>
          <cell r="K5">
            <v>40087</v>
          </cell>
          <cell r="L5">
            <v>40118</v>
          </cell>
          <cell r="M5">
            <v>40148</v>
          </cell>
        </row>
      </sheetData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S"/>
    </sheetNames>
    <definedNames>
      <definedName name="ListFX"/>
      <definedName name="ListTM"/>
      <definedName name="ListTP"/>
      <definedName name="ListTY"/>
      <definedName name="ListU1"/>
      <definedName name="ListUN"/>
      <definedName name="ListUR"/>
      <definedName name="ListUV"/>
      <definedName name="ListUX"/>
    </defined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ail Summary"/>
      <sheetName val="Email Summary_Monthend"/>
      <sheetName val="WaterfallChart"/>
      <sheetName val="WaterfallData"/>
      <sheetName val="WaterfallChartMTD"/>
      <sheetName val="WaterfallDataMTD"/>
      <sheetName val="Print_Year_by_Month"/>
      <sheetName val="PRINT_Monthly_Summary"/>
      <sheetName val="PRINT_Melbourne_Dashboard"/>
      <sheetName val="PRINT_McLaren_Summary"/>
      <sheetName val="TY_NetA_Data"/>
      <sheetName val="TY_NetA_PromoData"/>
      <sheetName val="TY_Cancels"/>
      <sheetName val="REFRESH_TY_Omniture"/>
      <sheetName val="TY_Forecast"/>
      <sheetName val="LY_Omniture"/>
      <sheetName val="LY_NetA_Data"/>
      <sheetName val="LY_NetA_PromoData"/>
      <sheetName val="LY_Cancels"/>
      <sheetName val="Sheet_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72145 Marketing Admin"/>
      <sheetName val="T&amp;E Calc"/>
      <sheetName val="59100 Depreciation"/>
      <sheetName val="62100 Sample Exp"/>
      <sheetName val="71500 Temp Labor"/>
      <sheetName val="77500 Outside Services"/>
      <sheetName val="M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A1">
            <v>1</v>
          </cell>
        </row>
        <row r="2">
          <cell r="A2">
            <v>2</v>
          </cell>
        </row>
        <row r="3">
          <cell r="A3">
            <v>3</v>
          </cell>
        </row>
        <row r="4">
          <cell r="A4">
            <v>4</v>
          </cell>
        </row>
        <row r="5">
          <cell r="A5">
            <v>5</v>
          </cell>
        </row>
        <row r="6">
          <cell r="A6">
            <v>6</v>
          </cell>
        </row>
        <row r="7">
          <cell r="A7">
            <v>7</v>
          </cell>
        </row>
        <row r="8">
          <cell r="A8">
            <v>8</v>
          </cell>
        </row>
        <row r="9">
          <cell r="A9">
            <v>9</v>
          </cell>
        </row>
        <row r="10">
          <cell r="A10">
            <v>10</v>
          </cell>
        </row>
        <row r="11">
          <cell r="A11">
            <v>11</v>
          </cell>
        </row>
        <row r="12">
          <cell r="A12">
            <v>12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D--&gt;"/>
      <sheetName val="1570122 Sales Admin"/>
      <sheetName val="Sales Admin - T&amp;E"/>
      <sheetName val="Sheet2"/>
      <sheetName val="59100 Depreciation"/>
      <sheetName val="62200 Gratis Merch"/>
      <sheetName val="70120 T&amp;E N Ded"/>
      <sheetName val="70200 Meetings - Other"/>
      <sheetName val="70200 Sales Meetings"/>
      <sheetName val="71500 Temp Labor"/>
      <sheetName val="76300 Software Exp"/>
      <sheetName val="77500 Outside Services"/>
      <sheetName val="1571128 Commissions"/>
      <sheetName val="1571129 Direct Selling"/>
      <sheetName val="1571126 Tech Reps"/>
      <sheetName val="Tech Reps Coverage"/>
      <sheetName val="Sheet2 (2)"/>
      <sheetName val="Tech Reps - T&amp;E"/>
      <sheetName val="55400 Operating Supplies"/>
      <sheetName val="76300 Software Exp (2)"/>
      <sheetName val="59100 Depreciation (2)"/>
      <sheetName val="61100 Catalogs"/>
      <sheetName val="62100 Sample Exp"/>
      <sheetName val="71100 Employee Relations"/>
      <sheetName val="62200 Gratis Merch (2)"/>
    </sheetNames>
    <sheetDataSet>
      <sheetData sheetId="0"/>
      <sheetData sheetId="1"/>
      <sheetData sheetId="2"/>
      <sheetData sheetId="3" refreshError="1">
        <row r="1">
          <cell r="A1" t="str">
            <v>Jan</v>
          </cell>
          <cell r="C1" t="str">
            <v>VF Leadership Conference</v>
          </cell>
        </row>
        <row r="2">
          <cell r="A2" t="str">
            <v>Feb</v>
          </cell>
          <cell r="C2" t="str">
            <v>TNF Senior Management Meeting</v>
          </cell>
        </row>
        <row r="3">
          <cell r="A3" t="str">
            <v>Mar</v>
          </cell>
          <cell r="C3" t="str">
            <v>Trade Shows</v>
          </cell>
        </row>
        <row r="4">
          <cell r="A4" t="str">
            <v>Apr</v>
          </cell>
          <cell r="C4" t="str">
            <v>US Sales Meetings - Spring</v>
          </cell>
        </row>
        <row r="5">
          <cell r="A5" t="str">
            <v>May</v>
          </cell>
          <cell r="C5" t="str">
            <v>US Sales Meetings - Fall</v>
          </cell>
        </row>
        <row r="6">
          <cell r="A6" t="str">
            <v>Jun</v>
          </cell>
          <cell r="C6" t="str">
            <v>Europe Sales Meetings</v>
          </cell>
        </row>
        <row r="7">
          <cell r="A7" t="str">
            <v>Jul</v>
          </cell>
          <cell r="C7" t="str">
            <v>Employee Inspiration Trip</v>
          </cell>
        </row>
        <row r="8">
          <cell r="A8" t="str">
            <v>Aug</v>
          </cell>
          <cell r="C8" t="str">
            <v>Customer Visit - Domestic</v>
          </cell>
        </row>
        <row r="9">
          <cell r="A9" t="str">
            <v>Sep</v>
          </cell>
          <cell r="C9" t="str">
            <v>Customer Visit - Latin America</v>
          </cell>
        </row>
        <row r="10">
          <cell r="A10" t="str">
            <v>Oct</v>
          </cell>
          <cell r="C10" t="str">
            <v>Merch Coord Visit</v>
          </cell>
        </row>
        <row r="11">
          <cell r="A11" t="str">
            <v>Nov</v>
          </cell>
          <cell r="C11" t="str">
            <v>Expedition/Photo Shoot</v>
          </cell>
        </row>
        <row r="12">
          <cell r="A12" t="str">
            <v>Dec</v>
          </cell>
          <cell r="C12" t="str">
            <v>Marketing Event</v>
          </cell>
        </row>
        <row r="13">
          <cell r="C13" t="str">
            <v>Asia Sourcing - Biz</v>
          </cell>
        </row>
        <row r="14">
          <cell r="C14" t="str">
            <v>Product Development Trip - Biz</v>
          </cell>
        </row>
        <row r="15">
          <cell r="C15" t="str">
            <v>Factory Visit - Biz</v>
          </cell>
        </row>
        <row r="16">
          <cell r="C16" t="str">
            <v>Product Inspiration Trips - Athlete</v>
          </cell>
        </row>
        <row r="17">
          <cell r="C17" t="str">
            <v>Product Inspiration Trips - Trend</v>
          </cell>
        </row>
        <row r="18">
          <cell r="C18" t="str">
            <v>Store/Site Visit</v>
          </cell>
        </row>
        <row r="19">
          <cell r="C19" t="str">
            <v>Trade Shows - OR Winter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7"/>
      <sheetName val="Alloc (2)"/>
      <sheetName val="Allocations"/>
      <sheetName val="Americas"/>
      <sheetName val="US App"/>
      <sheetName val="Asia "/>
      <sheetName val="Corp"/>
      <sheetName val="E-com"/>
      <sheetName val="Europe"/>
      <sheetName val="US Foot"/>
      <sheetName val="Intl Total"/>
      <sheetName val="US Licensing"/>
      <sheetName val="US Retail"/>
      <sheetName val="US Total "/>
      <sheetName val="Marg walloc"/>
      <sheetName val="SC Variances"/>
      <sheetName val="Total P&amp;L"/>
      <sheetName val="#REF"/>
      <sheetName val="Sheet1"/>
      <sheetName val="Sheet2"/>
      <sheetName val="Sheet3"/>
      <sheetName val="Summary"/>
      <sheetName val="EurRetail"/>
      <sheetName val="EurWhsle"/>
      <sheetName val="EurOther"/>
      <sheetName val="TSR"/>
      <sheetName val="TFO"/>
      <sheetName val="O"/>
      <sheetName val="S"/>
      <sheetName val="Spain"/>
      <sheetName val="Portugal"/>
      <sheetName val="Benelux"/>
      <sheetName val="GmbH"/>
      <sheetName val="UK"/>
      <sheetName val="Italy"/>
      <sheetName val="Scandinavia"/>
      <sheetName val="France"/>
      <sheetName val="Benenlux"/>
      <sheetName val="Scand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</sheetNames>
    <sheetDataSet>
      <sheetData sheetId="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 data"/>
      <sheetName val="colour list"/>
      <sheetName val="Sheet1"/>
      <sheetName val="Prod Cat"/>
      <sheetName val="John 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igator"/>
      <sheetName val="POV"/>
      <sheetName val="A"/>
      <sheetName val="B"/>
      <sheetName val="C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</sheetNames>
    <sheetDataSet>
      <sheetData sheetId="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10 Line List"/>
      <sheetName val="CHANGE LOG"/>
      <sheetName val="DROPPED"/>
      <sheetName val="Line Counts"/>
      <sheetName val="Data Validation"/>
    </sheetNames>
    <sheetDataSet>
      <sheetData sheetId="0"/>
      <sheetData sheetId="1"/>
      <sheetData sheetId="2"/>
      <sheetData sheetId="3" refreshError="1"/>
      <sheetData sheetId="4">
        <row r="2">
          <cell r="H2" t="str">
            <v>TNF M SHELL TOP</v>
          </cell>
          <cell r="J2" t="str">
            <v>SUMMIT</v>
          </cell>
        </row>
        <row r="3">
          <cell r="H3" t="str">
            <v>TNF M SHELL PANT</v>
          </cell>
          <cell r="J3" t="str">
            <v>FLIGHT</v>
          </cell>
        </row>
        <row r="4">
          <cell r="H4" t="str">
            <v>TNF M INSULATED TOP</v>
          </cell>
          <cell r="J4" t="str">
            <v>EXPLORATION</v>
          </cell>
        </row>
        <row r="5">
          <cell r="H5" t="str">
            <v>TNF M INSULATED PANT</v>
          </cell>
          <cell r="J5" t="str">
            <v>LIFESTYLE</v>
          </cell>
        </row>
        <row r="6">
          <cell r="H6" t="str">
            <v>TNF M FLEECE TOP</v>
          </cell>
        </row>
        <row r="7">
          <cell r="H7" t="str">
            <v>TNF M SOFT SHELL TOP</v>
          </cell>
        </row>
        <row r="8">
          <cell r="H8" t="str">
            <v>TNF M FLEECE PANT</v>
          </cell>
        </row>
        <row r="9">
          <cell r="H9" t="str">
            <v>TNF M SOFT SHELL PANT</v>
          </cell>
        </row>
        <row r="10">
          <cell r="H10" t="str">
            <v>TNF M TRICLIMATE</v>
          </cell>
        </row>
        <row r="11">
          <cell r="H11" t="str">
            <v>TNF M ADVANCED PRODUCT</v>
          </cell>
        </row>
        <row r="12">
          <cell r="H12" t="str">
            <v>TNF W SHELL TOP</v>
          </cell>
        </row>
        <row r="13">
          <cell r="H13" t="str">
            <v>TNF W SHELL PANT</v>
          </cell>
        </row>
        <row r="14">
          <cell r="H14" t="str">
            <v>TNF W INSULATED TOP</v>
          </cell>
        </row>
        <row r="15">
          <cell r="H15" t="str">
            <v>TNF W INSULATED PANT</v>
          </cell>
        </row>
        <row r="16">
          <cell r="H16" t="str">
            <v>TNF W FLEECE TOP</v>
          </cell>
        </row>
        <row r="17">
          <cell r="H17" t="str">
            <v>TNF W SOFT SHELL TOP</v>
          </cell>
        </row>
        <row r="18">
          <cell r="H18" t="str">
            <v>TNF W FLEECE PANT</v>
          </cell>
        </row>
        <row r="19">
          <cell r="H19" t="str">
            <v>TNF W SOFT SHELL PANT</v>
          </cell>
        </row>
        <row r="20">
          <cell r="H20" t="str">
            <v>TNF W TRICLIMATE</v>
          </cell>
        </row>
        <row r="21">
          <cell r="H21" t="str">
            <v>TNF W ADVANCED PRODUCT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</sheet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L Format"/>
      <sheetName val="Data Validation"/>
      <sheetName val="LL Columns Definition"/>
      <sheetName val="Hierarchy"/>
    </sheetNames>
    <sheetDataSet>
      <sheetData sheetId="0" refreshError="1"/>
      <sheetData sheetId="1" refreshError="1">
        <row r="2">
          <cell r="B2" t="str">
            <v>TNF Mountaineering Gloves</v>
          </cell>
        </row>
        <row r="3">
          <cell r="B3" t="str">
            <v>TNF Snowsport Gloves</v>
          </cell>
        </row>
        <row r="4">
          <cell r="B4" t="str">
            <v>TNF Lifestyle Gloves</v>
          </cell>
        </row>
        <row r="5">
          <cell r="B5" t="str">
            <v>TNF Perf/Fleece Gloves</v>
          </cell>
        </row>
        <row r="6">
          <cell r="B6" t="str">
            <v>TNF Cap</v>
          </cell>
        </row>
        <row r="7">
          <cell r="B7" t="str">
            <v>TNF A5 Headwear</v>
          </cell>
        </row>
        <row r="8">
          <cell r="B8" t="str">
            <v>TNF Winter Hat</v>
          </cell>
        </row>
        <row r="9">
          <cell r="B9" t="str">
            <v>TNF Face/Ear Gear</v>
          </cell>
        </row>
        <row r="10">
          <cell r="B10" t="str">
            <v>TNF Y Headwear</v>
          </cell>
        </row>
        <row r="11">
          <cell r="B11" t="str">
            <v>TNF Y Caps</v>
          </cell>
        </row>
      </sheetData>
      <sheetData sheetId="2" refreshError="1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1 new prices data"/>
      <sheetName val="Sheet1"/>
      <sheetName val="Drop down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"/>
      <sheetName val="#REF"/>
      <sheetName val="budget-Jun"/>
      <sheetName val="budget'02"/>
      <sheetName val="Model"/>
      <sheetName val="WR213"/>
      <sheetName val="Exec Summary"/>
      <sheetName val="DIP Assumptions"/>
      <sheetName val="Control Page"/>
      <sheetName val="12.14 Chargebac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10 LINE LIST"/>
      <sheetName val="CHANGE LOG"/>
      <sheetName val="DROPPED"/>
      <sheetName val="SIZE SKU COUNTS"/>
      <sheetName val="Line Counts"/>
      <sheetName val="DATA VALADATION"/>
      <sheetName val="LL COLUMN D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nput_Stores"/>
      <sheetName val="Input_Opex(AY)"/>
      <sheetName val="Input_Opex(CG)"/>
      <sheetName val="Input_Rev"/>
      <sheetName val="Input_COGS"/>
      <sheetName val="Hi_Level"/>
      <sheetName val="OC"/>
      <sheetName val="PL"/>
      <sheetName val="Output"/>
      <sheetName val="PT"/>
      <sheetName val="PT (COGS)"/>
      <sheetName val="Planning G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ay Reasons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centials"/>
      <sheetName val="Outerwear"/>
      <sheetName val="Youth"/>
      <sheetName val="Tekware  + A5"/>
      <sheetName val="Footwear"/>
      <sheetName val="Packs + sleeping bag"/>
      <sheetName val="Tent"/>
      <sheetName val="JS Apparel"/>
      <sheetName val="Leadtime LT2"/>
      <sheetName val="Heading forma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2" t="str">
            <v>Bangladesh</v>
          </cell>
        </row>
        <row r="3">
          <cell r="A3" t="str">
            <v>China - Dalian</v>
          </cell>
        </row>
        <row r="4">
          <cell r="A4" t="str">
            <v>China - Hong Kong</v>
          </cell>
        </row>
        <row r="5">
          <cell r="A5" t="str">
            <v>China - Ningbo</v>
          </cell>
        </row>
        <row r="6">
          <cell r="A6" t="str">
            <v>China - Qingdao</v>
          </cell>
        </row>
        <row r="7">
          <cell r="A7" t="str">
            <v>China - Shanghai</v>
          </cell>
        </row>
        <row r="8">
          <cell r="A8" t="str">
            <v>China - Taiwan</v>
          </cell>
        </row>
        <row r="9">
          <cell r="A9" t="str">
            <v>China - Xiamen</v>
          </cell>
        </row>
        <row r="10">
          <cell r="A10" t="str">
            <v>Hong Kong</v>
          </cell>
        </row>
        <row r="11">
          <cell r="A11" t="str">
            <v>India</v>
          </cell>
        </row>
        <row r="12">
          <cell r="A12" t="str">
            <v>Jordan</v>
          </cell>
        </row>
        <row r="13">
          <cell r="A13" t="str">
            <v>Pakistan</v>
          </cell>
        </row>
        <row r="14">
          <cell r="A14" t="str">
            <v>Vietnam</v>
          </cell>
        </row>
      </sheetData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10 Logo"/>
      <sheetName val="Change Log"/>
      <sheetName val="Logo SAP"/>
      <sheetName val="FT09 LOGO LL"/>
      <sheetName val="LL DEFINITION"/>
      <sheetName val="TNF Hierarchy"/>
      <sheetName val="Outdoor"/>
      <sheetName val="Line Counts"/>
      <sheetName val="Data 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N2" t="str">
            <v>S</v>
          </cell>
        </row>
        <row r="3">
          <cell r="N3" t="str">
            <v>R</v>
          </cell>
        </row>
        <row r="4">
          <cell r="N4" t="str">
            <v>L</v>
          </cell>
        </row>
        <row r="5">
          <cell r="N5" t="str">
            <v>S,R</v>
          </cell>
        </row>
        <row r="6">
          <cell r="N6" t="str">
            <v>R,L</v>
          </cell>
        </row>
        <row r="7">
          <cell r="N7" t="str">
            <v>S,R,L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(2)"/>
      <sheetName val="Key"/>
      <sheetName val="Project Instructions"/>
      <sheetName val="Projects"/>
      <sheetName val="Cost Center Instructions"/>
      <sheetName val="OP Cost Center"/>
    </sheetNames>
    <sheetDataSet>
      <sheetData sheetId="0">
        <row r="4">
          <cell r="G4" t="str">
            <v>Donations</v>
          </cell>
        </row>
        <row r="5">
          <cell r="G5" t="str">
            <v>Outside Services</v>
          </cell>
        </row>
        <row r="6">
          <cell r="G6" t="str">
            <v>Temp Contract Labor</v>
          </cell>
        </row>
        <row r="7">
          <cell r="G7" t="str">
            <v>Meetings-Ded</v>
          </cell>
        </row>
        <row r="8">
          <cell r="G8" t="str">
            <v>Gratis Mdse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_DISC"/>
    </sheetNames>
    <sheetDataSet>
      <sheetData sheetId="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S12 Costs"/>
      <sheetName val="US1 new prices data"/>
    </sheetNames>
    <sheetDataSet>
      <sheetData sheetId="0" refreshError="1"/>
      <sheetData sheetId="1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06 Snowsports LL "/>
      <sheetName val="Data Validation"/>
      <sheetName val="Change Log"/>
      <sheetName val="Dropped"/>
      <sheetName val="Misc"/>
      <sheetName val="LL Columns Definition"/>
      <sheetName val="Deferred or Dropped Styles"/>
      <sheetName val="Industry SMU"/>
      <sheetName val="Hierarchy"/>
    </sheetNames>
    <sheetDataSet>
      <sheetData sheetId="0"/>
      <sheetData sheetId="1" refreshError="1">
        <row r="2">
          <cell r="D2" t="str">
            <v>S</v>
          </cell>
        </row>
        <row r="3">
          <cell r="D3" t="str">
            <v>R</v>
          </cell>
        </row>
        <row r="4">
          <cell r="D4" t="str">
            <v>L</v>
          </cell>
        </row>
        <row r="5">
          <cell r="D5" t="str">
            <v>S,R</v>
          </cell>
        </row>
        <row r="6">
          <cell r="D6" t="str">
            <v>R,L</v>
          </cell>
        </row>
        <row r="7">
          <cell r="D7" t="str">
            <v>S,R,L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S12 Costs"/>
    </sheetNames>
    <sheetDataSet>
      <sheetData sheetId="0" refreshError="1"/>
      <sheetData sheetId="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1 - Outsource"/>
      <sheetName val="#2 - Expand Existing Facility"/>
      <sheetName val="Sales3"/>
      <sheetName val="#3 - Mega DC"/>
      <sheetName val="Freight Analysis"/>
      <sheetName val="Do not use"/>
      <sheetName val="Sensitivity Analysis"/>
      <sheetName val="Summary"/>
      <sheetName val="Capital Spend Summary"/>
      <sheetName val="Presentation summary"/>
      <sheetName val="Cashflow sheet"/>
      <sheetName val="Capital Depr."/>
      <sheetName val="Sedlaks revised capital"/>
      <sheetName val="Sales Worksheet (2)"/>
      <sheetName val="Payback - 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750">
          <cell r="B750" t="str">
            <v>SUMMARY FORM</v>
          </cell>
        </row>
        <row r="752">
          <cell r="B752" t="str">
            <v>PROJECT:</v>
          </cell>
          <cell r="C752" t="str">
            <v xml:space="preserve">WEA  </v>
          </cell>
        </row>
        <row r="756">
          <cell r="B756" t="str">
            <v>ASSUMPTIONS:</v>
          </cell>
          <cell r="E756">
            <v>2004</v>
          </cell>
          <cell r="F756">
            <v>2005</v>
          </cell>
          <cell r="G756">
            <v>2006</v>
          </cell>
          <cell r="H756" t="str">
            <v>THEREAFTER</v>
          </cell>
        </row>
        <row r="757">
          <cell r="C757" t="str">
            <v>SALES UNITS</v>
          </cell>
          <cell r="E757">
            <v>0</v>
          </cell>
          <cell r="F757">
            <v>0</v>
          </cell>
          <cell r="G757">
            <v>0</v>
          </cell>
        </row>
        <row r="759">
          <cell r="C759" t="str">
            <v>AVG SALES PRICE</v>
          </cell>
          <cell r="F759">
            <v>0</v>
          </cell>
        </row>
        <row r="760">
          <cell r="C760" t="str">
            <v>GROSS MARGIN %</v>
          </cell>
          <cell r="F760">
            <v>1</v>
          </cell>
        </row>
        <row r="761">
          <cell r="C761" t="str">
            <v>VARIABLE SG&amp;A</v>
          </cell>
          <cell r="F761">
            <v>0</v>
          </cell>
        </row>
        <row r="763">
          <cell r="C763" t="str">
            <v>WORKING CAPITAL</v>
          </cell>
        </row>
        <row r="765">
          <cell r="D765" t="str">
            <v>INVENTORY DAYS</v>
          </cell>
          <cell r="F765">
            <v>0</v>
          </cell>
          <cell r="G765" t="str">
            <v>INCL WIP, FG &amp; FABRIC</v>
          </cell>
        </row>
        <row r="766">
          <cell r="D766" t="str">
            <v>A/R DAYS</v>
          </cell>
          <cell r="F766">
            <v>0</v>
          </cell>
        </row>
        <row r="767">
          <cell r="D767" t="str">
            <v>PAYABLES</v>
          </cell>
          <cell r="F767">
            <v>0</v>
          </cell>
        </row>
        <row r="770">
          <cell r="C770" t="str">
            <v>CAPITAL SPENDING</v>
          </cell>
        </row>
        <row r="771">
          <cell r="F771">
            <v>2004</v>
          </cell>
          <cell r="G771">
            <v>2005</v>
          </cell>
          <cell r="H771">
            <v>2006</v>
          </cell>
          <cell r="I771" t="str">
            <v>TOTAL</v>
          </cell>
        </row>
        <row r="772">
          <cell r="D772" t="str">
            <v>LAND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</row>
        <row r="773">
          <cell r="D773" t="str">
            <v>BUILDING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</row>
        <row r="774">
          <cell r="D774" t="str">
            <v>MACHINERY &amp; EQUIPMENT</v>
          </cell>
          <cell r="F774">
            <v>0</v>
          </cell>
          <cell r="G774">
            <v>8300000</v>
          </cell>
          <cell r="H774">
            <v>10140420</v>
          </cell>
          <cell r="I774">
            <v>18440420</v>
          </cell>
        </row>
        <row r="775">
          <cell r="C775" t="str">
            <v>*</v>
          </cell>
          <cell r="D775" t="str">
            <v>OTHER Off-Shore Building</v>
          </cell>
          <cell r="F775">
            <v>0</v>
          </cell>
          <cell r="G775">
            <v>140000</v>
          </cell>
          <cell r="H775">
            <v>207250</v>
          </cell>
          <cell r="I775">
            <v>347250</v>
          </cell>
        </row>
        <row r="776">
          <cell r="F776" t="str">
            <v>-</v>
          </cell>
          <cell r="G776" t="str">
            <v>-</v>
          </cell>
          <cell r="H776" t="str">
            <v>-</v>
          </cell>
          <cell r="I776" t="str">
            <v>-</v>
          </cell>
        </row>
        <row r="777">
          <cell r="D777" t="str">
            <v>TOTAL</v>
          </cell>
          <cell r="F777">
            <v>0</v>
          </cell>
          <cell r="G777">
            <v>8440000</v>
          </cell>
          <cell r="H777">
            <v>10347670</v>
          </cell>
          <cell r="I777">
            <v>18787670</v>
          </cell>
        </row>
        <row r="778">
          <cell r="F778" t="str">
            <v>=</v>
          </cell>
          <cell r="G778" t="str">
            <v>=</v>
          </cell>
          <cell r="H778" t="str">
            <v>=</v>
          </cell>
          <cell r="I778" t="str">
            <v>=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S07 Outerwear LL"/>
      <sheetName val="Change Log"/>
      <sheetName val="Drop"/>
      <sheetName val="TNF Size Scale "/>
      <sheetName val="LL Columns Definition"/>
      <sheetName val="Size Sku Counts"/>
      <sheetName val="SKU Counts"/>
      <sheetName val="Hierarchy"/>
    </sheetNames>
    <sheetDataSet>
      <sheetData sheetId="0" refreshError="1">
        <row r="2">
          <cell r="A2" t="str">
            <v>HKG</v>
          </cell>
        </row>
        <row r="3">
          <cell r="A3" t="str">
            <v>IND</v>
          </cell>
        </row>
        <row r="4">
          <cell r="A4" t="str">
            <v>EU</v>
          </cell>
        </row>
        <row r="5">
          <cell r="A5" t="str">
            <v>DOM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r cost data"/>
      <sheetName val="Sheet2"/>
    </sheetNames>
    <sheetDataSet>
      <sheetData sheetId="0" refreshError="1"/>
      <sheetData sheetId="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Rev Sum"/>
      <sheetName val="Cover Sheet"/>
      <sheetName val="Acc Summary"/>
      <sheetName val="J1 data"/>
      <sheetName val="J1 data (min)"/>
      <sheetName val="Acc Detail"/>
      <sheetName val="Explanations"/>
      <sheetName val="New Head count"/>
      <sheetName val="Headcount"/>
      <sheetName val="Direct Labor"/>
      <sheetName val="Indirect labor"/>
      <sheetName val="Fringe Benefit"/>
      <sheetName val="Electricity"/>
      <sheetName val="Subsidy Correction"/>
      <sheetName val="Lav&amp;Term"/>
    </sheetNames>
    <sheetDataSet>
      <sheetData sheetId="0"/>
      <sheetData sheetId="1">
        <row r="21">
          <cell r="D21">
            <v>128</v>
          </cell>
        </row>
        <row r="22">
          <cell r="D22">
            <v>21</v>
          </cell>
        </row>
      </sheetData>
      <sheetData sheetId="2" refreshError="1"/>
      <sheetData sheetId="3">
        <row r="4">
          <cell r="A4">
            <v>41001</v>
          </cell>
        </row>
      </sheetData>
      <sheetData sheetId="4"/>
      <sheetData sheetId="5">
        <row r="1">
          <cell r="J1">
            <v>12.5</v>
          </cell>
        </row>
      </sheetData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Instructions"/>
      <sheetName val="1) CC Roll-up"/>
      <sheetName val="2) Database"/>
      <sheetName val="3) T&amp;E"/>
      <sheetName val="4) Depreciation"/>
      <sheetName val="5) Sample Template - Outdoor"/>
      <sheetName val="6) EU Allocation"/>
    </sheetNames>
    <sheetDataSet>
      <sheetData sheetId="0">
        <row r="1">
          <cell r="B1" t="str">
            <v>Jan</v>
          </cell>
          <cell r="E1" t="str">
            <v>VF Leadership Conference</v>
          </cell>
        </row>
        <row r="2">
          <cell r="E2" t="str">
            <v>TNF Sr. Mgmt Meeting</v>
          </cell>
        </row>
        <row r="3">
          <cell r="E3" t="str">
            <v>US Sales Meeting - Spring</v>
          </cell>
        </row>
        <row r="4">
          <cell r="E4" t="str">
            <v>US Sales Meeting - Fall</v>
          </cell>
        </row>
        <row r="5">
          <cell r="E5" t="str">
            <v>EU Sales Meeting</v>
          </cell>
        </row>
        <row r="6">
          <cell r="E6" t="str">
            <v>Summer OR</v>
          </cell>
        </row>
        <row r="7">
          <cell r="E7" t="str">
            <v>Winter OR</v>
          </cell>
        </row>
        <row r="8">
          <cell r="E8" t="str">
            <v>Summer WSA</v>
          </cell>
        </row>
        <row r="9">
          <cell r="E9" t="str">
            <v>Winter WSA</v>
          </cell>
        </row>
        <row r="10">
          <cell r="E10" t="str">
            <v>SIA</v>
          </cell>
        </row>
        <row r="11">
          <cell r="E11" t="str">
            <v>ASR</v>
          </cell>
        </row>
        <row r="12">
          <cell r="E12" t="str">
            <v>EU Trade Shows</v>
          </cell>
        </row>
        <row r="13">
          <cell r="E13" t="str">
            <v>Product Development Trip</v>
          </cell>
        </row>
        <row r="14">
          <cell r="E14" t="str">
            <v>Asia Factory Visit</v>
          </cell>
        </row>
        <row r="15">
          <cell r="E15" t="str">
            <v>Trend Trip</v>
          </cell>
        </row>
        <row r="16">
          <cell r="E16" t="str">
            <v>Product Testing Trip</v>
          </cell>
        </row>
        <row r="17">
          <cell r="E17" t="str">
            <v>Customer Visit</v>
          </cell>
        </row>
        <row r="18">
          <cell r="E18" t="str">
            <v>Store/Site Visit</v>
          </cell>
        </row>
      </sheetData>
      <sheetData sheetId="1"/>
      <sheetData sheetId="2">
        <row r="2">
          <cell r="B2" t="str">
            <v>Outdoor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_Year_by_Month"/>
      <sheetName val="PRINT_Monthly_Summary"/>
      <sheetName val="PRINT_McLaren_Summary"/>
      <sheetName val="TY_NetA_Data"/>
      <sheetName val="TY_NetA_PromoData"/>
      <sheetName val="TY_Cancels"/>
      <sheetName val="REFRESH_TY_Omniture"/>
      <sheetName val="LY_Omniture"/>
      <sheetName val="LY_NetA_Data"/>
      <sheetName val="LY_NetA_PromoData"/>
      <sheetName val="2Y_NetA_Data"/>
      <sheetName val="Sheet_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R2">
            <v>15</v>
          </cell>
        </row>
        <row r="3">
          <cell r="R3" t="str">
            <v>OOS %</v>
          </cell>
        </row>
        <row r="4">
          <cell r="R4">
            <v>0</v>
          </cell>
        </row>
        <row r="5">
          <cell r="R5">
            <v>0</v>
          </cell>
        </row>
        <row r="6">
          <cell r="R6">
            <v>0</v>
          </cell>
        </row>
        <row r="7">
          <cell r="R7">
            <v>0</v>
          </cell>
        </row>
        <row r="8">
          <cell r="R8">
            <v>0</v>
          </cell>
        </row>
        <row r="9">
          <cell r="R9">
            <v>0</v>
          </cell>
        </row>
        <row r="10">
          <cell r="R10">
            <v>0</v>
          </cell>
        </row>
        <row r="11">
          <cell r="R11">
            <v>0</v>
          </cell>
        </row>
        <row r="12">
          <cell r="R12">
            <v>0</v>
          </cell>
        </row>
        <row r="13">
          <cell r="R13">
            <v>0</v>
          </cell>
        </row>
        <row r="14">
          <cell r="R14">
            <v>0</v>
          </cell>
        </row>
        <row r="15">
          <cell r="R15">
            <v>0</v>
          </cell>
        </row>
        <row r="16">
          <cell r="R16">
            <v>0</v>
          </cell>
        </row>
        <row r="17">
          <cell r="R17" t="str">
            <v>Typed / Bookmarked</v>
          </cell>
        </row>
        <row r="319">
          <cell r="R319">
            <v>15325</v>
          </cell>
        </row>
        <row r="320">
          <cell r="R320">
            <v>16773</v>
          </cell>
        </row>
        <row r="321">
          <cell r="R321">
            <v>17174</v>
          </cell>
        </row>
        <row r="322">
          <cell r="R322">
            <v>25355</v>
          </cell>
        </row>
        <row r="323">
          <cell r="R323">
            <v>20737</v>
          </cell>
        </row>
        <row r="324">
          <cell r="R324">
            <v>20903</v>
          </cell>
        </row>
        <row r="325">
          <cell r="R325">
            <v>18505</v>
          </cell>
        </row>
        <row r="326">
          <cell r="R326">
            <v>15115</v>
          </cell>
        </row>
        <row r="327">
          <cell r="R327">
            <v>16066</v>
          </cell>
        </row>
        <row r="328">
          <cell r="R328">
            <v>18588</v>
          </cell>
        </row>
        <row r="329">
          <cell r="R329">
            <v>18025</v>
          </cell>
        </row>
        <row r="330">
          <cell r="R330">
            <v>20712</v>
          </cell>
        </row>
        <row r="331">
          <cell r="R331">
            <v>18565</v>
          </cell>
        </row>
        <row r="332">
          <cell r="R332">
            <v>17621</v>
          </cell>
        </row>
        <row r="333">
          <cell r="R333">
            <v>15096</v>
          </cell>
        </row>
        <row r="334">
          <cell r="R334">
            <v>15544</v>
          </cell>
        </row>
        <row r="335">
          <cell r="R335">
            <v>18703</v>
          </cell>
        </row>
        <row r="336">
          <cell r="R336">
            <v>18728</v>
          </cell>
        </row>
        <row r="337">
          <cell r="R337">
            <v>19735</v>
          </cell>
        </row>
        <row r="338">
          <cell r="R338">
            <v>20289</v>
          </cell>
        </row>
        <row r="339">
          <cell r="R339">
            <v>24764</v>
          </cell>
        </row>
        <row r="340">
          <cell r="R340">
            <v>19064</v>
          </cell>
        </row>
        <row r="341">
          <cell r="R341">
            <v>19270</v>
          </cell>
        </row>
        <row r="342">
          <cell r="R342">
            <v>24548</v>
          </cell>
        </row>
        <row r="343">
          <cell r="R343">
            <v>26477</v>
          </cell>
        </row>
        <row r="344">
          <cell r="R344">
            <v>27725</v>
          </cell>
        </row>
        <row r="345">
          <cell r="R345">
            <v>21408</v>
          </cell>
        </row>
        <row r="346">
          <cell r="R346">
            <v>24948</v>
          </cell>
        </row>
        <row r="347">
          <cell r="R347">
            <v>24766</v>
          </cell>
        </row>
        <row r="348">
          <cell r="R348">
            <v>25453</v>
          </cell>
        </row>
        <row r="349">
          <cell r="R349">
            <v>42820</v>
          </cell>
        </row>
        <row r="350">
          <cell r="R350">
            <v>34411</v>
          </cell>
        </row>
        <row r="351">
          <cell r="R351">
            <v>33351</v>
          </cell>
        </row>
        <row r="352">
          <cell r="R352">
            <v>53455</v>
          </cell>
        </row>
        <row r="353">
          <cell r="R353">
            <v>59436</v>
          </cell>
        </row>
        <row r="354">
          <cell r="R354">
            <v>35839</v>
          </cell>
        </row>
        <row r="355">
          <cell r="R355">
            <v>41728</v>
          </cell>
        </row>
        <row r="356">
          <cell r="R356">
            <v>57555</v>
          </cell>
        </row>
        <row r="357">
          <cell r="R357">
            <v>48090</v>
          </cell>
        </row>
        <row r="358">
          <cell r="R358">
            <v>44399</v>
          </cell>
        </row>
        <row r="359">
          <cell r="R359">
            <v>51937</v>
          </cell>
        </row>
        <row r="360">
          <cell r="R360">
            <v>48048</v>
          </cell>
        </row>
        <row r="361">
          <cell r="R361">
            <v>36320</v>
          </cell>
        </row>
        <row r="362">
          <cell r="R362">
            <v>36299</v>
          </cell>
        </row>
        <row r="363">
          <cell r="R363">
            <v>38625</v>
          </cell>
        </row>
        <row r="364">
          <cell r="R364">
            <v>39394</v>
          </cell>
        </row>
        <row r="365">
          <cell r="R365">
            <v>45444</v>
          </cell>
        </row>
        <row r="366">
          <cell r="R366">
            <v>38609</v>
          </cell>
        </row>
        <row r="367">
          <cell r="R367">
            <v>32502</v>
          </cell>
        </row>
        <row r="368">
          <cell r="R368">
            <v>26395</v>
          </cell>
        </row>
        <row r="369">
          <cell r="R369">
            <v>25424</v>
          </cell>
        </row>
        <row r="370">
          <cell r="R370">
            <v>35745</v>
          </cell>
        </row>
        <row r="371">
          <cell r="R371">
            <v>30924</v>
          </cell>
        </row>
        <row r="372">
          <cell r="R372">
            <v>30095</v>
          </cell>
        </row>
        <row r="373">
          <cell r="R373">
            <v>37087</v>
          </cell>
        </row>
        <row r="374">
          <cell r="R374">
            <v>28386</v>
          </cell>
        </row>
        <row r="375">
          <cell r="R375">
            <v>15965</v>
          </cell>
        </row>
        <row r="376">
          <cell r="R376">
            <v>16594</v>
          </cell>
        </row>
        <row r="377">
          <cell r="R377">
            <v>25560</v>
          </cell>
        </row>
        <row r="378">
          <cell r="R378">
            <v>25067</v>
          </cell>
        </row>
        <row r="379">
          <cell r="R379">
            <v>21977</v>
          </cell>
        </row>
        <row r="380">
          <cell r="R380">
            <v>20261</v>
          </cell>
        </row>
        <row r="381">
          <cell r="R381">
            <v>17628</v>
          </cell>
        </row>
        <row r="382">
          <cell r="R382">
            <v>14732</v>
          </cell>
        </row>
        <row r="383">
          <cell r="R383">
            <v>13079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06 Youth LL"/>
      <sheetName val="change log"/>
      <sheetName val="Dropped"/>
      <sheetName val="Misc"/>
      <sheetName val="Header"/>
      <sheetName val="Data Validation"/>
      <sheetName val="LL Columns Definition"/>
      <sheetName val="Hierarch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TNF B Shell Top</v>
          </cell>
        </row>
        <row r="3">
          <cell r="B3" t="str">
            <v>TNF B Insulated Top</v>
          </cell>
        </row>
        <row r="4">
          <cell r="B4" t="str">
            <v>TNF B Fleece Top</v>
          </cell>
        </row>
        <row r="5">
          <cell r="B5" t="str">
            <v>TNF B Pant</v>
          </cell>
        </row>
        <row r="6">
          <cell r="B6" t="str">
            <v>TNF B Acclimate</v>
          </cell>
        </row>
        <row r="7">
          <cell r="B7" t="str">
            <v>TNF G Shell Top</v>
          </cell>
        </row>
        <row r="8">
          <cell r="B8" t="str">
            <v>TNF G Insulated Top</v>
          </cell>
        </row>
        <row r="9">
          <cell r="B9" t="str">
            <v>TNF G Fleece Top</v>
          </cell>
        </row>
        <row r="10">
          <cell r="B10" t="str">
            <v xml:space="preserve">TNF G Pant </v>
          </cell>
        </row>
        <row r="11">
          <cell r="B11" t="str">
            <v>TNF G Acclimate</v>
          </cell>
        </row>
        <row r="12">
          <cell r="B12" t="str">
            <v>TNF B Tek Knit Top</v>
          </cell>
        </row>
        <row r="13">
          <cell r="B13" t="str">
            <v>TNF B Tek Woven Top</v>
          </cell>
        </row>
        <row r="14">
          <cell r="B14" t="str">
            <v>TNF B Tek Pant</v>
          </cell>
        </row>
        <row r="15">
          <cell r="B15" t="str">
            <v>TNF B Tek Short</v>
          </cell>
        </row>
        <row r="16">
          <cell r="B16" t="str">
            <v>TNF G Tek Knit Top</v>
          </cell>
        </row>
        <row r="17">
          <cell r="B17" t="str">
            <v>TNF G Tek Woven Top</v>
          </cell>
        </row>
        <row r="18">
          <cell r="B18" t="str">
            <v>TNF G Tek Pant</v>
          </cell>
        </row>
        <row r="19">
          <cell r="B19" t="str">
            <v>TNF G Tek Short</v>
          </cell>
        </row>
        <row r="20">
          <cell r="B20" t="str">
            <v>TNF Y Winter Insulated</v>
          </cell>
        </row>
        <row r="21">
          <cell r="B21" t="str">
            <v>TNF Y Hiking</v>
          </cell>
        </row>
        <row r="22">
          <cell r="B22" t="str">
            <v>TNF Y Multisport</v>
          </cell>
        </row>
        <row r="23">
          <cell r="B23" t="str">
            <v>TNF Y Trail Running</v>
          </cell>
        </row>
        <row r="24">
          <cell r="B24" t="str">
            <v>TNF Y Sandals</v>
          </cell>
        </row>
        <row r="25">
          <cell r="B25" t="str">
            <v>TNF Y Lifestyle</v>
          </cell>
        </row>
        <row r="26">
          <cell r="B26" t="str">
            <v>TNF B Winter Insulated</v>
          </cell>
        </row>
        <row r="27">
          <cell r="B27" t="str">
            <v>TNF B Hiking</v>
          </cell>
        </row>
        <row r="28">
          <cell r="B28" t="str">
            <v>TNF B Multisport</v>
          </cell>
        </row>
        <row r="29">
          <cell r="B29" t="str">
            <v>TNF B Trail Running</v>
          </cell>
        </row>
        <row r="30">
          <cell r="B30" t="str">
            <v>TNF B Sandals</v>
          </cell>
        </row>
        <row r="31">
          <cell r="B31" t="str">
            <v>TNF B Lifestyle</v>
          </cell>
        </row>
        <row r="32">
          <cell r="B32" t="str">
            <v>TNF G Winter Insulated</v>
          </cell>
        </row>
        <row r="33">
          <cell r="B33" t="str">
            <v>TNF G Hiking</v>
          </cell>
        </row>
        <row r="34">
          <cell r="B34" t="str">
            <v>TNF G Multisport</v>
          </cell>
        </row>
        <row r="35">
          <cell r="B35" t="str">
            <v>TNF G Trail Running</v>
          </cell>
        </row>
        <row r="36">
          <cell r="B36" t="str">
            <v>TNF G Sandals</v>
          </cell>
        </row>
        <row r="37">
          <cell r="B37" t="str">
            <v>TNF G Lifestyle</v>
          </cell>
        </row>
        <row r="38">
          <cell r="B38" t="str">
            <v>TNF B T-shirt</v>
          </cell>
        </row>
        <row r="39">
          <cell r="B39" t="str">
            <v>TNF G T-shirt</v>
          </cell>
        </row>
        <row r="40">
          <cell r="B40" t="str">
            <v>TNF Y Headwear</v>
          </cell>
        </row>
        <row r="41">
          <cell r="B41" t="str">
            <v>TNF Y Caps</v>
          </cell>
        </row>
        <row r="42">
          <cell r="B42" t="str">
            <v>TNF Y Snowsport Gloves</v>
          </cell>
        </row>
        <row r="43">
          <cell r="B43" t="str">
            <v>TNF Y Perf/Fleece Gloves</v>
          </cell>
        </row>
      </sheetData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LL CoA"/>
      <sheetName val="Managerial mapping"/>
      <sheetName val="BDG_2022"/>
      <sheetName val="JE_202109-202206"/>
      <sheetName val="TB_202109-202206"/>
      <sheetName val="Statutory BS"/>
      <sheetName val="Statutory P&amp;L"/>
      <sheetName val="PL WP"/>
      <sheetName val="TB-202304"/>
      <sheetName val="Managerial P&amp;L"/>
      <sheetName val="Managerial P&amp;L-TMALL"/>
      <sheetName val="Managerial P&amp;L-SZ"/>
      <sheetName val="Managerial P&amp;L-NJ"/>
      <sheetName val="Managerial P&amp;L-CD"/>
      <sheetName val="Managerial P&amp;L-BJ"/>
      <sheetName val="Managerial P&amp;L-SHJA Kerry"/>
      <sheetName val="Managerial P&amp;L-WH"/>
      <sheetName val="Managerial P&amp;L-SHGG"/>
      <sheetName val="Managerial P&amp;L-CQ"/>
      <sheetName val="Managerial P&amp;L-Admin"/>
      <sheetName val="Managerial P&amp;L-W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C3" t="str">
            <v>Jan-23</v>
          </cell>
          <cell r="D3" t="str">
            <v>Jan-23
Adjust</v>
          </cell>
          <cell r="E3" t="str">
            <v>Jan-23-
update</v>
          </cell>
          <cell r="F3" t="str">
            <v>Feb-23</v>
          </cell>
          <cell r="G3" t="str">
            <v>Feb-23
Adjust</v>
          </cell>
          <cell r="H3" t="str">
            <v>Feb-23-
update</v>
          </cell>
          <cell r="I3" t="str">
            <v>Mar-23</v>
          </cell>
          <cell r="J3" t="str">
            <v>Mar-23
Adjust</v>
          </cell>
          <cell r="K3" t="str">
            <v>Mar-23-update</v>
          </cell>
          <cell r="L3" t="str">
            <v>Apr-23</v>
          </cell>
          <cell r="M3" t="str">
            <v>Apr-23
Adjust</v>
          </cell>
          <cell r="N3" t="str">
            <v>Apr-23-update</v>
          </cell>
          <cell r="W3" t="str">
            <v>2023 YTD</v>
          </cell>
        </row>
        <row r="4">
          <cell r="C4">
            <v>15748850</v>
          </cell>
          <cell r="D4">
            <v>0</v>
          </cell>
          <cell r="E4">
            <v>15748850</v>
          </cell>
          <cell r="F4">
            <v>10486726.899999999</v>
          </cell>
          <cell r="G4">
            <v>0</v>
          </cell>
          <cell r="H4">
            <v>10486726.899999999</v>
          </cell>
          <cell r="I4">
            <v>12794275</v>
          </cell>
          <cell r="J4">
            <v>0</v>
          </cell>
          <cell r="K4">
            <v>12794275</v>
          </cell>
          <cell r="L4">
            <v>13884230</v>
          </cell>
          <cell r="M4">
            <v>0</v>
          </cell>
          <cell r="N4">
            <v>13884230</v>
          </cell>
          <cell r="W4">
            <v>52914081.899999999</v>
          </cell>
        </row>
        <row r="5">
          <cell r="C5">
            <v>-3364747.5</v>
          </cell>
          <cell r="E5">
            <v>-3364747.5</v>
          </cell>
          <cell r="F5">
            <v>-676658.64</v>
          </cell>
          <cell r="H5">
            <v>-676658.64</v>
          </cell>
          <cell r="I5">
            <v>-458927</v>
          </cell>
          <cell r="J5">
            <v>0</v>
          </cell>
          <cell r="K5">
            <v>-458927</v>
          </cell>
          <cell r="L5">
            <v>-149086.5</v>
          </cell>
          <cell r="M5">
            <v>0</v>
          </cell>
          <cell r="N5">
            <v>-149086.5</v>
          </cell>
          <cell r="W5">
            <v>-4649419.6400000006</v>
          </cell>
        </row>
        <row r="6">
          <cell r="C6">
            <v>12384102.5</v>
          </cell>
          <cell r="D6">
            <v>0</v>
          </cell>
          <cell r="E6">
            <v>12384102.5</v>
          </cell>
          <cell r="F6">
            <v>9810068.2599999979</v>
          </cell>
          <cell r="G6">
            <v>0</v>
          </cell>
          <cell r="H6">
            <v>9810068.2599999979</v>
          </cell>
          <cell r="I6">
            <v>12335348</v>
          </cell>
          <cell r="J6">
            <v>0</v>
          </cell>
          <cell r="K6">
            <v>12335348</v>
          </cell>
          <cell r="L6">
            <v>13735143.5</v>
          </cell>
          <cell r="M6">
            <v>0</v>
          </cell>
          <cell r="N6">
            <v>13735143.5</v>
          </cell>
          <cell r="W6">
            <v>48264662.259999998</v>
          </cell>
        </row>
        <row r="7">
          <cell r="C7">
            <v>-1424718.46</v>
          </cell>
          <cell r="E7">
            <v>-1424718.46</v>
          </cell>
          <cell r="F7">
            <v>-1128592.71</v>
          </cell>
          <cell r="H7">
            <v>-1128592.71</v>
          </cell>
          <cell r="I7">
            <v>-1419111.72</v>
          </cell>
          <cell r="J7">
            <v>0</v>
          </cell>
          <cell r="K7">
            <v>-1419111.72</v>
          </cell>
          <cell r="L7">
            <v>-1580147.89</v>
          </cell>
          <cell r="M7">
            <v>0</v>
          </cell>
          <cell r="N7">
            <v>-1580147.89</v>
          </cell>
          <cell r="W7">
            <v>-5552570.7799999993</v>
          </cell>
        </row>
        <row r="8">
          <cell r="C8">
            <v>10959384.039999999</v>
          </cell>
          <cell r="D8">
            <v>0</v>
          </cell>
          <cell r="E8">
            <v>10959384.039999999</v>
          </cell>
          <cell r="F8">
            <v>8681475.5499999989</v>
          </cell>
          <cell r="G8">
            <v>0</v>
          </cell>
          <cell r="H8">
            <v>8681475.5499999989</v>
          </cell>
          <cell r="I8">
            <v>10916236.279999999</v>
          </cell>
          <cell r="J8">
            <v>0</v>
          </cell>
          <cell r="K8">
            <v>10916236.279999999</v>
          </cell>
          <cell r="L8">
            <v>12154995.609999999</v>
          </cell>
          <cell r="M8">
            <v>0</v>
          </cell>
          <cell r="N8">
            <v>12154995.609999999</v>
          </cell>
          <cell r="W8">
            <v>42712091.479999997</v>
          </cell>
        </row>
        <row r="9">
          <cell r="C9">
            <v>6541633.3499999996</v>
          </cell>
          <cell r="E9">
            <v>6541633.3499999996</v>
          </cell>
          <cell r="F9">
            <v>4656601.709999999</v>
          </cell>
          <cell r="H9">
            <v>4656601.709999999</v>
          </cell>
          <cell r="I9">
            <v>5124016.0600000005</v>
          </cell>
          <cell r="J9">
            <v>0</v>
          </cell>
          <cell r="K9">
            <v>5124016.0600000005</v>
          </cell>
          <cell r="L9">
            <v>5311950.1099999994</v>
          </cell>
          <cell r="M9">
            <v>0</v>
          </cell>
          <cell r="N9">
            <v>5311950.1099999994</v>
          </cell>
          <cell r="W9">
            <v>21634201.229999997</v>
          </cell>
        </row>
        <row r="10">
          <cell r="C10">
            <v>3485808.53</v>
          </cell>
          <cell r="E10">
            <v>3485808.53</v>
          </cell>
          <cell r="F10">
            <v>3214237.65</v>
          </cell>
          <cell r="H10">
            <v>3214237.65</v>
          </cell>
          <cell r="I10">
            <v>4357968.7699999996</v>
          </cell>
          <cell r="J10">
            <v>0</v>
          </cell>
          <cell r="K10">
            <v>4357968.7699999996</v>
          </cell>
          <cell r="L10">
            <v>5269156.58</v>
          </cell>
          <cell r="M10">
            <v>0</v>
          </cell>
          <cell r="N10">
            <v>5269156.58</v>
          </cell>
          <cell r="W10">
            <v>16327171.529999999</v>
          </cell>
        </row>
        <row r="11">
          <cell r="E11">
            <v>0</v>
          </cell>
          <cell r="H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W11">
            <v>0</v>
          </cell>
        </row>
        <row r="12">
          <cell r="C12">
            <v>931942.16</v>
          </cell>
          <cell r="E12">
            <v>931942.16</v>
          </cell>
          <cell r="F12">
            <v>810636.19</v>
          </cell>
          <cell r="H12">
            <v>810636.19</v>
          </cell>
          <cell r="I12">
            <v>1434251.45</v>
          </cell>
          <cell r="J12">
            <v>0</v>
          </cell>
          <cell r="K12">
            <v>1434251.45</v>
          </cell>
          <cell r="L12">
            <v>1573888.92</v>
          </cell>
          <cell r="M12">
            <v>0</v>
          </cell>
          <cell r="N12">
            <v>1573888.92</v>
          </cell>
          <cell r="W12">
            <v>4750718.72</v>
          </cell>
        </row>
        <row r="13">
          <cell r="C13">
            <v>5661933.3700000001</v>
          </cell>
          <cell r="D13">
            <v>0</v>
          </cell>
          <cell r="E13">
            <v>5661933.3700000001</v>
          </cell>
          <cell r="F13">
            <v>4040445.07</v>
          </cell>
          <cell r="G13">
            <v>0</v>
          </cell>
          <cell r="H13">
            <v>4040445.07</v>
          </cell>
          <cell r="I13">
            <v>4308285.01</v>
          </cell>
          <cell r="J13">
            <v>0</v>
          </cell>
          <cell r="K13">
            <v>4308285.01</v>
          </cell>
          <cell r="L13">
            <v>4601129.6500000004</v>
          </cell>
          <cell r="M13">
            <v>0</v>
          </cell>
          <cell r="N13">
            <v>4601129.6500000004</v>
          </cell>
          <cell r="W13">
            <v>18611793.100000001</v>
          </cell>
        </row>
        <row r="14">
          <cell r="C14">
            <v>3405118.45</v>
          </cell>
          <cell r="E14">
            <v>3405118.45</v>
          </cell>
          <cell r="F14">
            <v>2167034.7999999998</v>
          </cell>
          <cell r="H14">
            <v>2167034.7999999998</v>
          </cell>
          <cell r="I14">
            <v>1989420.9</v>
          </cell>
          <cell r="J14">
            <v>0</v>
          </cell>
          <cell r="K14">
            <v>1989420.9</v>
          </cell>
          <cell r="L14">
            <v>1984502.19</v>
          </cell>
          <cell r="M14">
            <v>0</v>
          </cell>
          <cell r="N14">
            <v>1984502.19</v>
          </cell>
          <cell r="W14">
            <v>9546076.3399999999</v>
          </cell>
        </row>
        <row r="15">
          <cell r="C15">
            <v>1747312.91</v>
          </cell>
          <cell r="E15">
            <v>1747312.91</v>
          </cell>
          <cell r="F15">
            <v>1478739.1</v>
          </cell>
          <cell r="H15">
            <v>1478739.1</v>
          </cell>
          <cell r="I15">
            <v>1716736.8900000001</v>
          </cell>
          <cell r="J15">
            <v>0</v>
          </cell>
          <cell r="K15">
            <v>1716736.8900000001</v>
          </cell>
          <cell r="L15">
            <v>1971542.0600000003</v>
          </cell>
          <cell r="M15">
            <v>0</v>
          </cell>
          <cell r="N15">
            <v>1971542.0600000003</v>
          </cell>
          <cell r="W15">
            <v>6914330.9600000009</v>
          </cell>
        </row>
        <row r="16">
          <cell r="E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W16">
            <v>0</v>
          </cell>
        </row>
        <row r="17">
          <cell r="C17">
            <v>509502.01</v>
          </cell>
          <cell r="E17">
            <v>509502.01</v>
          </cell>
          <cell r="F17">
            <v>394671.17</v>
          </cell>
          <cell r="H17">
            <v>394671.17</v>
          </cell>
          <cell r="I17">
            <v>602127.22</v>
          </cell>
          <cell r="J17">
            <v>0</v>
          </cell>
          <cell r="K17">
            <v>602127.22</v>
          </cell>
          <cell r="L17">
            <v>645085.4</v>
          </cell>
          <cell r="M17">
            <v>0</v>
          </cell>
          <cell r="N17">
            <v>645085.4</v>
          </cell>
          <cell r="W17">
            <v>2151385.7999999998</v>
          </cell>
        </row>
        <row r="18">
          <cell r="C18">
            <v>0</v>
          </cell>
          <cell r="E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W18">
            <v>0</v>
          </cell>
        </row>
        <row r="19">
          <cell r="C19">
            <v>2837.6</v>
          </cell>
          <cell r="E19">
            <v>2837.6</v>
          </cell>
          <cell r="F19">
            <v>4567.8599999999997</v>
          </cell>
          <cell r="H19">
            <v>4567.8599999999997</v>
          </cell>
          <cell r="I19">
            <v>4347.1400000000003</v>
          </cell>
          <cell r="J19">
            <v>0</v>
          </cell>
          <cell r="K19">
            <v>4347.1400000000003</v>
          </cell>
          <cell r="L19">
            <v>2113.3200000000002</v>
          </cell>
          <cell r="M19">
            <v>0</v>
          </cell>
          <cell r="N19">
            <v>2113.3200000000002</v>
          </cell>
          <cell r="W19">
            <v>13865.919999999998</v>
          </cell>
        </row>
        <row r="20">
          <cell r="C20">
            <v>5664770.9699999997</v>
          </cell>
          <cell r="D20">
            <v>0</v>
          </cell>
          <cell r="E20">
            <v>5664770.9699999997</v>
          </cell>
          <cell r="F20">
            <v>4045012.9299999997</v>
          </cell>
          <cell r="G20">
            <v>0</v>
          </cell>
          <cell r="H20">
            <v>4045012.9299999997</v>
          </cell>
          <cell r="I20">
            <v>4312632.1499999994</v>
          </cell>
          <cell r="J20">
            <v>0</v>
          </cell>
          <cell r="K20">
            <v>4312632.1499999994</v>
          </cell>
          <cell r="L20">
            <v>4603242.9700000007</v>
          </cell>
          <cell r="M20">
            <v>0</v>
          </cell>
          <cell r="N20">
            <v>4603242.9700000007</v>
          </cell>
          <cell r="W20">
            <v>18625659.020000003</v>
          </cell>
        </row>
        <row r="21">
          <cell r="C21">
            <v>5294613.0699999994</v>
          </cell>
          <cell r="D21">
            <v>0</v>
          </cell>
          <cell r="E21">
            <v>5294613.0699999994</v>
          </cell>
          <cell r="F21">
            <v>4636462.6199999992</v>
          </cell>
          <cell r="G21">
            <v>0</v>
          </cell>
          <cell r="H21">
            <v>4636462.6199999992</v>
          </cell>
          <cell r="I21">
            <v>6603604.1299999999</v>
          </cell>
          <cell r="J21">
            <v>0</v>
          </cell>
          <cell r="K21">
            <v>6603604.1299999999</v>
          </cell>
          <cell r="L21">
            <v>7551752.6399999987</v>
          </cell>
          <cell r="M21">
            <v>0</v>
          </cell>
          <cell r="N21">
            <v>7551752.6399999987</v>
          </cell>
          <cell r="W21">
            <v>24086432.459999993</v>
          </cell>
        </row>
        <row r="22">
          <cell r="C22">
            <v>0.48311228538716305</v>
          </cell>
          <cell r="D22">
            <v>0</v>
          </cell>
          <cell r="E22">
            <v>0.48311228538716305</v>
          </cell>
          <cell r="F22">
            <v>0.53406389193827764</v>
          </cell>
          <cell r="G22">
            <v>0</v>
          </cell>
          <cell r="H22">
            <v>0.53406389193827764</v>
          </cell>
          <cell r="I22">
            <v>0.60493415135202633</v>
          </cell>
          <cell r="J22">
            <v>0</v>
          </cell>
          <cell r="K22">
            <v>0.60493415135202633</v>
          </cell>
          <cell r="L22">
            <v>0.621287977577476</v>
          </cell>
          <cell r="M22">
            <v>0</v>
          </cell>
          <cell r="N22">
            <v>0.621287977577476</v>
          </cell>
          <cell r="W22">
            <v>0.56392538097270428</v>
          </cell>
        </row>
        <row r="23">
          <cell r="C23">
            <v>3133677.6199999996</v>
          </cell>
          <cell r="E23">
            <v>3133677.6199999996</v>
          </cell>
          <cell r="F23">
            <v>2486245.5399999996</v>
          </cell>
          <cell r="H23">
            <v>2486245.5399999996</v>
          </cell>
          <cell r="I23">
            <v>3831020.6999999997</v>
          </cell>
          <cell r="J23">
            <v>0</v>
          </cell>
          <cell r="K23">
            <v>3831020.6999999997</v>
          </cell>
          <cell r="L23">
            <v>4387189.08</v>
          </cell>
          <cell r="M23">
            <v>0</v>
          </cell>
          <cell r="N23">
            <v>4387189.08</v>
          </cell>
          <cell r="W23">
            <v>13838132.939999999</v>
          </cell>
        </row>
        <row r="24">
          <cell r="C24">
            <v>1738495.6199999999</v>
          </cell>
          <cell r="E24">
            <v>1738495.6199999999</v>
          </cell>
          <cell r="F24">
            <v>1735498.5499999998</v>
          </cell>
          <cell r="H24">
            <v>1735498.5499999998</v>
          </cell>
          <cell r="I24">
            <v>2641231.88</v>
          </cell>
          <cell r="J24">
            <v>0</v>
          </cell>
          <cell r="K24">
            <v>2641231.88</v>
          </cell>
          <cell r="L24">
            <v>3297614.0000000005</v>
          </cell>
          <cell r="M24">
            <v>0</v>
          </cell>
          <cell r="N24">
            <v>3297614.0000000005</v>
          </cell>
          <cell r="W24">
            <v>9412840.0500000007</v>
          </cell>
        </row>
        <row r="25">
          <cell r="E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W25">
            <v>0</v>
          </cell>
        </row>
        <row r="26">
          <cell r="C26">
            <v>422440.15</v>
          </cell>
          <cell r="E26">
            <v>422440.15</v>
          </cell>
          <cell r="F26">
            <v>415608.97</v>
          </cell>
          <cell r="H26">
            <v>415608.97</v>
          </cell>
          <cell r="I26">
            <v>832124.23</v>
          </cell>
          <cell r="J26">
            <v>0</v>
          </cell>
          <cell r="K26">
            <v>832124.23</v>
          </cell>
          <cell r="L26">
            <v>928803.52</v>
          </cell>
          <cell r="M26">
            <v>0</v>
          </cell>
          <cell r="N26">
            <v>928803.52</v>
          </cell>
          <cell r="W26">
            <v>2598976.87</v>
          </cell>
        </row>
        <row r="27">
          <cell r="C27">
            <v>147.57</v>
          </cell>
          <cell r="E27">
            <v>147.57</v>
          </cell>
          <cell r="H27">
            <v>0</v>
          </cell>
          <cell r="J27">
            <v>0</v>
          </cell>
          <cell r="K27">
            <v>0</v>
          </cell>
          <cell r="L27">
            <v>491.42</v>
          </cell>
          <cell r="M27">
            <v>0</v>
          </cell>
          <cell r="N27">
            <v>491.42</v>
          </cell>
          <cell r="W27">
            <v>638.99</v>
          </cell>
        </row>
        <row r="29">
          <cell r="C29">
            <v>2072777.32</v>
          </cell>
          <cell r="D29">
            <v>18020.210000000021</v>
          </cell>
          <cell r="E29">
            <v>2090797.53</v>
          </cell>
          <cell r="F29">
            <v>1865197.65</v>
          </cell>
          <cell r="G29">
            <v>18020.210000000021</v>
          </cell>
          <cell r="H29">
            <v>1883217.8599999999</v>
          </cell>
          <cell r="I29">
            <v>2024068.05</v>
          </cell>
          <cell r="J29">
            <v>163468.18999999994</v>
          </cell>
          <cell r="K29">
            <v>2187536.2399999998</v>
          </cell>
          <cell r="L29">
            <v>2616060.7199999997</v>
          </cell>
          <cell r="M29">
            <v>-199508.61</v>
          </cell>
          <cell r="N29">
            <v>2416552.11</v>
          </cell>
          <cell r="W29">
            <v>8578103.7400000002</v>
          </cell>
        </row>
        <row r="30">
          <cell r="C30">
            <v>0.20671047958245561</v>
          </cell>
          <cell r="D30">
            <v>0</v>
          </cell>
          <cell r="E30">
            <v>0.20850756903115555</v>
          </cell>
          <cell r="F30">
            <v>0.23697569784984152</v>
          </cell>
          <cell r="G30">
            <v>0</v>
          </cell>
          <cell r="H30">
            <v>0.23926518810314024</v>
          </cell>
          <cell r="I30">
            <v>0.21346459483842056</v>
          </cell>
          <cell r="J30">
            <v>0</v>
          </cell>
          <cell r="K30">
            <v>0.23070446528018751</v>
          </cell>
          <cell r="L30">
            <v>0.24723885663797232</v>
          </cell>
          <cell r="M30">
            <v>0</v>
          </cell>
          <cell r="N30">
            <v>0.22838368242556678</v>
          </cell>
          <cell r="W30">
            <v>0.22596927129671063</v>
          </cell>
        </row>
        <row r="31">
          <cell r="C31">
            <v>1370799.78</v>
          </cell>
          <cell r="D31">
            <v>18020.210000000021</v>
          </cell>
          <cell r="E31">
            <v>1388819.99</v>
          </cell>
          <cell r="F31">
            <v>1540517.95</v>
          </cell>
          <cell r="G31">
            <v>18020.210000000021</v>
          </cell>
          <cell r="H31">
            <v>1558538.16</v>
          </cell>
          <cell r="I31">
            <v>1644563.53</v>
          </cell>
          <cell r="J31">
            <v>163468.18999999994</v>
          </cell>
          <cell r="K31">
            <v>1808031.72</v>
          </cell>
          <cell r="L31">
            <v>2051669.91</v>
          </cell>
          <cell r="M31">
            <v>-199508.61</v>
          </cell>
          <cell r="N31">
            <v>1852161.2999999998</v>
          </cell>
          <cell r="W31">
            <v>6607551.1699999999</v>
          </cell>
        </row>
        <row r="32">
          <cell r="C32">
            <v>566412.74</v>
          </cell>
          <cell r="E32">
            <v>566412.74</v>
          </cell>
          <cell r="F32">
            <v>145491</v>
          </cell>
          <cell r="H32">
            <v>145491</v>
          </cell>
          <cell r="I32">
            <v>175171.55</v>
          </cell>
          <cell r="J32">
            <v>0</v>
          </cell>
          <cell r="K32">
            <v>175171.55</v>
          </cell>
          <cell r="L32">
            <v>342988.04</v>
          </cell>
          <cell r="M32">
            <v>0</v>
          </cell>
          <cell r="N32">
            <v>342988.04</v>
          </cell>
          <cell r="W32">
            <v>1230063.33</v>
          </cell>
        </row>
        <row r="33">
          <cell r="C33">
            <v>129152.02</v>
          </cell>
          <cell r="E33">
            <v>129152.02</v>
          </cell>
          <cell r="F33">
            <v>127970.44</v>
          </cell>
          <cell r="H33">
            <v>127970.44</v>
          </cell>
          <cell r="I33">
            <v>161052.49</v>
          </cell>
          <cell r="J33">
            <v>0</v>
          </cell>
          <cell r="K33">
            <v>161052.49</v>
          </cell>
          <cell r="L33">
            <v>173412.57</v>
          </cell>
          <cell r="M33">
            <v>0</v>
          </cell>
          <cell r="N33">
            <v>173412.57</v>
          </cell>
          <cell r="W33">
            <v>591587.52</v>
          </cell>
        </row>
        <row r="34">
          <cell r="C34">
            <v>2046</v>
          </cell>
          <cell r="E34">
            <v>2046</v>
          </cell>
          <cell r="F34">
            <v>17741.87</v>
          </cell>
          <cell r="H34">
            <v>17741.87</v>
          </cell>
          <cell r="I34">
            <v>19399.16</v>
          </cell>
          <cell r="J34">
            <v>0</v>
          </cell>
          <cell r="K34">
            <v>19399.16</v>
          </cell>
          <cell r="L34">
            <v>21227.89</v>
          </cell>
          <cell r="M34">
            <v>0</v>
          </cell>
          <cell r="N34">
            <v>21227.89</v>
          </cell>
          <cell r="W34">
            <v>60414.92</v>
          </cell>
        </row>
        <row r="35">
          <cell r="C35">
            <v>4366.78</v>
          </cell>
          <cell r="E35">
            <v>4366.78</v>
          </cell>
          <cell r="F35">
            <v>33476.39</v>
          </cell>
          <cell r="H35">
            <v>33476.39</v>
          </cell>
          <cell r="I35">
            <v>23881.32</v>
          </cell>
          <cell r="J35">
            <v>0</v>
          </cell>
          <cell r="K35">
            <v>23881.32</v>
          </cell>
          <cell r="L35">
            <v>26762.31</v>
          </cell>
          <cell r="M35">
            <v>0</v>
          </cell>
          <cell r="N35">
            <v>26762.31</v>
          </cell>
          <cell r="W35">
            <v>88486.8</v>
          </cell>
        </row>
        <row r="36">
          <cell r="C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W36">
            <v>0</v>
          </cell>
        </row>
        <row r="38">
          <cell r="C38">
            <v>1345798.94</v>
          </cell>
          <cell r="D38">
            <v>0</v>
          </cell>
          <cell r="E38">
            <v>1345798.94</v>
          </cell>
          <cell r="F38">
            <v>880807.29999999993</v>
          </cell>
          <cell r="G38">
            <v>0</v>
          </cell>
          <cell r="H38">
            <v>880807.29999999993</v>
          </cell>
          <cell r="I38">
            <v>1097445.6199999999</v>
          </cell>
          <cell r="J38">
            <v>0</v>
          </cell>
          <cell r="K38">
            <v>1097445.6199999999</v>
          </cell>
          <cell r="L38">
            <v>1331220.0699999998</v>
          </cell>
          <cell r="M38">
            <v>0</v>
          </cell>
          <cell r="N38">
            <v>1331220.0699999998</v>
          </cell>
          <cell r="W38">
            <v>4655271.9300000006</v>
          </cell>
        </row>
        <row r="39">
          <cell r="C39">
            <v>0.13421159215933545</v>
          </cell>
          <cell r="D39">
            <v>0</v>
          </cell>
          <cell r="E39">
            <v>0.13421159215933545</v>
          </cell>
          <cell r="F39">
            <v>0.11190767079764159</v>
          </cell>
          <cell r="G39">
            <v>0</v>
          </cell>
          <cell r="H39">
            <v>0.11190767079764159</v>
          </cell>
          <cell r="I39">
            <v>0.1157400733787084</v>
          </cell>
          <cell r="J39">
            <v>0</v>
          </cell>
          <cell r="K39">
            <v>0.1157400733787084</v>
          </cell>
          <cell r="L39">
            <v>0.12581104311688968</v>
          </cell>
          <cell r="M39">
            <v>0</v>
          </cell>
          <cell r="N39">
            <v>0.12581104311688968</v>
          </cell>
          <cell r="W39">
            <v>0.12263181206411147</v>
          </cell>
        </row>
        <row r="40">
          <cell r="C40">
            <v>283027.15000000002</v>
          </cell>
          <cell r="E40">
            <v>283027.15000000002</v>
          </cell>
          <cell r="F40">
            <v>329753.82</v>
          </cell>
          <cell r="H40">
            <v>329753.82</v>
          </cell>
          <cell r="I40">
            <v>370163.33</v>
          </cell>
          <cell r="J40">
            <v>0</v>
          </cell>
          <cell r="K40">
            <v>370163.33</v>
          </cell>
          <cell r="L40">
            <v>449631.79</v>
          </cell>
          <cell r="M40">
            <v>0</v>
          </cell>
          <cell r="N40">
            <v>449631.79</v>
          </cell>
          <cell r="W40">
            <v>1432576.09</v>
          </cell>
        </row>
        <row r="41">
          <cell r="C41">
            <v>24500</v>
          </cell>
          <cell r="E41">
            <v>24500</v>
          </cell>
          <cell r="F41">
            <v>24500</v>
          </cell>
          <cell r="H41">
            <v>24500</v>
          </cell>
          <cell r="I41">
            <v>30500</v>
          </cell>
          <cell r="J41">
            <v>0</v>
          </cell>
          <cell r="K41">
            <v>30500</v>
          </cell>
          <cell r="L41">
            <v>34800</v>
          </cell>
          <cell r="M41">
            <v>0</v>
          </cell>
          <cell r="N41">
            <v>34800</v>
          </cell>
          <cell r="W41">
            <v>114300</v>
          </cell>
        </row>
        <row r="42">
          <cell r="C42">
            <v>110214.3</v>
          </cell>
          <cell r="E42">
            <v>110214.3</v>
          </cell>
          <cell r="F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42428.49</v>
          </cell>
          <cell r="M42">
            <v>0</v>
          </cell>
          <cell r="N42">
            <v>42428.49</v>
          </cell>
          <cell r="W42">
            <v>152642.79</v>
          </cell>
        </row>
        <row r="43">
          <cell r="C43">
            <v>554048.03</v>
          </cell>
          <cell r="E43">
            <v>554048.03</v>
          </cell>
          <cell r="F43">
            <v>232731.77</v>
          </cell>
          <cell r="H43">
            <v>232731.77</v>
          </cell>
          <cell r="I43">
            <v>373787.13</v>
          </cell>
          <cell r="J43">
            <v>0</v>
          </cell>
          <cell r="K43">
            <v>373787.13</v>
          </cell>
          <cell r="L43">
            <v>410240.49</v>
          </cell>
          <cell r="M43">
            <v>0</v>
          </cell>
          <cell r="N43">
            <v>410240.49</v>
          </cell>
          <cell r="W43">
            <v>1570807.4200000002</v>
          </cell>
        </row>
        <row r="44">
          <cell r="C44">
            <v>11000</v>
          </cell>
          <cell r="E44">
            <v>11000</v>
          </cell>
          <cell r="F44">
            <v>11000</v>
          </cell>
          <cell r="H44">
            <v>11000</v>
          </cell>
          <cell r="I44">
            <v>11000</v>
          </cell>
          <cell r="J44">
            <v>0</v>
          </cell>
          <cell r="K44">
            <v>11000</v>
          </cell>
          <cell r="L44">
            <v>14600</v>
          </cell>
          <cell r="M44">
            <v>0</v>
          </cell>
          <cell r="N44">
            <v>14600</v>
          </cell>
          <cell r="W44">
            <v>47600</v>
          </cell>
        </row>
        <row r="45">
          <cell r="C45">
            <v>14981.89</v>
          </cell>
          <cell r="E45">
            <v>14981.89</v>
          </cell>
          <cell r="F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W45">
            <v>14981.89</v>
          </cell>
        </row>
        <row r="46">
          <cell r="C46">
            <v>74385.08</v>
          </cell>
          <cell r="E46">
            <v>74385.08</v>
          </cell>
          <cell r="F46">
            <v>92568.07</v>
          </cell>
          <cell r="H46">
            <v>92568.07</v>
          </cell>
          <cell r="I46">
            <v>91330.83</v>
          </cell>
          <cell r="J46">
            <v>0</v>
          </cell>
          <cell r="K46">
            <v>91330.83</v>
          </cell>
          <cell r="L46">
            <v>110474.16</v>
          </cell>
          <cell r="M46">
            <v>0</v>
          </cell>
          <cell r="N46">
            <v>110474.16</v>
          </cell>
          <cell r="W46">
            <v>368758.14</v>
          </cell>
        </row>
        <row r="47">
          <cell r="C47">
            <v>24855</v>
          </cell>
          <cell r="E47">
            <v>24855</v>
          </cell>
          <cell r="F47">
            <v>25810</v>
          </cell>
          <cell r="H47">
            <v>25810</v>
          </cell>
          <cell r="I47">
            <v>27310</v>
          </cell>
          <cell r="J47">
            <v>0</v>
          </cell>
          <cell r="K47">
            <v>27310</v>
          </cell>
          <cell r="L47">
            <v>32590</v>
          </cell>
          <cell r="M47">
            <v>0</v>
          </cell>
          <cell r="N47">
            <v>32590</v>
          </cell>
          <cell r="W47">
            <v>110565</v>
          </cell>
        </row>
        <row r="48"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W48">
            <v>0</v>
          </cell>
        </row>
        <row r="49">
          <cell r="C49">
            <v>7200</v>
          </cell>
          <cell r="E49">
            <v>7200</v>
          </cell>
          <cell r="F49">
            <v>9400</v>
          </cell>
          <cell r="H49">
            <v>9400</v>
          </cell>
          <cell r="I49">
            <v>10400</v>
          </cell>
          <cell r="J49">
            <v>0</v>
          </cell>
          <cell r="K49">
            <v>10400</v>
          </cell>
          <cell r="L49">
            <v>12800</v>
          </cell>
          <cell r="M49">
            <v>0</v>
          </cell>
          <cell r="N49">
            <v>12800</v>
          </cell>
          <cell r="W49">
            <v>39800</v>
          </cell>
        </row>
        <row r="50">
          <cell r="C50">
            <v>241587.49</v>
          </cell>
          <cell r="E50">
            <v>241587.49</v>
          </cell>
          <cell r="F50">
            <v>155043.64000000001</v>
          </cell>
          <cell r="H50">
            <v>155043.64000000001</v>
          </cell>
          <cell r="I50">
            <v>182954.33</v>
          </cell>
          <cell r="J50">
            <v>0</v>
          </cell>
          <cell r="K50">
            <v>182954.33</v>
          </cell>
          <cell r="L50">
            <v>223655.14</v>
          </cell>
          <cell r="M50">
            <v>0</v>
          </cell>
          <cell r="N50">
            <v>223655.14</v>
          </cell>
          <cell r="W50">
            <v>803240.6</v>
          </cell>
        </row>
        <row r="52">
          <cell r="C52">
            <v>464694.76</v>
          </cell>
          <cell r="D52">
            <v>0</v>
          </cell>
          <cell r="E52">
            <v>464694.76</v>
          </cell>
          <cell r="F52">
            <v>552718.99</v>
          </cell>
          <cell r="G52">
            <v>0</v>
          </cell>
          <cell r="H52">
            <v>552718.99</v>
          </cell>
          <cell r="I52">
            <v>668613.6399999999</v>
          </cell>
          <cell r="J52">
            <v>0</v>
          </cell>
          <cell r="K52">
            <v>668613.6399999999</v>
          </cell>
          <cell r="L52">
            <v>660869.77</v>
          </cell>
          <cell r="M52">
            <v>0</v>
          </cell>
          <cell r="N52">
            <v>660869.77</v>
          </cell>
          <cell r="W52">
            <v>2346897.1599999997</v>
          </cell>
        </row>
        <row r="53">
          <cell r="C53">
            <v>4.634230400545588E-2</v>
          </cell>
          <cell r="D53">
            <v>0</v>
          </cell>
          <cell r="E53">
            <v>4.634230400545588E-2</v>
          </cell>
          <cell r="F53">
            <v>7.0223640036276902E-2</v>
          </cell>
          <cell r="G53">
            <v>0</v>
          </cell>
          <cell r="H53">
            <v>7.0223640036276902E-2</v>
          </cell>
          <cell r="I53">
            <v>7.0514101423636205E-2</v>
          </cell>
          <cell r="J53">
            <v>0</v>
          </cell>
          <cell r="K53">
            <v>7.0514101423636205E-2</v>
          </cell>
          <cell r="L53">
            <v>6.2457528249344217E-2</v>
          </cell>
          <cell r="M53">
            <v>0</v>
          </cell>
          <cell r="N53">
            <v>6.2457528249344217E-2</v>
          </cell>
          <cell r="W53">
            <v>6.1823295349132674E-2</v>
          </cell>
        </row>
        <row r="54">
          <cell r="C54">
            <v>3387.06</v>
          </cell>
          <cell r="E54">
            <v>3387.06</v>
          </cell>
          <cell r="F54">
            <v>4428.2299999999996</v>
          </cell>
          <cell r="H54">
            <v>4428.2299999999996</v>
          </cell>
          <cell r="I54">
            <v>4428.2299999999996</v>
          </cell>
          <cell r="J54">
            <v>0</v>
          </cell>
          <cell r="K54">
            <v>4428.2299999999996</v>
          </cell>
          <cell r="L54">
            <v>6166.15</v>
          </cell>
          <cell r="M54">
            <v>0</v>
          </cell>
          <cell r="N54">
            <v>6166.15</v>
          </cell>
          <cell r="W54">
            <v>18409.669999999998</v>
          </cell>
        </row>
        <row r="55">
          <cell r="C55">
            <v>461307.7</v>
          </cell>
          <cell r="E55">
            <v>461307.7</v>
          </cell>
          <cell r="F55">
            <v>548290.76</v>
          </cell>
          <cell r="H55">
            <v>548290.76</v>
          </cell>
          <cell r="I55">
            <v>664185.40999999992</v>
          </cell>
          <cell r="J55">
            <v>0</v>
          </cell>
          <cell r="K55">
            <v>664185.40999999992</v>
          </cell>
          <cell r="L55">
            <v>654703.62</v>
          </cell>
          <cell r="M55">
            <v>0</v>
          </cell>
          <cell r="N55">
            <v>654703.62</v>
          </cell>
          <cell r="W55">
            <v>2328487.4899999998</v>
          </cell>
        </row>
        <row r="57">
          <cell r="C57">
            <v>298851.08999999997</v>
          </cell>
          <cell r="D57">
            <v>0</v>
          </cell>
          <cell r="E57">
            <v>298851.08999999997</v>
          </cell>
          <cell r="F57">
            <v>316095.64999999997</v>
          </cell>
          <cell r="G57">
            <v>0</v>
          </cell>
          <cell r="H57">
            <v>316095.64999999997</v>
          </cell>
          <cell r="I57">
            <v>344283.97000000003</v>
          </cell>
          <cell r="J57">
            <v>0</v>
          </cell>
          <cell r="K57">
            <v>344283.97000000003</v>
          </cell>
          <cell r="L57">
            <v>382789.00999999995</v>
          </cell>
          <cell r="M57">
            <v>0</v>
          </cell>
          <cell r="N57">
            <v>382789.00999999995</v>
          </cell>
          <cell r="W57">
            <v>1342019.7200000002</v>
          </cell>
        </row>
        <row r="58">
          <cell r="C58">
            <v>2.9803323078448001E-2</v>
          </cell>
          <cell r="D58">
            <v>0</v>
          </cell>
          <cell r="E58">
            <v>2.9803323078448001E-2</v>
          </cell>
          <cell r="F58">
            <v>4.0160348285903778E-2</v>
          </cell>
          <cell r="G58">
            <v>0</v>
          </cell>
          <cell r="H58">
            <v>4.0160348285903778E-2</v>
          </cell>
          <cell r="I58">
            <v>3.6309272391021115E-2</v>
          </cell>
          <cell r="J58">
            <v>0</v>
          </cell>
          <cell r="K58">
            <v>3.6309272391021115E-2</v>
          </cell>
          <cell r="L58">
            <v>3.6176651574808004E-2</v>
          </cell>
          <cell r="M58">
            <v>0</v>
          </cell>
          <cell r="N58">
            <v>3.6176651574808004E-2</v>
          </cell>
          <cell r="W58">
            <v>3.5352244200559838E-2</v>
          </cell>
        </row>
        <row r="59">
          <cell r="C59">
            <v>1894.55</v>
          </cell>
          <cell r="E59">
            <v>1894.55</v>
          </cell>
          <cell r="F59">
            <v>165.42</v>
          </cell>
          <cell r="H59">
            <v>165.42</v>
          </cell>
          <cell r="I59">
            <v>456</v>
          </cell>
          <cell r="J59">
            <v>0</v>
          </cell>
          <cell r="K59">
            <v>456</v>
          </cell>
          <cell r="L59">
            <v>492.94</v>
          </cell>
          <cell r="M59">
            <v>0</v>
          </cell>
          <cell r="N59">
            <v>492.94</v>
          </cell>
          <cell r="W59">
            <v>3008.91</v>
          </cell>
        </row>
        <row r="60">
          <cell r="C60">
            <v>0</v>
          </cell>
          <cell r="E60">
            <v>0</v>
          </cell>
          <cell r="F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W60">
            <v>0</v>
          </cell>
        </row>
        <row r="61">
          <cell r="C61">
            <v>5275</v>
          </cell>
          <cell r="E61">
            <v>5275</v>
          </cell>
          <cell r="F61">
            <v>3995</v>
          </cell>
          <cell r="H61">
            <v>3995</v>
          </cell>
          <cell r="I61">
            <v>7320</v>
          </cell>
          <cell r="J61">
            <v>0</v>
          </cell>
          <cell r="K61">
            <v>7320</v>
          </cell>
          <cell r="L61">
            <v>6050</v>
          </cell>
          <cell r="M61">
            <v>0</v>
          </cell>
          <cell r="N61">
            <v>6050</v>
          </cell>
          <cell r="W61">
            <v>22640</v>
          </cell>
        </row>
        <row r="62">
          <cell r="C62">
            <v>17852.11</v>
          </cell>
          <cell r="E62">
            <v>17852.11</v>
          </cell>
          <cell r="F62">
            <v>2740.52</v>
          </cell>
          <cell r="H62">
            <v>2740.52</v>
          </cell>
          <cell r="I62">
            <v>29723.69</v>
          </cell>
          <cell r="J62">
            <v>0</v>
          </cell>
          <cell r="K62">
            <v>29723.69</v>
          </cell>
          <cell r="L62">
            <v>9122.16</v>
          </cell>
          <cell r="M62">
            <v>0</v>
          </cell>
          <cell r="N62">
            <v>9122.16</v>
          </cell>
          <cell r="W62">
            <v>59438.479999999996</v>
          </cell>
        </row>
        <row r="63">
          <cell r="C63">
            <v>-20.8</v>
          </cell>
          <cell r="E63">
            <v>-20.8</v>
          </cell>
          <cell r="F63">
            <v>-105.5</v>
          </cell>
          <cell r="H63">
            <v>-105.5</v>
          </cell>
          <cell r="I63">
            <v>38</v>
          </cell>
          <cell r="J63">
            <v>0</v>
          </cell>
          <cell r="K63">
            <v>38</v>
          </cell>
          <cell r="L63">
            <v>23</v>
          </cell>
          <cell r="M63">
            <v>0</v>
          </cell>
          <cell r="N63">
            <v>23</v>
          </cell>
          <cell r="W63">
            <v>-65.3</v>
          </cell>
        </row>
        <row r="64">
          <cell r="C64">
            <v>23055.29</v>
          </cell>
          <cell r="E64">
            <v>23055.29</v>
          </cell>
          <cell r="F64">
            <v>34863.5</v>
          </cell>
          <cell r="H64">
            <v>34863.5</v>
          </cell>
          <cell r="I64">
            <v>27101.32</v>
          </cell>
          <cell r="J64">
            <v>0</v>
          </cell>
          <cell r="K64">
            <v>27101.32</v>
          </cell>
          <cell r="L64">
            <v>32898</v>
          </cell>
          <cell r="M64">
            <v>0</v>
          </cell>
          <cell r="N64">
            <v>32898</v>
          </cell>
          <cell r="W64">
            <v>117918.11</v>
          </cell>
        </row>
        <row r="65">
          <cell r="C65">
            <v>12417.8</v>
          </cell>
          <cell r="E65">
            <v>12417.8</v>
          </cell>
          <cell r="F65">
            <v>16802.72</v>
          </cell>
          <cell r="H65">
            <v>16802.72</v>
          </cell>
          <cell r="I65">
            <v>14732.13</v>
          </cell>
          <cell r="J65">
            <v>0</v>
          </cell>
          <cell r="K65">
            <v>14732.13</v>
          </cell>
          <cell r="L65">
            <v>16556.93</v>
          </cell>
          <cell r="M65">
            <v>0</v>
          </cell>
          <cell r="N65">
            <v>16556.93</v>
          </cell>
          <cell r="W65">
            <v>60509.58</v>
          </cell>
        </row>
        <row r="66">
          <cell r="C66">
            <v>29813.32</v>
          </cell>
          <cell r="E66">
            <v>29813.32</v>
          </cell>
          <cell r="F66">
            <v>17948.419999999998</v>
          </cell>
          <cell r="H66">
            <v>17948.419999999998</v>
          </cell>
          <cell r="I66">
            <v>39017.68</v>
          </cell>
          <cell r="J66">
            <v>0</v>
          </cell>
          <cell r="K66">
            <v>39017.68</v>
          </cell>
          <cell r="L66">
            <v>59744.4</v>
          </cell>
          <cell r="M66">
            <v>0</v>
          </cell>
          <cell r="N66">
            <v>59744.4</v>
          </cell>
          <cell r="W66">
            <v>146523.82</v>
          </cell>
        </row>
        <row r="67">
          <cell r="C67">
            <v>0</v>
          </cell>
          <cell r="E67">
            <v>0</v>
          </cell>
          <cell r="F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884</v>
          </cell>
          <cell r="M67">
            <v>0</v>
          </cell>
          <cell r="N67">
            <v>884</v>
          </cell>
          <cell r="W67">
            <v>884</v>
          </cell>
        </row>
        <row r="68">
          <cell r="C68">
            <v>2617.06</v>
          </cell>
          <cell r="E68">
            <v>2617.06</v>
          </cell>
          <cell r="F68">
            <v>3403.9</v>
          </cell>
          <cell r="H68">
            <v>3403.9</v>
          </cell>
          <cell r="I68">
            <v>3875.03</v>
          </cell>
          <cell r="J68">
            <v>0</v>
          </cell>
          <cell r="K68">
            <v>3875.03</v>
          </cell>
          <cell r="L68">
            <v>5720.06</v>
          </cell>
          <cell r="M68">
            <v>0</v>
          </cell>
          <cell r="N68">
            <v>5720.06</v>
          </cell>
          <cell r="W68">
            <v>15616.05</v>
          </cell>
        </row>
        <row r="69">
          <cell r="C69">
            <v>3268.87</v>
          </cell>
          <cell r="E69">
            <v>3268.87</v>
          </cell>
          <cell r="F69">
            <v>-1961.74</v>
          </cell>
          <cell r="H69">
            <v>-1961.74</v>
          </cell>
          <cell r="I69">
            <v>2970</v>
          </cell>
          <cell r="J69">
            <v>0</v>
          </cell>
          <cell r="K69">
            <v>2970</v>
          </cell>
          <cell r="L69">
            <v>3271.71</v>
          </cell>
          <cell r="M69">
            <v>0</v>
          </cell>
          <cell r="N69">
            <v>3271.71</v>
          </cell>
          <cell r="W69">
            <v>7548.84</v>
          </cell>
        </row>
        <row r="70">
          <cell r="C70">
            <v>2596.9299999999998</v>
          </cell>
          <cell r="E70">
            <v>2596.9299999999998</v>
          </cell>
          <cell r="F70">
            <v>1395.71</v>
          </cell>
          <cell r="H70">
            <v>1395.71</v>
          </cell>
          <cell r="I70">
            <v>2608.64</v>
          </cell>
          <cell r="J70">
            <v>0</v>
          </cell>
          <cell r="K70">
            <v>2608.64</v>
          </cell>
          <cell r="L70">
            <v>3376.16</v>
          </cell>
          <cell r="M70">
            <v>0</v>
          </cell>
          <cell r="N70">
            <v>3376.16</v>
          </cell>
          <cell r="W70">
            <v>9977.4399999999987</v>
          </cell>
        </row>
        <row r="71">
          <cell r="C71">
            <v>6106.19</v>
          </cell>
          <cell r="E71">
            <v>6106.19</v>
          </cell>
          <cell r="F71">
            <v>18050.05</v>
          </cell>
          <cell r="H71">
            <v>18050.05</v>
          </cell>
          <cell r="I71">
            <v>-4614.57</v>
          </cell>
          <cell r="J71">
            <v>0</v>
          </cell>
          <cell r="K71">
            <v>-4614.57</v>
          </cell>
          <cell r="L71">
            <v>0</v>
          </cell>
          <cell r="M71">
            <v>0</v>
          </cell>
          <cell r="N71">
            <v>0</v>
          </cell>
          <cell r="W71">
            <v>19541.669999999998</v>
          </cell>
        </row>
        <row r="72">
          <cell r="C72">
            <v>31315</v>
          </cell>
          <cell r="E72">
            <v>31315</v>
          </cell>
          <cell r="F72">
            <v>68583.98</v>
          </cell>
          <cell r="H72">
            <v>68583.98</v>
          </cell>
          <cell r="I72">
            <v>26878.71</v>
          </cell>
          <cell r="J72">
            <v>0</v>
          </cell>
          <cell r="K72">
            <v>26878.71</v>
          </cell>
          <cell r="L72">
            <v>32541.33</v>
          </cell>
          <cell r="M72">
            <v>0</v>
          </cell>
          <cell r="N72">
            <v>32541.33</v>
          </cell>
          <cell r="W72">
            <v>159319.02000000002</v>
          </cell>
        </row>
        <row r="73">
          <cell r="C73">
            <v>0</v>
          </cell>
          <cell r="E73">
            <v>0</v>
          </cell>
          <cell r="F73">
            <v>348</v>
          </cell>
          <cell r="H73">
            <v>348</v>
          </cell>
          <cell r="I73">
            <v>1396</v>
          </cell>
          <cell r="J73">
            <v>0</v>
          </cell>
          <cell r="K73">
            <v>1396</v>
          </cell>
          <cell r="L73">
            <v>0</v>
          </cell>
          <cell r="M73">
            <v>0</v>
          </cell>
          <cell r="N73">
            <v>0</v>
          </cell>
          <cell r="W73">
            <v>1744</v>
          </cell>
        </row>
        <row r="74"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159</v>
          </cell>
          <cell r="J74">
            <v>0</v>
          </cell>
          <cell r="K74">
            <v>159</v>
          </cell>
          <cell r="L74">
            <v>0</v>
          </cell>
          <cell r="M74">
            <v>0</v>
          </cell>
          <cell r="N74">
            <v>0</v>
          </cell>
          <cell r="W74">
            <v>159</v>
          </cell>
        </row>
        <row r="75">
          <cell r="C75">
            <v>0</v>
          </cell>
          <cell r="E75">
            <v>0</v>
          </cell>
          <cell r="F75">
            <v>0</v>
          </cell>
          <cell r="H75">
            <v>0</v>
          </cell>
          <cell r="I75">
            <v>637</v>
          </cell>
          <cell r="J75">
            <v>0</v>
          </cell>
          <cell r="K75">
            <v>637</v>
          </cell>
          <cell r="L75">
            <v>89.5</v>
          </cell>
          <cell r="M75">
            <v>0</v>
          </cell>
          <cell r="N75">
            <v>89.5</v>
          </cell>
          <cell r="W75">
            <v>726.5</v>
          </cell>
        </row>
        <row r="76">
          <cell r="C76">
            <v>0</v>
          </cell>
          <cell r="E76">
            <v>0</v>
          </cell>
          <cell r="F76">
            <v>2440</v>
          </cell>
          <cell r="H76">
            <v>2440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W76">
            <v>2440</v>
          </cell>
        </row>
        <row r="77">
          <cell r="C77">
            <v>0</v>
          </cell>
          <cell r="E77">
            <v>0</v>
          </cell>
          <cell r="F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W77">
            <v>0</v>
          </cell>
        </row>
        <row r="78">
          <cell r="C78">
            <v>0</v>
          </cell>
          <cell r="E78">
            <v>0</v>
          </cell>
          <cell r="F78">
            <v>815</v>
          </cell>
          <cell r="H78">
            <v>815</v>
          </cell>
          <cell r="I78">
            <v>0</v>
          </cell>
          <cell r="J78">
            <v>0</v>
          </cell>
          <cell r="K78">
            <v>0</v>
          </cell>
          <cell r="L78">
            <v>190</v>
          </cell>
          <cell r="M78">
            <v>0</v>
          </cell>
          <cell r="N78">
            <v>190</v>
          </cell>
          <cell r="W78">
            <v>1005</v>
          </cell>
        </row>
        <row r="79">
          <cell r="C79">
            <v>16054.82</v>
          </cell>
          <cell r="E79">
            <v>16054.82</v>
          </cell>
          <cell r="F79">
            <v>64855.03</v>
          </cell>
          <cell r="H79">
            <v>64855.03</v>
          </cell>
          <cell r="I79">
            <v>34821.83</v>
          </cell>
          <cell r="J79">
            <v>0</v>
          </cell>
          <cell r="K79">
            <v>34821.83</v>
          </cell>
          <cell r="L79">
            <v>102699.41</v>
          </cell>
          <cell r="M79">
            <v>0</v>
          </cell>
          <cell r="N79">
            <v>102699.41</v>
          </cell>
          <cell r="W79">
            <v>218431.09000000003</v>
          </cell>
        </row>
        <row r="80">
          <cell r="C80">
            <v>16699.12</v>
          </cell>
          <cell r="E80">
            <v>16699.12</v>
          </cell>
          <cell r="F80">
            <v>13769.91</v>
          </cell>
          <cell r="H80">
            <v>13769.91</v>
          </cell>
          <cell r="I80">
            <v>51963.55</v>
          </cell>
          <cell r="J80">
            <v>0</v>
          </cell>
          <cell r="K80">
            <v>51963.55</v>
          </cell>
          <cell r="L80">
            <v>24637.15</v>
          </cell>
          <cell r="M80">
            <v>0</v>
          </cell>
          <cell r="N80">
            <v>24637.15</v>
          </cell>
          <cell r="W80">
            <v>107069.73000000001</v>
          </cell>
        </row>
        <row r="81">
          <cell r="C81">
            <v>48611.08</v>
          </cell>
          <cell r="F81">
            <v>27777.759999999998</v>
          </cell>
          <cell r="H81">
            <v>27777.759999999998</v>
          </cell>
          <cell r="I81">
            <v>33379.51</v>
          </cell>
          <cell r="J81">
            <v>0</v>
          </cell>
          <cell r="K81">
            <v>33379.51</v>
          </cell>
          <cell r="L81">
            <v>56551.48</v>
          </cell>
          <cell r="M81">
            <v>0</v>
          </cell>
          <cell r="N81">
            <v>56551.48</v>
          </cell>
          <cell r="W81">
            <v>166319.83000000002</v>
          </cell>
        </row>
        <row r="82">
          <cell r="C82">
            <v>79474.5</v>
          </cell>
          <cell r="F82">
            <v>38410</v>
          </cell>
          <cell r="H82">
            <v>38410</v>
          </cell>
          <cell r="I82">
            <v>48847.89</v>
          </cell>
          <cell r="J82">
            <v>0</v>
          </cell>
          <cell r="K82">
            <v>48847.89</v>
          </cell>
          <cell r="L82">
            <v>42082.05</v>
          </cell>
          <cell r="M82">
            <v>0</v>
          </cell>
          <cell r="N82">
            <v>42082.05</v>
          </cell>
          <cell r="W82">
            <v>208814.44</v>
          </cell>
        </row>
        <row r="83">
          <cell r="C83">
            <v>1820.25</v>
          </cell>
          <cell r="F83">
            <v>1797.97</v>
          </cell>
          <cell r="H83">
            <v>1797.97</v>
          </cell>
          <cell r="I83">
            <v>22972.560000000001</v>
          </cell>
          <cell r="J83">
            <v>0</v>
          </cell>
          <cell r="K83">
            <v>22972.560000000001</v>
          </cell>
          <cell r="L83">
            <v>-14141.27</v>
          </cell>
          <cell r="M83">
            <v>0</v>
          </cell>
          <cell r="N83">
            <v>-14141.27</v>
          </cell>
          <cell r="W83">
            <v>12449.510000000002</v>
          </cell>
        </row>
        <row r="85">
          <cell r="C85">
            <v>193756.2</v>
          </cell>
          <cell r="D85">
            <v>0</v>
          </cell>
          <cell r="F85">
            <v>156572.26</v>
          </cell>
          <cell r="G85">
            <v>0</v>
          </cell>
          <cell r="H85">
            <v>156572.26</v>
          </cell>
          <cell r="I85">
            <v>167447.19999999998</v>
          </cell>
          <cell r="J85">
            <v>0</v>
          </cell>
          <cell r="K85">
            <v>167447.19999999998</v>
          </cell>
          <cell r="L85">
            <v>306141.59999999998</v>
          </cell>
          <cell r="M85">
            <v>0</v>
          </cell>
          <cell r="N85">
            <v>306141.59999999998</v>
          </cell>
          <cell r="W85">
            <v>823917.26</v>
          </cell>
        </row>
        <row r="86">
          <cell r="C86">
            <v>0.2079058211080396</v>
          </cell>
          <cell r="D86">
            <v>0</v>
          </cell>
          <cell r="F86">
            <v>0.19314738464859313</v>
          </cell>
          <cell r="G86">
            <v>0</v>
          </cell>
          <cell r="H86">
            <v>0.19314738464859313</v>
          </cell>
          <cell r="I86">
            <v>0.11674884484167682</v>
          </cell>
          <cell r="J86">
            <v>0</v>
          </cell>
          <cell r="K86">
            <v>0.11674884484167682</v>
          </cell>
          <cell r="L86">
            <v>0.19451283766582458</v>
          </cell>
          <cell r="M86">
            <v>0</v>
          </cell>
          <cell r="N86">
            <v>0.19451283766582458</v>
          </cell>
          <cell r="W86">
            <v>0.17343002365755725</v>
          </cell>
        </row>
        <row r="87">
          <cell r="C87">
            <v>5202.2</v>
          </cell>
          <cell r="F87">
            <v>4301.13</v>
          </cell>
          <cell r="H87">
            <v>4301.13</v>
          </cell>
          <cell r="I87">
            <v>6547.8</v>
          </cell>
          <cell r="J87">
            <v>0</v>
          </cell>
          <cell r="K87">
            <v>6547.8</v>
          </cell>
          <cell r="L87">
            <v>8597.1299999999992</v>
          </cell>
          <cell r="M87">
            <v>0</v>
          </cell>
          <cell r="N87">
            <v>8597.1299999999992</v>
          </cell>
          <cell r="W87">
            <v>24648.260000000002</v>
          </cell>
        </row>
        <row r="88">
          <cell r="C88">
            <v>52036.07</v>
          </cell>
          <cell r="F88">
            <v>43020.7</v>
          </cell>
          <cell r="H88">
            <v>43020.7</v>
          </cell>
          <cell r="I88">
            <v>65560.679999999993</v>
          </cell>
          <cell r="J88">
            <v>0</v>
          </cell>
          <cell r="K88">
            <v>65560.679999999993</v>
          </cell>
          <cell r="L88">
            <v>86309.47</v>
          </cell>
          <cell r="M88">
            <v>0</v>
          </cell>
          <cell r="N88">
            <v>86309.47</v>
          </cell>
          <cell r="W88">
            <v>246926.91999999998</v>
          </cell>
        </row>
        <row r="89">
          <cell r="C89">
            <v>1704.49</v>
          </cell>
          <cell r="F89">
            <v>1983.44</v>
          </cell>
          <cell r="H89">
            <v>1983.44</v>
          </cell>
          <cell r="I89">
            <v>2198.1999999999998</v>
          </cell>
          <cell r="J89">
            <v>0</v>
          </cell>
          <cell r="K89">
            <v>2198.1999999999998</v>
          </cell>
          <cell r="L89">
            <v>6273.5</v>
          </cell>
          <cell r="M89">
            <v>0</v>
          </cell>
          <cell r="N89">
            <v>6273.5</v>
          </cell>
          <cell r="W89">
            <v>12159.630000000001</v>
          </cell>
        </row>
        <row r="90">
          <cell r="C90">
            <v>336</v>
          </cell>
          <cell r="F90">
            <v>0</v>
          </cell>
          <cell r="H90">
            <v>0</v>
          </cell>
          <cell r="I90">
            <v>780</v>
          </cell>
          <cell r="J90">
            <v>0</v>
          </cell>
          <cell r="K90">
            <v>780</v>
          </cell>
          <cell r="L90">
            <v>0</v>
          </cell>
          <cell r="M90">
            <v>0</v>
          </cell>
          <cell r="N90">
            <v>0</v>
          </cell>
          <cell r="W90">
            <v>1116</v>
          </cell>
        </row>
        <row r="91">
          <cell r="C91">
            <v>0</v>
          </cell>
          <cell r="F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15</v>
          </cell>
          <cell r="M91">
            <v>0</v>
          </cell>
          <cell r="N91">
            <v>15</v>
          </cell>
          <cell r="W91">
            <v>15</v>
          </cell>
        </row>
        <row r="92">
          <cell r="C92">
            <v>0</v>
          </cell>
          <cell r="F92">
            <v>0</v>
          </cell>
          <cell r="H92">
            <v>0</v>
          </cell>
          <cell r="I92">
            <v>-16981.13</v>
          </cell>
          <cell r="J92">
            <v>0</v>
          </cell>
          <cell r="K92">
            <v>-16981.13</v>
          </cell>
          <cell r="L92">
            <v>0</v>
          </cell>
          <cell r="M92">
            <v>0</v>
          </cell>
          <cell r="N92">
            <v>0</v>
          </cell>
          <cell r="W92">
            <v>-16981.13</v>
          </cell>
        </row>
        <row r="93">
          <cell r="C93">
            <v>22028.16</v>
          </cell>
          <cell r="F93">
            <v>12220.71</v>
          </cell>
          <cell r="H93">
            <v>12220.71</v>
          </cell>
          <cell r="I93">
            <v>19846.060000000001</v>
          </cell>
          <cell r="J93">
            <v>0</v>
          </cell>
          <cell r="K93">
            <v>19846.060000000001</v>
          </cell>
          <cell r="L93">
            <v>24224</v>
          </cell>
          <cell r="M93">
            <v>0</v>
          </cell>
          <cell r="N93">
            <v>24224</v>
          </cell>
          <cell r="W93">
            <v>78318.929999999993</v>
          </cell>
        </row>
        <row r="94">
          <cell r="C94">
            <v>1940</v>
          </cell>
          <cell r="F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3228.16</v>
          </cell>
          <cell r="M94">
            <v>0</v>
          </cell>
          <cell r="N94">
            <v>3228.16</v>
          </cell>
          <cell r="W94">
            <v>5168.16</v>
          </cell>
        </row>
        <row r="95">
          <cell r="C95">
            <v>0</v>
          </cell>
          <cell r="F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14722.22</v>
          </cell>
          <cell r="M95">
            <v>0</v>
          </cell>
          <cell r="N95">
            <v>14722.22</v>
          </cell>
          <cell r="W95">
            <v>14722.22</v>
          </cell>
        </row>
        <row r="96">
          <cell r="C96">
            <v>110509.28</v>
          </cell>
          <cell r="F96">
            <v>95046.28</v>
          </cell>
          <cell r="H96">
            <v>95046.28</v>
          </cell>
          <cell r="I96">
            <v>89995.59</v>
          </cell>
          <cell r="J96">
            <v>0</v>
          </cell>
          <cell r="K96">
            <v>89995.59</v>
          </cell>
          <cell r="L96">
            <v>162772.12</v>
          </cell>
          <cell r="M96">
            <v>0</v>
          </cell>
          <cell r="N96">
            <v>162772.12</v>
          </cell>
          <cell r="W96">
            <v>458323.27</v>
          </cell>
        </row>
        <row r="97">
          <cell r="C97">
            <v>0</v>
          </cell>
          <cell r="F97">
            <v>0</v>
          </cell>
          <cell r="H97">
            <v>0</v>
          </cell>
          <cell r="I97">
            <v>-500</v>
          </cell>
          <cell r="J97">
            <v>0</v>
          </cell>
          <cell r="K97">
            <v>-500</v>
          </cell>
          <cell r="L97">
            <v>0</v>
          </cell>
          <cell r="M97">
            <v>0</v>
          </cell>
          <cell r="N97">
            <v>0</v>
          </cell>
          <cell r="W97">
            <v>-500</v>
          </cell>
        </row>
        <row r="99">
          <cell r="C99">
            <v>99558.05</v>
          </cell>
          <cell r="D99">
            <v>0</v>
          </cell>
          <cell r="F99">
            <v>85229.64</v>
          </cell>
          <cell r="G99">
            <v>0</v>
          </cell>
          <cell r="H99">
            <v>85229.64</v>
          </cell>
          <cell r="I99">
            <v>59770.36</v>
          </cell>
          <cell r="J99">
            <v>0</v>
          </cell>
          <cell r="K99">
            <v>59770.36</v>
          </cell>
          <cell r="L99">
            <v>239251.8</v>
          </cell>
          <cell r="M99">
            <v>0</v>
          </cell>
          <cell r="N99">
            <v>239251.8</v>
          </cell>
          <cell r="W99">
            <v>483809.85</v>
          </cell>
        </row>
        <row r="100">
          <cell r="C100">
            <v>0.10682857185042471</v>
          </cell>
          <cell r="D100">
            <v>0</v>
          </cell>
          <cell r="F100">
            <v>0.10513919937376594</v>
          </cell>
          <cell r="G100">
            <v>0</v>
          </cell>
          <cell r="H100">
            <v>0.10513919937376594</v>
          </cell>
          <cell r="I100">
            <v>4.1673557311027995E-2</v>
          </cell>
          <cell r="J100">
            <v>0</v>
          </cell>
          <cell r="K100">
            <v>4.1673557311027995E-2</v>
          </cell>
          <cell r="L100">
            <v>0.15201314207104272</v>
          </cell>
          <cell r="M100">
            <v>0</v>
          </cell>
          <cell r="N100">
            <v>0.15201314207104272</v>
          </cell>
          <cell r="W100">
            <v>0.10183929601287782</v>
          </cell>
        </row>
        <row r="101">
          <cell r="C101">
            <v>0</v>
          </cell>
          <cell r="F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W101">
            <v>0</v>
          </cell>
        </row>
        <row r="102">
          <cell r="C102">
            <v>0</v>
          </cell>
          <cell r="F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4500</v>
          </cell>
          <cell r="M102">
            <v>0</v>
          </cell>
          <cell r="N102">
            <v>4500</v>
          </cell>
          <cell r="W102">
            <v>4500</v>
          </cell>
        </row>
        <row r="103">
          <cell r="C103">
            <v>0</v>
          </cell>
          <cell r="F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W103">
            <v>0</v>
          </cell>
        </row>
        <row r="104">
          <cell r="C104">
            <v>99558.05</v>
          </cell>
          <cell r="F104">
            <v>85229.64</v>
          </cell>
          <cell r="H104">
            <v>85229.64</v>
          </cell>
          <cell r="I104">
            <v>59770.36</v>
          </cell>
          <cell r="J104">
            <v>0</v>
          </cell>
          <cell r="K104">
            <v>59770.36</v>
          </cell>
          <cell r="L104">
            <v>234751.8</v>
          </cell>
          <cell r="M104">
            <v>0</v>
          </cell>
          <cell r="N104">
            <v>234751.8</v>
          </cell>
          <cell r="W104">
            <v>479309.85</v>
          </cell>
        </row>
        <row r="106">
          <cell r="C106">
            <v>690640.01</v>
          </cell>
          <cell r="D106">
            <v>0</v>
          </cell>
          <cell r="F106">
            <v>204534.62</v>
          </cell>
          <cell r="G106">
            <v>0</v>
          </cell>
          <cell r="H106">
            <v>204534.62</v>
          </cell>
          <cell r="I106">
            <v>1333542.3399999999</v>
          </cell>
          <cell r="J106">
            <v>0</v>
          </cell>
          <cell r="K106">
            <v>1333542.3399999999</v>
          </cell>
          <cell r="L106">
            <v>957366.54</v>
          </cell>
          <cell r="M106">
            <v>0</v>
          </cell>
          <cell r="N106">
            <v>957366.54</v>
          </cell>
          <cell r="W106">
            <v>3186083.51</v>
          </cell>
        </row>
        <row r="107">
          <cell r="C107">
            <v>6.3018141118084237E-2</v>
          </cell>
          <cell r="D107">
            <v>0</v>
          </cell>
          <cell r="F107">
            <v>2.3559891267562232E-2</v>
          </cell>
          <cell r="G107">
            <v>0</v>
          </cell>
          <cell r="H107">
            <v>2.3559891267562232E-2</v>
          </cell>
          <cell r="I107">
            <v>0.12216136640823974</v>
          </cell>
          <cell r="J107">
            <v>0</v>
          </cell>
          <cell r="K107">
            <v>0.12216136640823974</v>
          </cell>
          <cell r="L107">
            <v>7.8763215612547649E-2</v>
          </cell>
          <cell r="M107">
            <v>0</v>
          </cell>
          <cell r="N107">
            <v>7.8763215612547649E-2</v>
          </cell>
          <cell r="W107">
            <v>7.4594415763786434E-2</v>
          </cell>
        </row>
        <row r="108">
          <cell r="C108">
            <v>194437.66</v>
          </cell>
          <cell r="F108">
            <v>24767.919999999998</v>
          </cell>
          <cell r="H108">
            <v>24767.919999999998</v>
          </cell>
          <cell r="I108">
            <v>242762.67</v>
          </cell>
          <cell r="J108">
            <v>0</v>
          </cell>
          <cell r="K108">
            <v>242762.67</v>
          </cell>
          <cell r="L108">
            <v>439497.09</v>
          </cell>
          <cell r="M108">
            <v>0</v>
          </cell>
          <cell r="N108">
            <v>439497.09</v>
          </cell>
          <cell r="W108">
            <v>901465.34000000008</v>
          </cell>
        </row>
        <row r="109">
          <cell r="C109">
            <v>0</v>
          </cell>
          <cell r="F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W109">
            <v>0</v>
          </cell>
        </row>
        <row r="110">
          <cell r="C110">
            <v>420730.65</v>
          </cell>
          <cell r="F110">
            <v>104295</v>
          </cell>
          <cell r="H110">
            <v>104295</v>
          </cell>
          <cell r="I110">
            <v>959648</v>
          </cell>
          <cell r="J110">
            <v>0</v>
          </cell>
          <cell r="K110">
            <v>959648</v>
          </cell>
          <cell r="L110">
            <v>442397.45</v>
          </cell>
          <cell r="M110">
            <v>0</v>
          </cell>
          <cell r="N110">
            <v>442397.45</v>
          </cell>
          <cell r="W110">
            <v>1927071.0999999999</v>
          </cell>
        </row>
        <row r="111">
          <cell r="C111">
            <v>75471.7</v>
          </cell>
          <cell r="F111">
            <v>75471.7</v>
          </cell>
          <cell r="H111">
            <v>75471.7</v>
          </cell>
          <cell r="I111">
            <v>131131.67000000001</v>
          </cell>
          <cell r="J111">
            <v>0</v>
          </cell>
          <cell r="K111">
            <v>131131.67000000001</v>
          </cell>
          <cell r="L111">
            <v>75472</v>
          </cell>
          <cell r="M111">
            <v>0</v>
          </cell>
          <cell r="N111">
            <v>75472</v>
          </cell>
          <cell r="W111">
            <v>357547.07</v>
          </cell>
        </row>
        <row r="113">
          <cell r="C113">
            <v>766298.49</v>
          </cell>
          <cell r="D113">
            <v>0</v>
          </cell>
          <cell r="F113">
            <v>761927.82000000007</v>
          </cell>
          <cell r="G113">
            <v>0</v>
          </cell>
          <cell r="H113">
            <v>761927.82000000007</v>
          </cell>
          <cell r="I113">
            <v>878058.47</v>
          </cell>
          <cell r="J113">
            <v>0</v>
          </cell>
          <cell r="K113">
            <v>878058.47</v>
          </cell>
          <cell r="L113">
            <v>962727.95</v>
          </cell>
          <cell r="M113">
            <v>0</v>
          </cell>
          <cell r="N113">
            <v>962727.95</v>
          </cell>
          <cell r="W113">
            <v>3369012.73</v>
          </cell>
        </row>
        <row r="114">
          <cell r="C114">
            <v>6.9921675087133831E-2</v>
          </cell>
          <cell r="D114">
            <v>0</v>
          </cell>
          <cell r="F114">
            <v>8.7764783257380727E-2</v>
          </cell>
          <cell r="G114">
            <v>0</v>
          </cell>
          <cell r="H114">
            <v>8.7764783257380727E-2</v>
          </cell>
          <cell r="I114">
            <v>8.0436008114694271E-2</v>
          </cell>
          <cell r="J114">
            <v>0</v>
          </cell>
          <cell r="K114">
            <v>8.0436008114694271E-2</v>
          </cell>
          <cell r="L114">
            <v>7.9204302567411622E-2</v>
          </cell>
          <cell r="M114">
            <v>0</v>
          </cell>
          <cell r="N114">
            <v>7.9204302567411622E-2</v>
          </cell>
          <cell r="W114">
            <v>7.8877259653218929E-2</v>
          </cell>
        </row>
        <row r="115">
          <cell r="C115">
            <v>516631.35</v>
          </cell>
          <cell r="F115">
            <v>514500.32</v>
          </cell>
          <cell r="H115">
            <v>514500.32</v>
          </cell>
          <cell r="I115">
            <v>578014.76</v>
          </cell>
          <cell r="J115">
            <v>0</v>
          </cell>
          <cell r="K115">
            <v>578014.76</v>
          </cell>
          <cell r="L115">
            <v>628111.91</v>
          </cell>
          <cell r="M115">
            <v>0</v>
          </cell>
          <cell r="N115">
            <v>628111.91</v>
          </cell>
          <cell r="W115">
            <v>2237258.34</v>
          </cell>
        </row>
        <row r="116">
          <cell r="C116">
            <v>0</v>
          </cell>
          <cell r="F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W116">
            <v>0</v>
          </cell>
        </row>
        <row r="117">
          <cell r="C117">
            <v>118500</v>
          </cell>
          <cell r="F117">
            <v>118500</v>
          </cell>
          <cell r="H117">
            <v>118500</v>
          </cell>
          <cell r="I117">
            <v>99200</v>
          </cell>
          <cell r="J117">
            <v>0</v>
          </cell>
          <cell r="K117">
            <v>99200</v>
          </cell>
          <cell r="L117">
            <v>163400</v>
          </cell>
          <cell r="M117">
            <v>0</v>
          </cell>
          <cell r="N117">
            <v>163400</v>
          </cell>
          <cell r="W117">
            <v>499600</v>
          </cell>
        </row>
        <row r="118">
          <cell r="C118">
            <v>0</v>
          </cell>
          <cell r="F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W118">
            <v>0</v>
          </cell>
        </row>
        <row r="119">
          <cell r="C119">
            <v>89044.4</v>
          </cell>
          <cell r="F119">
            <v>89044.38</v>
          </cell>
          <cell r="H119">
            <v>89044.38</v>
          </cell>
          <cell r="I119">
            <v>127465.58</v>
          </cell>
          <cell r="J119">
            <v>0</v>
          </cell>
          <cell r="K119">
            <v>127465.58</v>
          </cell>
          <cell r="L119">
            <v>85826.82</v>
          </cell>
          <cell r="M119">
            <v>0</v>
          </cell>
          <cell r="N119">
            <v>85826.82</v>
          </cell>
          <cell r="W119">
            <v>391381.18</v>
          </cell>
        </row>
        <row r="120">
          <cell r="C120">
            <v>20804</v>
          </cell>
          <cell r="F120">
            <v>20804</v>
          </cell>
          <cell r="H120">
            <v>20804</v>
          </cell>
          <cell r="I120">
            <v>30954</v>
          </cell>
          <cell r="J120">
            <v>0</v>
          </cell>
          <cell r="K120">
            <v>30954</v>
          </cell>
          <cell r="L120">
            <v>20060</v>
          </cell>
          <cell r="M120">
            <v>0</v>
          </cell>
          <cell r="N120">
            <v>20060</v>
          </cell>
          <cell r="W120">
            <v>92622</v>
          </cell>
        </row>
        <row r="121">
          <cell r="C121">
            <v>0</v>
          </cell>
          <cell r="F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W121">
            <v>0</v>
          </cell>
        </row>
        <row r="122">
          <cell r="C122">
            <v>0</v>
          </cell>
          <cell r="F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W122">
            <v>0</v>
          </cell>
        </row>
        <row r="123">
          <cell r="C123">
            <v>14619.4</v>
          </cell>
          <cell r="F123">
            <v>12379.78</v>
          </cell>
          <cell r="H123">
            <v>12379.78</v>
          </cell>
          <cell r="I123">
            <v>42424.13</v>
          </cell>
          <cell r="J123">
            <v>0</v>
          </cell>
          <cell r="K123">
            <v>42424.13</v>
          </cell>
          <cell r="L123">
            <v>65329.22</v>
          </cell>
          <cell r="M123">
            <v>0</v>
          </cell>
          <cell r="N123">
            <v>65329.22</v>
          </cell>
          <cell r="W123">
            <v>134752.53</v>
          </cell>
        </row>
        <row r="124">
          <cell r="C124">
            <v>6699.34</v>
          </cell>
          <cell r="F124">
            <v>6699.34</v>
          </cell>
          <cell r="H124">
            <v>6699.34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W124">
            <v>13398.68</v>
          </cell>
        </row>
        <row r="126">
          <cell r="C126">
            <v>18617.3</v>
          </cell>
          <cell r="D126">
            <v>0</v>
          </cell>
          <cell r="F126">
            <v>18185.84</v>
          </cell>
          <cell r="G126">
            <v>0</v>
          </cell>
          <cell r="H126">
            <v>18185.84</v>
          </cell>
          <cell r="I126">
            <v>18185.849999999999</v>
          </cell>
          <cell r="J126">
            <v>0</v>
          </cell>
          <cell r="K126">
            <v>18185.849999999999</v>
          </cell>
          <cell r="L126">
            <v>18610.72</v>
          </cell>
          <cell r="M126">
            <v>0</v>
          </cell>
          <cell r="N126">
            <v>18610.72</v>
          </cell>
          <cell r="W126">
            <v>73599.710000000006</v>
          </cell>
        </row>
        <row r="127">
          <cell r="C127">
            <v>1.6987542303517999E-3</v>
          </cell>
          <cell r="D127">
            <v>0</v>
          </cell>
          <cell r="F127">
            <v>2.0947867554611732E-3</v>
          </cell>
          <cell r="G127">
            <v>0</v>
          </cell>
          <cell r="H127">
            <v>2.0947867554611732E-3</v>
          </cell>
          <cell r="I127">
            <v>1.6659450687522127E-3</v>
          </cell>
          <cell r="J127">
            <v>0</v>
          </cell>
          <cell r="K127">
            <v>1.6659450687522127E-3</v>
          </cell>
          <cell r="L127">
            <v>1.5311169659895914E-3</v>
          </cell>
          <cell r="M127">
            <v>0</v>
          </cell>
          <cell r="N127">
            <v>1.5311169659895914E-3</v>
          </cell>
          <cell r="W127">
            <v>1.723158652496874E-3</v>
          </cell>
        </row>
        <row r="128">
          <cell r="C128">
            <v>5220.34</v>
          </cell>
          <cell r="F128">
            <v>4788.88</v>
          </cell>
          <cell r="H128">
            <v>4788.88</v>
          </cell>
          <cell r="I128">
            <v>4788.8900000000003</v>
          </cell>
          <cell r="J128">
            <v>0</v>
          </cell>
          <cell r="K128">
            <v>4788.8900000000003</v>
          </cell>
          <cell r="L128">
            <v>4788.88</v>
          </cell>
          <cell r="M128">
            <v>0</v>
          </cell>
          <cell r="N128">
            <v>4788.88</v>
          </cell>
          <cell r="W128">
            <v>19586.990000000002</v>
          </cell>
        </row>
        <row r="129">
          <cell r="C129">
            <v>13396.96</v>
          </cell>
          <cell r="F129">
            <v>13396.96</v>
          </cell>
          <cell r="H129">
            <v>13396.96</v>
          </cell>
          <cell r="I129">
            <v>13396.96</v>
          </cell>
          <cell r="J129">
            <v>0</v>
          </cell>
          <cell r="K129">
            <v>13396.96</v>
          </cell>
          <cell r="L129">
            <v>13821.84</v>
          </cell>
          <cell r="M129">
            <v>0</v>
          </cell>
          <cell r="N129">
            <v>13821.84</v>
          </cell>
          <cell r="W129">
            <v>54012.72</v>
          </cell>
        </row>
        <row r="131">
          <cell r="C131">
            <v>510364.56999999995</v>
          </cell>
          <cell r="D131">
            <v>0</v>
          </cell>
          <cell r="F131">
            <v>745704.78</v>
          </cell>
          <cell r="G131">
            <v>0</v>
          </cell>
          <cell r="H131">
            <v>745704.78</v>
          </cell>
          <cell r="I131">
            <v>1110401.6899999997</v>
          </cell>
          <cell r="J131">
            <v>0</v>
          </cell>
          <cell r="K131">
            <v>1110401.6899999997</v>
          </cell>
          <cell r="L131">
            <v>928398.3</v>
          </cell>
          <cell r="M131">
            <v>0</v>
          </cell>
          <cell r="N131">
            <v>928398.3</v>
          </cell>
          <cell r="W131">
            <v>3294869.3400000003</v>
          </cell>
        </row>
        <row r="132">
          <cell r="C132">
            <v>4.656872759794263E-2</v>
          </cell>
          <cell r="D132">
            <v>0</v>
          </cell>
          <cell r="F132">
            <v>8.5896087100078289E-2</v>
          </cell>
          <cell r="G132">
            <v>0</v>
          </cell>
          <cell r="H132">
            <v>8.5896087100078289E-2</v>
          </cell>
          <cell r="I132">
            <v>0.10172019563504719</v>
          </cell>
          <cell r="J132">
            <v>0</v>
          </cell>
          <cell r="K132">
            <v>0.10172019563504719</v>
          </cell>
          <cell r="L132">
            <v>7.6379978223620276E-2</v>
          </cell>
          <cell r="M132">
            <v>0</v>
          </cell>
          <cell r="N132">
            <v>7.6379978223620276E-2</v>
          </cell>
          <cell r="W132">
            <v>7.7141372052521195E-2</v>
          </cell>
        </row>
        <row r="133">
          <cell r="C133">
            <v>95496.23</v>
          </cell>
          <cell r="F133">
            <v>95496.23</v>
          </cell>
          <cell r="H133">
            <v>95496.23</v>
          </cell>
          <cell r="I133">
            <v>95496.23</v>
          </cell>
          <cell r="J133">
            <v>0</v>
          </cell>
          <cell r="K133">
            <v>95496.23</v>
          </cell>
          <cell r="L133">
            <v>99269.81</v>
          </cell>
          <cell r="M133">
            <v>0</v>
          </cell>
          <cell r="N133">
            <v>99269.81</v>
          </cell>
          <cell r="W133">
            <v>385758.5</v>
          </cell>
        </row>
        <row r="134">
          <cell r="C134">
            <v>126367.92</v>
          </cell>
          <cell r="F134">
            <v>297171.08</v>
          </cell>
          <cell r="H134">
            <v>297171.08</v>
          </cell>
          <cell r="I134">
            <v>235890.49</v>
          </cell>
          <cell r="J134">
            <v>0</v>
          </cell>
          <cell r="K134">
            <v>235890.49</v>
          </cell>
          <cell r="L134">
            <v>381982.74</v>
          </cell>
          <cell r="M134">
            <v>0</v>
          </cell>
          <cell r="N134">
            <v>381982.74</v>
          </cell>
          <cell r="W134">
            <v>1041412.23</v>
          </cell>
        </row>
        <row r="135">
          <cell r="C135">
            <v>196298.31</v>
          </cell>
          <cell r="F135">
            <v>105452.63</v>
          </cell>
          <cell r="H135">
            <v>105452.63</v>
          </cell>
          <cell r="I135">
            <v>168715.77</v>
          </cell>
          <cell r="J135">
            <v>0</v>
          </cell>
          <cell r="K135">
            <v>168715.77</v>
          </cell>
          <cell r="L135">
            <v>131441.72</v>
          </cell>
          <cell r="M135">
            <v>0</v>
          </cell>
          <cell r="N135">
            <v>131441.72</v>
          </cell>
          <cell r="W135">
            <v>601908.42999999993</v>
          </cell>
        </row>
        <row r="136">
          <cell r="C136">
            <v>917.7</v>
          </cell>
          <cell r="F136">
            <v>92489.52</v>
          </cell>
          <cell r="H136">
            <v>92489.52</v>
          </cell>
          <cell r="I136">
            <v>0</v>
          </cell>
          <cell r="J136">
            <v>0</v>
          </cell>
          <cell r="K136">
            <v>0</v>
          </cell>
          <cell r="L136">
            <v>-0.01</v>
          </cell>
          <cell r="M136">
            <v>0</v>
          </cell>
          <cell r="N136">
            <v>-0.01</v>
          </cell>
          <cell r="W136">
            <v>93407.21</v>
          </cell>
        </row>
        <row r="137">
          <cell r="C137">
            <v>0</v>
          </cell>
          <cell r="F137">
            <v>0</v>
          </cell>
          <cell r="H137">
            <v>0</v>
          </cell>
          <cell r="I137">
            <v>389597.33</v>
          </cell>
          <cell r="J137">
            <v>0</v>
          </cell>
          <cell r="K137">
            <v>389597.33</v>
          </cell>
          <cell r="L137">
            <v>36757</v>
          </cell>
          <cell r="M137">
            <v>0</v>
          </cell>
          <cell r="N137">
            <v>36757</v>
          </cell>
          <cell r="W137">
            <v>426354.33</v>
          </cell>
        </row>
        <row r="138">
          <cell r="C138">
            <v>18212.830000000002</v>
          </cell>
          <cell r="F138">
            <v>20947.150000000001</v>
          </cell>
          <cell r="H138">
            <v>20947.150000000001</v>
          </cell>
          <cell r="I138">
            <v>12217.5</v>
          </cell>
          <cell r="J138">
            <v>0</v>
          </cell>
          <cell r="K138">
            <v>12217.5</v>
          </cell>
          <cell r="L138">
            <v>13435.77</v>
          </cell>
          <cell r="M138">
            <v>0</v>
          </cell>
          <cell r="N138">
            <v>13435.77</v>
          </cell>
          <cell r="W138">
            <v>64813.25</v>
          </cell>
        </row>
        <row r="139">
          <cell r="C139">
            <v>8090.47</v>
          </cell>
          <cell r="F139">
            <v>87608.02</v>
          </cell>
          <cell r="H139">
            <v>87608.02</v>
          </cell>
          <cell r="I139">
            <v>162036.14000000001</v>
          </cell>
          <cell r="J139">
            <v>0</v>
          </cell>
          <cell r="K139">
            <v>162036.14000000001</v>
          </cell>
          <cell r="L139">
            <v>206560.88</v>
          </cell>
          <cell r="M139">
            <v>0</v>
          </cell>
          <cell r="N139">
            <v>206560.88</v>
          </cell>
          <cell r="W139">
            <v>464295.51</v>
          </cell>
        </row>
        <row r="140">
          <cell r="C140">
            <v>0</v>
          </cell>
          <cell r="F140">
            <v>0</v>
          </cell>
          <cell r="H140">
            <v>0</v>
          </cell>
          <cell r="I140">
            <v>16771.68</v>
          </cell>
          <cell r="J140">
            <v>0</v>
          </cell>
          <cell r="K140">
            <v>16771.68</v>
          </cell>
          <cell r="L140">
            <v>2048</v>
          </cell>
          <cell r="M140">
            <v>0</v>
          </cell>
          <cell r="N140">
            <v>2048</v>
          </cell>
          <cell r="W140">
            <v>18819.68</v>
          </cell>
        </row>
        <row r="141">
          <cell r="C141">
            <v>0</v>
          </cell>
          <cell r="F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W141">
            <v>0</v>
          </cell>
        </row>
        <row r="142">
          <cell r="C142">
            <v>1658.13</v>
          </cell>
          <cell r="F142">
            <v>1658.13</v>
          </cell>
          <cell r="H142">
            <v>1658.13</v>
          </cell>
          <cell r="I142">
            <v>1658.13</v>
          </cell>
          <cell r="J142">
            <v>0</v>
          </cell>
          <cell r="K142">
            <v>1658.13</v>
          </cell>
          <cell r="L142">
            <v>1658.13</v>
          </cell>
          <cell r="M142">
            <v>0</v>
          </cell>
          <cell r="N142">
            <v>1658.13</v>
          </cell>
          <cell r="W142">
            <v>6632.52</v>
          </cell>
        </row>
        <row r="143">
          <cell r="C143">
            <v>63322.98</v>
          </cell>
          <cell r="F143">
            <v>44882.02</v>
          </cell>
          <cell r="H143">
            <v>44882.02</v>
          </cell>
          <cell r="I143">
            <v>28018.42</v>
          </cell>
          <cell r="J143">
            <v>0</v>
          </cell>
          <cell r="K143">
            <v>28018.42</v>
          </cell>
          <cell r="L143">
            <v>55244.259999999995</v>
          </cell>
          <cell r="M143">
            <v>0</v>
          </cell>
          <cell r="N143">
            <v>55244.259999999995</v>
          </cell>
          <cell r="W143">
            <v>191467.68</v>
          </cell>
        </row>
        <row r="145">
          <cell r="C145">
            <v>-678025.58</v>
          </cell>
          <cell r="D145">
            <v>43499.88</v>
          </cell>
          <cell r="F145">
            <v>227851.77000000002</v>
          </cell>
          <cell r="G145">
            <v>42327.37</v>
          </cell>
          <cell r="H145">
            <v>270179.14</v>
          </cell>
          <cell r="I145">
            <v>724375.33000000031</v>
          </cell>
          <cell r="J145">
            <v>-85827.25</v>
          </cell>
          <cell r="K145">
            <v>638548.08000000031</v>
          </cell>
          <cell r="L145">
            <v>519495.64</v>
          </cell>
          <cell r="M145">
            <v>0</v>
          </cell>
          <cell r="N145">
            <v>519495.64</v>
          </cell>
          <cell r="W145">
            <v>793697.16000000038</v>
          </cell>
        </row>
        <row r="146">
          <cell r="C146">
            <v>-6.1867124787790537E-2</v>
          </cell>
          <cell r="D146">
            <v>0</v>
          </cell>
          <cell r="F146">
            <v>2.6245742292046199E-2</v>
          </cell>
          <cell r="G146">
            <v>0</v>
          </cell>
          <cell r="H146">
            <v>3.112133858396918E-2</v>
          </cell>
          <cell r="I146">
            <v>6.6357608192042575E-2</v>
          </cell>
          <cell r="J146">
            <v>0</v>
          </cell>
          <cell r="K146">
            <v>5.849526005312889E-2</v>
          </cell>
          <cell r="L146">
            <v>4.2739270063792315E-2</v>
          </cell>
          <cell r="M146">
            <v>0</v>
          </cell>
          <cell r="N146">
            <v>4.2739270063792315E-2</v>
          </cell>
          <cell r="W146">
            <v>1.8582493446186083E-2</v>
          </cell>
        </row>
        <row r="147">
          <cell r="C147">
            <v>-801179.12</v>
          </cell>
          <cell r="F147">
            <v>106823.48</v>
          </cell>
          <cell r="H147">
            <v>106823.48</v>
          </cell>
          <cell r="I147">
            <v>471543.99</v>
          </cell>
          <cell r="J147">
            <v>0</v>
          </cell>
          <cell r="K147">
            <v>471543.99</v>
          </cell>
          <cell r="L147">
            <v>286360.13</v>
          </cell>
          <cell r="M147">
            <v>0</v>
          </cell>
          <cell r="N147">
            <v>286360.13</v>
          </cell>
          <cell r="W147">
            <v>63548.479999999981</v>
          </cell>
        </row>
        <row r="148">
          <cell r="C148">
            <v>659.8</v>
          </cell>
          <cell r="F148">
            <v>4570.13</v>
          </cell>
          <cell r="H148">
            <v>4570.13</v>
          </cell>
          <cell r="I148">
            <v>4414.17</v>
          </cell>
          <cell r="J148">
            <v>0</v>
          </cell>
          <cell r="K148">
            <v>4414.17</v>
          </cell>
          <cell r="L148">
            <v>9787.1999999999989</v>
          </cell>
          <cell r="M148">
            <v>0</v>
          </cell>
          <cell r="N148">
            <v>9787.1999999999989</v>
          </cell>
          <cell r="W148">
            <v>19431.3</v>
          </cell>
        </row>
        <row r="149">
          <cell r="C149">
            <v>0</v>
          </cell>
          <cell r="F149">
            <v>0</v>
          </cell>
          <cell r="H149">
            <v>0</v>
          </cell>
          <cell r="I149">
            <v>-15775.669999999693</v>
          </cell>
          <cell r="J149">
            <v>0</v>
          </cell>
          <cell r="K149">
            <v>-15775.669999999693</v>
          </cell>
          <cell r="L149">
            <v>0</v>
          </cell>
          <cell r="M149">
            <v>0</v>
          </cell>
          <cell r="N149">
            <v>0</v>
          </cell>
          <cell r="W149">
            <v>-15775.669999999693</v>
          </cell>
        </row>
        <row r="150">
          <cell r="C150">
            <v>122493.74</v>
          </cell>
          <cell r="D150">
            <v>43499.88</v>
          </cell>
          <cell r="F150">
            <v>116458.16</v>
          </cell>
          <cell r="G150">
            <v>42327.37</v>
          </cell>
          <cell r="H150">
            <v>158785.53</v>
          </cell>
          <cell r="I150">
            <v>264192.84000000003</v>
          </cell>
          <cell r="J150">
            <v>-85827.25</v>
          </cell>
          <cell r="K150">
            <v>178365.59000000003</v>
          </cell>
          <cell r="L150">
            <v>223348.31</v>
          </cell>
          <cell r="M150">
            <v>0</v>
          </cell>
          <cell r="N150">
            <v>223348.31</v>
          </cell>
          <cell r="W150">
            <v>726493.05</v>
          </cell>
        </row>
        <row r="152">
          <cell r="C152">
            <v>0.35</v>
          </cell>
          <cell r="F152">
            <v>30544</v>
          </cell>
          <cell r="H152">
            <v>30544</v>
          </cell>
          <cell r="I152">
            <v>0.8</v>
          </cell>
          <cell r="J152">
            <v>0</v>
          </cell>
          <cell r="K152">
            <v>0.8</v>
          </cell>
          <cell r="L152">
            <v>5650.83</v>
          </cell>
          <cell r="M152">
            <v>0</v>
          </cell>
          <cell r="N152">
            <v>5650.83</v>
          </cell>
          <cell r="W152">
            <v>36195.979999999996</v>
          </cell>
        </row>
        <row r="153">
          <cell r="C153">
            <v>66.66</v>
          </cell>
          <cell r="F153">
            <v>0</v>
          </cell>
          <cell r="H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W153">
            <v>66.66</v>
          </cell>
        </row>
        <row r="155">
          <cell r="C155">
            <v>-488636.82000000082</v>
          </cell>
          <cell r="D155">
            <v>-61520.090000000018</v>
          </cell>
          <cell r="F155">
            <v>-1147819.7000000007</v>
          </cell>
          <cell r="G155">
            <v>-60347.580000000024</v>
          </cell>
          <cell r="H155">
            <v>-1208167.2800000005</v>
          </cell>
          <cell r="I155">
            <v>-1822587.5899999999</v>
          </cell>
          <cell r="J155">
            <v>-77640.939999999944</v>
          </cell>
          <cell r="K155">
            <v>-1900228.5299999996</v>
          </cell>
          <cell r="L155">
            <v>-1365037.2300000009</v>
          </cell>
          <cell r="M155">
            <v>199508.61</v>
          </cell>
          <cell r="N155">
            <v>-1165528.6200000001</v>
          </cell>
          <cell r="W155">
            <v>-4824081.3400000101</v>
          </cell>
        </row>
        <row r="156">
          <cell r="C156">
            <v>-4.4586157234435306E-2</v>
          </cell>
          <cell r="D156">
            <v>0</v>
          </cell>
          <cell r="F156">
            <v>-0.13221481686946648</v>
          </cell>
          <cell r="G156">
            <v>0</v>
          </cell>
          <cell r="H156">
            <v>-0.13916612136285988</v>
          </cell>
          <cell r="I156">
            <v>-0.16696117079649728</v>
          </cell>
          <cell r="J156">
            <v>0</v>
          </cell>
          <cell r="K156">
            <v>-0.17407359837762687</v>
          </cell>
          <cell r="L156">
            <v>-0.11230256873782622</v>
          </cell>
          <cell r="M156">
            <v>0</v>
          </cell>
          <cell r="N156">
            <v>-9.5888855693301245E-2</v>
          </cell>
          <cell r="W156">
            <v>-0.11294416107576688</v>
          </cell>
        </row>
        <row r="158">
          <cell r="H158">
            <v>0</v>
          </cell>
          <cell r="J158">
            <v>0</v>
          </cell>
          <cell r="K158">
            <v>0</v>
          </cell>
          <cell r="M158">
            <v>0</v>
          </cell>
          <cell r="N158">
            <v>0</v>
          </cell>
          <cell r="W158">
            <v>0</v>
          </cell>
        </row>
        <row r="160">
          <cell r="C160">
            <v>-488636.82000000082</v>
          </cell>
          <cell r="D160">
            <v>-61520.090000000018</v>
          </cell>
          <cell r="F160">
            <v>-1147819.7000000007</v>
          </cell>
          <cell r="G160">
            <v>-60347.580000000024</v>
          </cell>
          <cell r="H160">
            <v>-1208167.2800000005</v>
          </cell>
          <cell r="I160">
            <v>-1822587.5899999999</v>
          </cell>
          <cell r="J160">
            <v>-77640.939999999944</v>
          </cell>
          <cell r="K160">
            <v>-1900228.5299999996</v>
          </cell>
          <cell r="L160">
            <v>-1365037.2300000009</v>
          </cell>
          <cell r="M160">
            <v>199508.61</v>
          </cell>
          <cell r="N160">
            <v>-1165528.6200000001</v>
          </cell>
          <cell r="W160">
            <v>-4824081.3400000101</v>
          </cell>
        </row>
        <row r="161">
          <cell r="C161">
            <v>-4.4586157234435306E-2</v>
          </cell>
          <cell r="D161">
            <v>0</v>
          </cell>
          <cell r="F161">
            <v>-0.13221481686946648</v>
          </cell>
          <cell r="G161">
            <v>0</v>
          </cell>
          <cell r="H161">
            <v>-0.13916612136285988</v>
          </cell>
          <cell r="I161">
            <v>-0.16696117079649728</v>
          </cell>
          <cell r="J161">
            <v>0</v>
          </cell>
          <cell r="K161">
            <v>-0.17407359837762687</v>
          </cell>
          <cell r="L161">
            <v>-0.11230256873782622</v>
          </cell>
          <cell r="M161">
            <v>0</v>
          </cell>
          <cell r="N161">
            <v>-9.5888855693301245E-2</v>
          </cell>
          <cell r="W161">
            <v>-0.11294416107576688</v>
          </cell>
        </row>
      </sheetData>
      <sheetData sheetId="10">
        <row r="4">
          <cell r="C4">
            <v>1414000</v>
          </cell>
          <cell r="D4">
            <v>1047251.9</v>
          </cell>
          <cell r="E4">
            <v>1756375</v>
          </cell>
          <cell r="F4">
            <v>1908440</v>
          </cell>
          <cell r="O4">
            <v>6126066.8999999994</v>
          </cell>
        </row>
        <row r="5">
          <cell r="C5">
            <v>-360906</v>
          </cell>
          <cell r="D5">
            <v>-131233.14000000001</v>
          </cell>
          <cell r="E5">
            <v>-135671</v>
          </cell>
          <cell r="F5">
            <v>-129945.5</v>
          </cell>
          <cell r="O5">
            <v>-757755.64</v>
          </cell>
        </row>
        <row r="6">
          <cell r="C6">
            <v>1053094</v>
          </cell>
          <cell r="D6">
            <v>916018.76</v>
          </cell>
          <cell r="E6">
            <v>1620704</v>
          </cell>
          <cell r="F6">
            <v>1778494.5</v>
          </cell>
          <cell r="O6">
            <v>5368311.26</v>
          </cell>
        </row>
        <row r="7">
          <cell r="C7">
            <v>-121151.84</v>
          </cell>
          <cell r="D7">
            <v>-105382.57</v>
          </cell>
          <cell r="E7">
            <v>-186452.55</v>
          </cell>
          <cell r="F7">
            <v>-204605.58</v>
          </cell>
          <cell r="O7">
            <v>-617592.53999999992</v>
          </cell>
        </row>
        <row r="8">
          <cell r="C8">
            <v>931942.16</v>
          </cell>
          <cell r="D8">
            <v>810636.19</v>
          </cell>
          <cell r="E8">
            <v>1434251.45</v>
          </cell>
          <cell r="F8">
            <v>1573888.92</v>
          </cell>
          <cell r="O8">
            <v>4750718.72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C12">
            <v>931942.16</v>
          </cell>
          <cell r="D12">
            <v>810636.19</v>
          </cell>
          <cell r="E12">
            <v>1434251.45</v>
          </cell>
          <cell r="F12">
            <v>1573888.92</v>
          </cell>
          <cell r="O12">
            <v>4750718.72</v>
          </cell>
        </row>
        <row r="13">
          <cell r="C13">
            <v>509502.01</v>
          </cell>
          <cell r="D13">
            <v>394671.17</v>
          </cell>
          <cell r="E13">
            <v>602127.22</v>
          </cell>
          <cell r="F13">
            <v>645085.4</v>
          </cell>
          <cell r="O13">
            <v>2151385.7999999998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C17">
            <v>509502.01</v>
          </cell>
          <cell r="D17">
            <v>394671.17</v>
          </cell>
          <cell r="E17">
            <v>602127.22</v>
          </cell>
          <cell r="F17">
            <v>645085.4</v>
          </cell>
          <cell r="O17">
            <v>2151385.7999999998</v>
          </cell>
        </row>
        <row r="18">
          <cell r="O18">
            <v>0</v>
          </cell>
        </row>
        <row r="19">
          <cell r="D19">
            <v>356.05</v>
          </cell>
          <cell r="O19">
            <v>356.05</v>
          </cell>
        </row>
        <row r="20">
          <cell r="C20">
            <v>509502.01</v>
          </cell>
          <cell r="D20">
            <v>395027.22</v>
          </cell>
          <cell r="E20">
            <v>602127.22</v>
          </cell>
          <cell r="F20">
            <v>645085.4</v>
          </cell>
          <cell r="O20">
            <v>2151741.8499999996</v>
          </cell>
        </row>
        <row r="21">
          <cell r="C21">
            <v>422440.15</v>
          </cell>
          <cell r="D21">
            <v>415608.97</v>
          </cell>
          <cell r="E21">
            <v>832124.23</v>
          </cell>
          <cell r="F21">
            <v>928803.5199999999</v>
          </cell>
          <cell r="O21">
            <v>2598976.87</v>
          </cell>
        </row>
        <row r="22">
          <cell r="C22">
            <v>0.453290094741502</v>
          </cell>
          <cell r="D22">
            <v>0.51269481319357335</v>
          </cell>
          <cell r="E22">
            <v>0.58018015599705342</v>
          </cell>
          <cell r="F22">
            <v>0.59013282843366099</v>
          </cell>
          <cell r="O22">
            <v>0.54707024835181151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C26">
            <v>422440.15</v>
          </cell>
          <cell r="D26">
            <v>415608.97</v>
          </cell>
          <cell r="E26">
            <v>832124.23</v>
          </cell>
          <cell r="F26">
            <v>928803.52</v>
          </cell>
          <cell r="O26">
            <v>2598976.87</v>
          </cell>
        </row>
        <row r="27">
          <cell r="C27">
            <v>147.57</v>
          </cell>
          <cell r="O27">
            <v>147.57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O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O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O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O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5">
          <cell r="C85">
            <v>193756.2</v>
          </cell>
          <cell r="D85">
            <v>156572.26</v>
          </cell>
          <cell r="E85">
            <v>167447.19999999998</v>
          </cell>
          <cell r="F85">
            <v>306141.59999999998</v>
          </cell>
          <cell r="O85">
            <v>823917.26</v>
          </cell>
        </row>
        <row r="86">
          <cell r="C86">
            <v>0.2079058211080396</v>
          </cell>
          <cell r="D86">
            <v>0.19314738464859313</v>
          </cell>
          <cell r="E86">
            <v>0.11674884484167682</v>
          </cell>
          <cell r="F86">
            <v>0.19451283766582458</v>
          </cell>
          <cell r="O86">
            <v>0.17343002365755725</v>
          </cell>
        </row>
        <row r="87">
          <cell r="C87">
            <v>5202.2</v>
          </cell>
          <cell r="D87">
            <v>4301.13</v>
          </cell>
          <cell r="E87">
            <v>6547.8</v>
          </cell>
          <cell r="F87">
            <v>8597.1299999999992</v>
          </cell>
          <cell r="O87">
            <v>24648.260000000002</v>
          </cell>
        </row>
        <row r="88">
          <cell r="C88">
            <v>52036.07</v>
          </cell>
          <cell r="D88">
            <v>43020.7</v>
          </cell>
          <cell r="E88">
            <v>65560.679999999993</v>
          </cell>
          <cell r="F88">
            <v>86309.47</v>
          </cell>
          <cell r="O88">
            <v>246926.91999999998</v>
          </cell>
        </row>
        <row r="89">
          <cell r="C89">
            <v>1704.49</v>
          </cell>
          <cell r="D89">
            <v>1983.44</v>
          </cell>
          <cell r="E89">
            <v>2198.1999999999998</v>
          </cell>
          <cell r="F89">
            <v>6273.5</v>
          </cell>
          <cell r="O89">
            <v>12159.630000000001</v>
          </cell>
        </row>
        <row r="90">
          <cell r="C90">
            <v>336</v>
          </cell>
          <cell r="E90">
            <v>780</v>
          </cell>
          <cell r="F90">
            <v>0</v>
          </cell>
          <cell r="O90">
            <v>1116</v>
          </cell>
        </row>
        <row r="91">
          <cell r="F91">
            <v>15</v>
          </cell>
          <cell r="O91">
            <v>15</v>
          </cell>
        </row>
        <row r="92">
          <cell r="E92">
            <v>-16981.13</v>
          </cell>
          <cell r="F92">
            <v>0</v>
          </cell>
          <cell r="O92">
            <v>-16981.13</v>
          </cell>
        </row>
        <row r="93">
          <cell r="C93">
            <v>22028.16</v>
          </cell>
          <cell r="D93">
            <v>12220.71</v>
          </cell>
          <cell r="E93">
            <v>19846.060000000001</v>
          </cell>
          <cell r="F93">
            <v>24224</v>
          </cell>
          <cell r="O93">
            <v>78318.929999999993</v>
          </cell>
        </row>
        <row r="94">
          <cell r="C94">
            <v>1940</v>
          </cell>
          <cell r="F94">
            <v>3228.16</v>
          </cell>
          <cell r="O94">
            <v>5168.16</v>
          </cell>
        </row>
        <row r="95">
          <cell r="F95">
            <v>14722.22</v>
          </cell>
          <cell r="O95">
            <v>14722.22</v>
          </cell>
        </row>
        <row r="96">
          <cell r="C96">
            <v>110509.28</v>
          </cell>
          <cell r="D96">
            <v>95046.28</v>
          </cell>
          <cell r="E96">
            <v>89995.59</v>
          </cell>
          <cell r="F96">
            <v>162772.12</v>
          </cell>
          <cell r="O96">
            <v>458323.27</v>
          </cell>
        </row>
        <row r="97">
          <cell r="E97">
            <v>-500</v>
          </cell>
          <cell r="F97">
            <v>0</v>
          </cell>
          <cell r="O97">
            <v>-500</v>
          </cell>
        </row>
        <row r="99">
          <cell r="C99">
            <v>99558.05</v>
          </cell>
          <cell r="D99">
            <v>85229.64</v>
          </cell>
          <cell r="E99">
            <v>59770.36</v>
          </cell>
          <cell r="F99">
            <v>239251.8</v>
          </cell>
          <cell r="O99">
            <v>483809.85</v>
          </cell>
        </row>
        <row r="100">
          <cell r="C100">
            <v>0.10682857185042471</v>
          </cell>
          <cell r="D100">
            <v>0.10513919937376594</v>
          </cell>
          <cell r="E100">
            <v>4.1673557311027995E-2</v>
          </cell>
          <cell r="F100">
            <v>0.15201314207104272</v>
          </cell>
          <cell r="O100">
            <v>0.10183929601287782</v>
          </cell>
        </row>
        <row r="101">
          <cell r="O101">
            <v>0</v>
          </cell>
        </row>
        <row r="102">
          <cell r="F102">
            <v>4500</v>
          </cell>
          <cell r="O102">
            <v>4500</v>
          </cell>
        </row>
        <row r="103">
          <cell r="O103">
            <v>0</v>
          </cell>
        </row>
        <row r="104">
          <cell r="C104">
            <v>99558.05</v>
          </cell>
          <cell r="D104">
            <v>85229.64</v>
          </cell>
          <cell r="E104">
            <v>59770.36</v>
          </cell>
          <cell r="F104">
            <v>234751.8</v>
          </cell>
          <cell r="O104">
            <v>479309.85</v>
          </cell>
        </row>
        <row r="106">
          <cell r="C106">
            <v>0</v>
          </cell>
          <cell r="D106">
            <v>18867.919999999998</v>
          </cell>
          <cell r="E106">
            <v>0</v>
          </cell>
          <cell r="F106">
            <v>0</v>
          </cell>
          <cell r="O106">
            <v>18867.919999999998</v>
          </cell>
        </row>
        <row r="107">
          <cell r="C107">
            <v>0</v>
          </cell>
          <cell r="D107">
            <v>2.3275447398912699E-2</v>
          </cell>
          <cell r="E107">
            <v>0</v>
          </cell>
          <cell r="F107">
            <v>0</v>
          </cell>
          <cell r="O107">
            <v>3.9715927446026525E-3</v>
          </cell>
        </row>
        <row r="108">
          <cell r="D108">
            <v>18867.919999999998</v>
          </cell>
          <cell r="O108">
            <v>18867.919999999998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3">
          <cell r="C113">
            <v>107751.98999999999</v>
          </cell>
          <cell r="D113">
            <v>107751.98999999999</v>
          </cell>
          <cell r="E113">
            <v>118605.43000000001</v>
          </cell>
          <cell r="F113">
            <v>178749.52</v>
          </cell>
          <cell r="O113">
            <v>512858.93</v>
          </cell>
        </row>
        <row r="114">
          <cell r="C114">
            <v>0.11562089861885848</v>
          </cell>
          <cell r="D114">
            <v>0.13292274799623738</v>
          </cell>
          <cell r="E114">
            <v>8.2695004421993096E-2</v>
          </cell>
          <cell r="F114">
            <v>0.11357187774090181</v>
          </cell>
          <cell r="O114">
            <v>0.107953966594764</v>
          </cell>
        </row>
        <row r="115">
          <cell r="C115">
            <v>65291.67</v>
          </cell>
          <cell r="D115">
            <v>65291.67</v>
          </cell>
          <cell r="E115">
            <v>75337.17</v>
          </cell>
          <cell r="F115">
            <v>90500</v>
          </cell>
          <cell r="O115">
            <v>296420.51</v>
          </cell>
        </row>
        <row r="116">
          <cell r="O116">
            <v>0</v>
          </cell>
        </row>
        <row r="117">
          <cell r="C117">
            <v>24000</v>
          </cell>
          <cell r="D117">
            <v>24000</v>
          </cell>
          <cell r="F117">
            <v>61400</v>
          </cell>
          <cell r="O117">
            <v>109400</v>
          </cell>
        </row>
        <row r="118">
          <cell r="O118">
            <v>0</v>
          </cell>
        </row>
        <row r="119">
          <cell r="C119">
            <v>14632.32</v>
          </cell>
          <cell r="D119">
            <v>14632.32</v>
          </cell>
          <cell r="E119">
            <v>33361.519999999997</v>
          </cell>
          <cell r="F119">
            <v>5050.46</v>
          </cell>
          <cell r="O119">
            <v>67676.62</v>
          </cell>
        </row>
        <row r="120">
          <cell r="C120">
            <v>3828</v>
          </cell>
          <cell r="D120">
            <v>3828</v>
          </cell>
          <cell r="E120">
            <v>8728</v>
          </cell>
          <cell r="F120">
            <v>1321</v>
          </cell>
          <cell r="O120">
            <v>17705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E123">
            <v>1178.74</v>
          </cell>
          <cell r="F123">
            <v>20478.060000000001</v>
          </cell>
          <cell r="O123">
            <v>21656.800000000003</v>
          </cell>
        </row>
        <row r="124">
          <cell r="O124">
            <v>0</v>
          </cell>
        </row>
        <row r="126">
          <cell r="C126">
            <v>1645.53</v>
          </cell>
          <cell r="D126">
            <v>1645.53</v>
          </cell>
          <cell r="E126">
            <v>1645.53</v>
          </cell>
          <cell r="F126">
            <v>1645.53</v>
          </cell>
          <cell r="O126">
            <v>6582.12</v>
          </cell>
        </row>
        <row r="127">
          <cell r="C127">
            <v>1.7656997082308198E-3</v>
          </cell>
          <cell r="D127">
            <v>2.0299241759734413E-3</v>
          </cell>
          <cell r="E127">
            <v>1.1473092810887519E-3</v>
          </cell>
          <cell r="F127">
            <v>1.0455185109251547E-3</v>
          </cell>
          <cell r="O127">
            <v>1.3854998344334729E-3</v>
          </cell>
        </row>
        <row r="128">
          <cell r="C128">
            <v>300.52999999999997</v>
          </cell>
          <cell r="D128">
            <v>300.52999999999997</v>
          </cell>
          <cell r="E128">
            <v>300.52999999999997</v>
          </cell>
          <cell r="F128">
            <v>300.52999999999997</v>
          </cell>
          <cell r="O128">
            <v>1202.1199999999999</v>
          </cell>
        </row>
        <row r="129">
          <cell r="C129">
            <v>1345</v>
          </cell>
          <cell r="D129">
            <v>1345</v>
          </cell>
          <cell r="E129">
            <v>1345</v>
          </cell>
          <cell r="F129">
            <v>1345</v>
          </cell>
          <cell r="O129">
            <v>5380</v>
          </cell>
        </row>
        <row r="131">
          <cell r="C131">
            <v>5670.4400000000005</v>
          </cell>
          <cell r="D131">
            <v>8422.44</v>
          </cell>
          <cell r="E131">
            <v>9248.130000000001</v>
          </cell>
          <cell r="F131">
            <v>4338.2</v>
          </cell>
          <cell r="O131">
            <v>27679.21</v>
          </cell>
        </row>
        <row r="132">
          <cell r="C132">
            <v>6.0845406972467051E-3</v>
          </cell>
          <cell r="D132">
            <v>1.0389913630675681E-2</v>
          </cell>
          <cell r="E132">
            <v>6.448053442790664E-3</v>
          </cell>
          <cell r="F132">
            <v>2.7563571640112951E-3</v>
          </cell>
          <cell r="O132">
            <v>5.8263205277705853E-3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C135">
            <v>353.77</v>
          </cell>
          <cell r="D135">
            <v>353.77</v>
          </cell>
          <cell r="E135">
            <v>10353.77</v>
          </cell>
          <cell r="F135">
            <v>726.52</v>
          </cell>
          <cell r="O135">
            <v>11787.830000000002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C138">
            <v>5316.67</v>
          </cell>
          <cell r="D138">
            <v>5316.67</v>
          </cell>
          <cell r="E138">
            <v>-3062.6</v>
          </cell>
          <cell r="F138">
            <v>3611.68</v>
          </cell>
          <cell r="O138">
            <v>11182.42</v>
          </cell>
        </row>
        <row r="139">
          <cell r="D139">
            <v>2752</v>
          </cell>
          <cell r="E139">
            <v>1956.96</v>
          </cell>
          <cell r="O139">
            <v>4708.96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O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2">
          <cell r="O152">
            <v>0</v>
          </cell>
        </row>
        <row r="153">
          <cell r="O153">
            <v>0</v>
          </cell>
        </row>
        <row r="155">
          <cell r="C155">
            <v>14205.510000000026</v>
          </cell>
          <cell r="D155">
            <v>37119.189999999973</v>
          </cell>
          <cell r="E155">
            <v>475407.58</v>
          </cell>
          <cell r="F155">
            <v>198676.86999999994</v>
          </cell>
          <cell r="O155">
            <v>725409.15000000026</v>
          </cell>
        </row>
        <row r="156">
          <cell r="C156">
            <v>1.5242909495585032E-2</v>
          </cell>
          <cell r="D156">
            <v>4.5790195969415054E-2</v>
          </cell>
          <cell r="E156">
            <v>0.33146738669847609</v>
          </cell>
          <cell r="F156">
            <v>0.12623309528095536</v>
          </cell>
          <cell r="O156">
            <v>0.15269461164815085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O158">
            <v>0</v>
          </cell>
        </row>
        <row r="160">
          <cell r="C160">
            <v>14205.510000000026</v>
          </cell>
          <cell r="D160">
            <v>37119.189999999973</v>
          </cell>
          <cell r="E160">
            <v>475407.58</v>
          </cell>
          <cell r="F160">
            <v>198676.86999999994</v>
          </cell>
          <cell r="O160">
            <v>725409.15000000026</v>
          </cell>
        </row>
        <row r="161">
          <cell r="C161">
            <v>1.5242909495585032E-2</v>
          </cell>
          <cell r="D161">
            <v>4.5790195969415054E-2</v>
          </cell>
          <cell r="E161">
            <v>0.33146738669847609</v>
          </cell>
          <cell r="F161">
            <v>0.12623309528095536</v>
          </cell>
          <cell r="O161">
            <v>0.15269461164815085</v>
          </cell>
        </row>
      </sheetData>
      <sheetData sheetId="11">
        <row r="3">
          <cell r="C3" t="str">
            <v>Jan-23</v>
          </cell>
        </row>
        <row r="4">
          <cell r="C4">
            <v>2521860</v>
          </cell>
          <cell r="D4">
            <v>1359091</v>
          </cell>
          <cell r="E4">
            <v>1464359.9999999998</v>
          </cell>
          <cell r="F4">
            <v>1509430</v>
          </cell>
          <cell r="O4">
            <v>6854741</v>
          </cell>
        </row>
        <row r="5">
          <cell r="C5">
            <v>-567386.5</v>
          </cell>
          <cell r="D5">
            <v>-103012.5</v>
          </cell>
          <cell r="E5">
            <v>-29727</v>
          </cell>
          <cell r="F5">
            <v>-288</v>
          </cell>
          <cell r="O5">
            <v>-700414</v>
          </cell>
        </row>
        <row r="6">
          <cell r="C6">
            <v>1954473.5</v>
          </cell>
          <cell r="D6">
            <v>1256078.5</v>
          </cell>
          <cell r="E6">
            <v>1434632.9999999998</v>
          </cell>
          <cell r="F6">
            <v>1509142</v>
          </cell>
          <cell r="O6">
            <v>6154327</v>
          </cell>
        </row>
        <row r="7">
          <cell r="C7">
            <v>-224850.85</v>
          </cell>
          <cell r="D7">
            <v>-144504.73000000001</v>
          </cell>
          <cell r="E7">
            <v>-165046.47</v>
          </cell>
          <cell r="F7">
            <v>-173617.9</v>
          </cell>
          <cell r="O7">
            <v>-708019.95000000007</v>
          </cell>
        </row>
        <row r="8">
          <cell r="C8">
            <v>1729622.65</v>
          </cell>
          <cell r="D8">
            <v>1111573.77</v>
          </cell>
          <cell r="E8">
            <v>1269586.5299999998</v>
          </cell>
          <cell r="F8">
            <v>1335524.1000000001</v>
          </cell>
          <cell r="O8">
            <v>5446307.0499999998</v>
          </cell>
        </row>
        <row r="9">
          <cell r="C9">
            <v>1729622.65</v>
          </cell>
          <cell r="D9">
            <v>1111573.77</v>
          </cell>
          <cell r="E9">
            <v>1269586.5299999998</v>
          </cell>
          <cell r="F9">
            <v>1335524.1000000001</v>
          </cell>
          <cell r="O9">
            <v>5446307.0499999998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C13">
            <v>907248.68</v>
          </cell>
          <cell r="D13">
            <v>512702.93</v>
          </cell>
          <cell r="E13">
            <v>489788.89</v>
          </cell>
          <cell r="F13">
            <v>499270.39000000013</v>
          </cell>
          <cell r="O13">
            <v>2409010.89</v>
          </cell>
        </row>
        <row r="14">
          <cell r="C14">
            <v>907248.68</v>
          </cell>
          <cell r="D14">
            <v>512702.93</v>
          </cell>
          <cell r="E14">
            <v>489788.89</v>
          </cell>
          <cell r="F14">
            <v>499270.39000000013</v>
          </cell>
          <cell r="O14">
            <v>2409010.89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C19">
            <v>2837.28</v>
          </cell>
          <cell r="D19">
            <v>3321.38</v>
          </cell>
          <cell r="E19">
            <v>781.16</v>
          </cell>
          <cell r="F19">
            <v>0.21</v>
          </cell>
          <cell r="O19">
            <v>6940.03</v>
          </cell>
        </row>
        <row r="20">
          <cell r="C20">
            <v>910085.96000000008</v>
          </cell>
          <cell r="D20">
            <v>516024.31</v>
          </cell>
          <cell r="E20">
            <v>490570.05</v>
          </cell>
          <cell r="F20">
            <v>499270.60000000015</v>
          </cell>
          <cell r="O20">
            <v>2415950.92</v>
          </cell>
        </row>
        <row r="21">
          <cell r="C21">
            <v>819536.68999999983</v>
          </cell>
          <cell r="D21">
            <v>595549.46</v>
          </cell>
          <cell r="E21">
            <v>779016.47999999975</v>
          </cell>
          <cell r="F21">
            <v>836253.5</v>
          </cell>
          <cell r="O21">
            <v>3030356.13</v>
          </cell>
        </row>
        <row r="22">
          <cell r="C22">
            <v>0.47382398120191122</v>
          </cell>
          <cell r="D22">
            <v>0.53577142253005838</v>
          </cell>
          <cell r="E22">
            <v>0.61359857055194167</v>
          </cell>
          <cell r="F22">
            <v>0.62616129503016826</v>
          </cell>
          <cell r="O22">
            <v>0.55640567125204587</v>
          </cell>
        </row>
        <row r="23">
          <cell r="C23">
            <v>819536.68999999983</v>
          </cell>
          <cell r="D23">
            <v>595549.46000000008</v>
          </cell>
          <cell r="E23">
            <v>679263.95</v>
          </cell>
          <cell r="F23">
            <v>1896654.8699999999</v>
          </cell>
          <cell r="O23">
            <v>3991004.9699999997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9">
          <cell r="C29">
            <v>333008.90000000002</v>
          </cell>
          <cell r="D29">
            <v>227731.02</v>
          </cell>
          <cell r="E29">
            <v>254488.49</v>
          </cell>
          <cell r="F29">
            <v>268682.61999999994</v>
          </cell>
          <cell r="O29">
            <v>1083911.03</v>
          </cell>
        </row>
        <row r="30">
          <cell r="C30">
            <v>0.19253268913887087</v>
          </cell>
          <cell r="D30">
            <v>0.20487261047910477</v>
          </cell>
          <cell r="E30">
            <v>0.20044989765289967</v>
          </cell>
          <cell r="F30">
            <v>0.20118140885664282</v>
          </cell>
          <cell r="O30">
            <v>0.1990176132283985</v>
          </cell>
        </row>
        <row r="31">
          <cell r="C31">
            <v>200311.28</v>
          </cell>
          <cell r="D31">
            <v>200311.28</v>
          </cell>
          <cell r="E31">
            <v>202438.44999999998</v>
          </cell>
          <cell r="F31">
            <v>201024.05</v>
          </cell>
          <cell r="O31">
            <v>804085.06</v>
          </cell>
        </row>
        <row r="32">
          <cell r="C32">
            <v>110191.62</v>
          </cell>
          <cell r="E32">
            <v>27288.2</v>
          </cell>
          <cell r="F32">
            <v>39987.4</v>
          </cell>
          <cell r="O32">
            <v>177467.22</v>
          </cell>
        </row>
        <row r="33">
          <cell r="C33">
            <v>20460</v>
          </cell>
          <cell r="D33">
            <v>20460</v>
          </cell>
          <cell r="E33">
            <v>18143.78</v>
          </cell>
          <cell r="F33">
            <v>20460</v>
          </cell>
          <cell r="O33">
            <v>79523.78</v>
          </cell>
        </row>
        <row r="34">
          <cell r="C34">
            <v>2046</v>
          </cell>
          <cell r="D34">
            <v>1552.05</v>
          </cell>
          <cell r="E34">
            <v>1814.38</v>
          </cell>
          <cell r="F34">
            <v>2046</v>
          </cell>
          <cell r="O34">
            <v>7458.43</v>
          </cell>
        </row>
        <row r="35">
          <cell r="D35">
            <v>5407.69</v>
          </cell>
          <cell r="E35">
            <v>4803.68</v>
          </cell>
          <cell r="F35">
            <v>5165.17</v>
          </cell>
          <cell r="O35">
            <v>15376.539999999999</v>
          </cell>
        </row>
        <row r="36">
          <cell r="O36">
            <v>0</v>
          </cell>
        </row>
        <row r="38">
          <cell r="C38">
            <v>220771.59999999998</v>
          </cell>
          <cell r="D38">
            <v>119420.57</v>
          </cell>
          <cell r="E38">
            <v>185082.03</v>
          </cell>
          <cell r="F38">
            <v>192006.70999999996</v>
          </cell>
          <cell r="O38">
            <v>717280.91</v>
          </cell>
        </row>
        <row r="39">
          <cell r="C39">
            <v>0.12764148295583433</v>
          </cell>
          <cell r="D39">
            <v>0.1074337783267412</v>
          </cell>
          <cell r="E39">
            <v>0.14578134347408367</v>
          </cell>
          <cell r="F39">
            <v>0.14376880956322685</v>
          </cell>
          <cell r="O39">
            <v>0.13170041707435501</v>
          </cell>
        </row>
        <row r="40">
          <cell r="C40">
            <v>71000</v>
          </cell>
          <cell r="D40">
            <v>71000</v>
          </cell>
          <cell r="E40">
            <v>71000</v>
          </cell>
          <cell r="F40">
            <v>71000</v>
          </cell>
          <cell r="O40">
            <v>284000</v>
          </cell>
        </row>
        <row r="41">
          <cell r="C41">
            <v>5500</v>
          </cell>
          <cell r="D41">
            <v>5500</v>
          </cell>
          <cell r="E41">
            <v>5500</v>
          </cell>
          <cell r="F41">
            <v>5500</v>
          </cell>
          <cell r="O41">
            <v>22000</v>
          </cell>
        </row>
        <row r="42">
          <cell r="C42">
            <v>25928.560000000001</v>
          </cell>
          <cell r="F42">
            <v>8142.84</v>
          </cell>
          <cell r="O42">
            <v>34071.4</v>
          </cell>
        </row>
        <row r="43">
          <cell r="C43">
            <v>54605.26</v>
          </cell>
          <cell r="E43">
            <v>54471.64</v>
          </cell>
          <cell r="F43">
            <v>51920.65</v>
          </cell>
          <cell r="O43">
            <v>160997.54999999999</v>
          </cell>
        </row>
        <row r="44">
          <cell r="O44">
            <v>0</v>
          </cell>
        </row>
        <row r="45">
          <cell r="O45">
            <v>0</v>
          </cell>
        </row>
        <row r="46">
          <cell r="C46">
            <v>14856.58</v>
          </cell>
          <cell r="D46">
            <v>14856.58</v>
          </cell>
          <cell r="E46">
            <v>14856.58</v>
          </cell>
          <cell r="F46">
            <v>14856.58</v>
          </cell>
          <cell r="O46">
            <v>59426.32</v>
          </cell>
        </row>
        <row r="47">
          <cell r="C47">
            <v>3225</v>
          </cell>
          <cell r="D47">
            <v>3225</v>
          </cell>
          <cell r="E47">
            <v>3225</v>
          </cell>
          <cell r="F47">
            <v>3225</v>
          </cell>
          <cell r="O47">
            <v>12900</v>
          </cell>
        </row>
        <row r="48">
          <cell r="O48">
            <v>0</v>
          </cell>
        </row>
        <row r="49">
          <cell r="C49">
            <v>1800</v>
          </cell>
          <cell r="D49">
            <v>1800</v>
          </cell>
          <cell r="E49">
            <v>1800</v>
          </cell>
          <cell r="F49">
            <v>1800</v>
          </cell>
          <cell r="O49">
            <v>7200</v>
          </cell>
        </row>
        <row r="50">
          <cell r="C50">
            <v>43856.2</v>
          </cell>
          <cell r="D50">
            <v>23038.99</v>
          </cell>
          <cell r="E50">
            <v>34228.81</v>
          </cell>
          <cell r="F50">
            <v>35561.64</v>
          </cell>
          <cell r="O50">
            <v>136685.64000000001</v>
          </cell>
        </row>
        <row r="52">
          <cell r="C52">
            <v>137340.67000000001</v>
          </cell>
          <cell r="D52">
            <v>137340.67000000001</v>
          </cell>
          <cell r="E52">
            <v>137340.67000000001</v>
          </cell>
          <cell r="F52">
            <v>137557.26999999999</v>
          </cell>
          <cell r="O52">
            <v>549579.27999999991</v>
          </cell>
        </row>
        <row r="53">
          <cell r="C53">
            <v>7.9404990446904716E-2</v>
          </cell>
          <cell r="D53">
            <v>0.12355515549813667</v>
          </cell>
          <cell r="E53">
            <v>0.10817747885211104</v>
          </cell>
          <cell r="F53">
            <v>0.10299871788161664</v>
          </cell>
          <cell r="O53">
            <v>0.10090861109272198</v>
          </cell>
        </row>
        <row r="54">
          <cell r="C54">
            <v>1441.64</v>
          </cell>
          <cell r="D54">
            <v>1441.64</v>
          </cell>
          <cell r="E54">
            <v>1441.64</v>
          </cell>
          <cell r="F54">
            <v>1658.22</v>
          </cell>
          <cell r="O54">
            <v>5983.14</v>
          </cell>
        </row>
        <row r="55">
          <cell r="C55">
            <v>135899.03</v>
          </cell>
          <cell r="D55">
            <v>135899.03</v>
          </cell>
          <cell r="E55">
            <v>135899.03</v>
          </cell>
          <cell r="F55">
            <v>135899.04999999999</v>
          </cell>
          <cell r="O55">
            <v>543596.1399999999</v>
          </cell>
        </row>
        <row r="57">
          <cell r="C57">
            <v>52812.62</v>
          </cell>
          <cell r="D57">
            <v>30135.9</v>
          </cell>
          <cell r="E57">
            <v>32862.01</v>
          </cell>
          <cell r="F57">
            <v>42735.58</v>
          </cell>
          <cell r="O57">
            <v>158546.11000000002</v>
          </cell>
        </row>
        <row r="58">
          <cell r="C58">
            <v>3.0534186170607793E-2</v>
          </cell>
          <cell r="D58">
            <v>2.7111021160565889E-2</v>
          </cell>
          <cell r="E58">
            <v>2.5884025407862516E-2</v>
          </cell>
          <cell r="F58">
            <v>3.1999108065515251E-2</v>
          </cell>
          <cell r="O58">
            <v>2.9110754965605549E-2</v>
          </cell>
        </row>
        <row r="59">
          <cell r="C59">
            <v>152.5</v>
          </cell>
          <cell r="D59">
            <v>111</v>
          </cell>
          <cell r="E59">
            <v>81</v>
          </cell>
          <cell r="O59">
            <v>344.5</v>
          </cell>
        </row>
        <row r="60">
          <cell r="O60">
            <v>0</v>
          </cell>
        </row>
        <row r="61">
          <cell r="C61">
            <v>490</v>
          </cell>
          <cell r="D61">
            <v>380</v>
          </cell>
          <cell r="E61">
            <v>1010</v>
          </cell>
          <cell r="F61">
            <v>670</v>
          </cell>
          <cell r="O61">
            <v>2550</v>
          </cell>
        </row>
        <row r="62">
          <cell r="C62">
            <v>399</v>
          </cell>
          <cell r="D62">
            <v>399</v>
          </cell>
          <cell r="E62">
            <v>399</v>
          </cell>
          <cell r="F62">
            <v>1599</v>
          </cell>
          <cell r="O62">
            <v>2796</v>
          </cell>
        </row>
        <row r="63">
          <cell r="F63">
            <v>23</v>
          </cell>
          <cell r="O63">
            <v>23</v>
          </cell>
        </row>
        <row r="64">
          <cell r="C64">
            <v>6417.88</v>
          </cell>
          <cell r="D64">
            <v>11493</v>
          </cell>
          <cell r="E64">
            <v>6869.98</v>
          </cell>
          <cell r="F64">
            <v>7050.94</v>
          </cell>
          <cell r="O64">
            <v>31831.8</v>
          </cell>
        </row>
        <row r="65">
          <cell r="C65">
            <v>3450</v>
          </cell>
          <cell r="D65">
            <v>3116.13</v>
          </cell>
          <cell r="E65">
            <v>3450</v>
          </cell>
          <cell r="F65">
            <v>3450</v>
          </cell>
          <cell r="O65">
            <v>13466.130000000001</v>
          </cell>
        </row>
        <row r="66">
          <cell r="C66">
            <v>2862</v>
          </cell>
          <cell r="D66">
            <v>47.12</v>
          </cell>
          <cell r="E66">
            <v>1513.22</v>
          </cell>
          <cell r="F66">
            <v>1936.88</v>
          </cell>
          <cell r="O66">
            <v>6359.22</v>
          </cell>
        </row>
        <row r="67">
          <cell r="O67">
            <v>0</v>
          </cell>
        </row>
        <row r="68">
          <cell r="D68">
            <v>328</v>
          </cell>
          <cell r="F68">
            <v>440</v>
          </cell>
          <cell r="O68">
            <v>768</v>
          </cell>
        </row>
        <row r="69">
          <cell r="O69">
            <v>0</v>
          </cell>
        </row>
        <row r="70">
          <cell r="C70">
            <v>499.76</v>
          </cell>
          <cell r="D70">
            <v>499.76</v>
          </cell>
          <cell r="E70">
            <v>499.76</v>
          </cell>
          <cell r="F70">
            <v>499.76</v>
          </cell>
          <cell r="O70">
            <v>1999.04</v>
          </cell>
        </row>
        <row r="71">
          <cell r="D71">
            <v>-1.88</v>
          </cell>
          <cell r="O71">
            <v>-1.88</v>
          </cell>
        </row>
        <row r="72">
          <cell r="F72">
            <v>260.95999999999998</v>
          </cell>
          <cell r="O72">
            <v>260.95999999999998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C79">
            <v>16054.82</v>
          </cell>
          <cell r="F79">
            <v>10757.75</v>
          </cell>
          <cell r="O79">
            <v>26812.57</v>
          </cell>
        </row>
        <row r="80">
          <cell r="C80">
            <v>6955.75</v>
          </cell>
          <cell r="D80">
            <v>1716.81</v>
          </cell>
          <cell r="E80">
            <v>8021.63</v>
          </cell>
          <cell r="F80">
            <v>3814.16</v>
          </cell>
          <cell r="O80">
            <v>20508.349999999999</v>
          </cell>
        </row>
        <row r="81">
          <cell r="C81">
            <v>6944.44</v>
          </cell>
          <cell r="D81">
            <v>6944.44</v>
          </cell>
          <cell r="E81">
            <v>4443.7</v>
          </cell>
          <cell r="F81">
            <v>6110.86</v>
          </cell>
          <cell r="O81">
            <v>24443.439999999999</v>
          </cell>
        </row>
        <row r="82">
          <cell r="C82">
            <v>7786.47</v>
          </cell>
          <cell r="D82">
            <v>4302.5200000000004</v>
          </cell>
          <cell r="E82">
            <v>5864.28</v>
          </cell>
          <cell r="F82">
            <v>5322.27</v>
          </cell>
          <cell r="O82">
            <v>23275.54</v>
          </cell>
        </row>
        <row r="83">
          <cell r="C83">
            <v>800</v>
          </cell>
          <cell r="D83">
            <v>800</v>
          </cell>
          <cell r="E83">
            <v>709.44</v>
          </cell>
          <cell r="F83">
            <v>800</v>
          </cell>
          <cell r="O83">
            <v>3109.44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O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O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O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O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O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1">
          <cell r="C131">
            <v>13085.14</v>
          </cell>
          <cell r="D131">
            <v>2710.77</v>
          </cell>
          <cell r="E131">
            <v>272.07</v>
          </cell>
          <cell r="F131">
            <v>3122.39</v>
          </cell>
          <cell r="O131">
            <v>19190.37</v>
          </cell>
        </row>
        <row r="132">
          <cell r="C132">
            <v>7.5653148968649322E-3</v>
          </cell>
          <cell r="D132">
            <v>2.4386775517381992E-3</v>
          </cell>
          <cell r="E132">
            <v>2.1429811483585922E-4</v>
          </cell>
          <cell r="F132">
            <v>2.3379510710439442E-3</v>
          </cell>
          <cell r="O132">
            <v>3.52355638854405E-3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C143">
            <v>13085.14</v>
          </cell>
          <cell r="D143">
            <v>2710.77</v>
          </cell>
          <cell r="E143">
            <v>272.07</v>
          </cell>
          <cell r="F143">
            <v>3122.39</v>
          </cell>
          <cell r="O143">
            <v>19190.37</v>
          </cell>
        </row>
        <row r="145">
          <cell r="C145">
            <v>23244.28</v>
          </cell>
          <cell r="D145">
            <v>22594.99</v>
          </cell>
          <cell r="E145">
            <v>22385.600000000002</v>
          </cell>
          <cell r="F145">
            <v>21441.46</v>
          </cell>
          <cell r="O145">
            <v>89666.330000000016</v>
          </cell>
        </row>
        <row r="146">
          <cell r="C146">
            <v>1.3438931318342761E-2</v>
          </cell>
          <cell r="D146">
            <v>2.0327026968259606E-2</v>
          </cell>
          <cell r="E146">
            <v>1.7632197153194439E-2</v>
          </cell>
          <cell r="F146">
            <v>1.6054715897676423E-2</v>
          </cell>
          <cell r="O146">
            <v>1.6463693504023064E-2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E149">
            <v>-10.53</v>
          </cell>
          <cell r="O149">
            <v>-10.53</v>
          </cell>
        </row>
        <row r="150">
          <cell r="C150">
            <v>23244.28</v>
          </cell>
          <cell r="D150">
            <v>22594.99</v>
          </cell>
          <cell r="E150">
            <v>22396.13</v>
          </cell>
          <cell r="F150">
            <v>21441.46</v>
          </cell>
          <cell r="O150">
            <v>89676.860000000015</v>
          </cell>
        </row>
        <row r="152">
          <cell r="O152">
            <v>0</v>
          </cell>
        </row>
        <row r="153">
          <cell r="C153">
            <v>66.66</v>
          </cell>
          <cell r="O153">
            <v>66.66</v>
          </cell>
        </row>
        <row r="155">
          <cell r="C155">
            <v>39206.819999999818</v>
          </cell>
          <cell r="D155">
            <v>55615.539999999921</v>
          </cell>
          <cell r="E155">
            <v>146585.60999999969</v>
          </cell>
          <cell r="F155">
            <v>170707.47000000018</v>
          </cell>
          <cell r="O155">
            <v>412115.44000000006</v>
          </cell>
        </row>
        <row r="156">
          <cell r="C156">
            <v>2.2667846076136793E-2</v>
          </cell>
          <cell r="D156">
            <v>5.0033152545512043E-2</v>
          </cell>
          <cell r="E156">
            <v>0.1154593298969545</v>
          </cell>
          <cell r="F156">
            <v>0.12782058369444638</v>
          </cell>
          <cell r="O156">
            <v>7.5668785512194012E-2</v>
          </cell>
        </row>
        <row r="158">
          <cell r="O158">
            <v>0</v>
          </cell>
        </row>
        <row r="160">
          <cell r="C160">
            <v>39206.819999999818</v>
          </cell>
          <cell r="D160">
            <v>55615.539999999921</v>
          </cell>
          <cell r="E160">
            <v>146585.60999999969</v>
          </cell>
          <cell r="F160">
            <v>170707.47000000018</v>
          </cell>
          <cell r="O160">
            <v>412115.44000000006</v>
          </cell>
        </row>
        <row r="161">
          <cell r="C161">
            <v>2.2667846076136793E-2</v>
          </cell>
          <cell r="D161">
            <v>5.0033152545512043E-2</v>
          </cell>
          <cell r="E161">
            <v>0.1154593298969545</v>
          </cell>
          <cell r="F161">
            <v>0.12782058369444638</v>
          </cell>
          <cell r="O161">
            <v>7.5668785512194012E-2</v>
          </cell>
        </row>
      </sheetData>
      <sheetData sheetId="12">
        <row r="3">
          <cell r="C3" t="str">
            <v>Jan-23</v>
          </cell>
        </row>
        <row r="4">
          <cell r="C4">
            <v>3347520</v>
          </cell>
          <cell r="D4">
            <v>0</v>
          </cell>
          <cell r="E4">
            <v>3347520</v>
          </cell>
          <cell r="F4">
            <v>1708239</v>
          </cell>
          <cell r="G4">
            <v>0</v>
          </cell>
          <cell r="H4">
            <v>1708239</v>
          </cell>
          <cell r="I4">
            <v>1810570</v>
          </cell>
          <cell r="J4">
            <v>0</v>
          </cell>
          <cell r="K4">
            <v>1810570</v>
          </cell>
          <cell r="L4">
            <v>1676950</v>
          </cell>
          <cell r="U4">
            <v>8543279</v>
          </cell>
        </row>
        <row r="5">
          <cell r="C5">
            <v>-716660</v>
          </cell>
          <cell r="E5">
            <v>-716660</v>
          </cell>
          <cell r="F5">
            <v>-120810</v>
          </cell>
          <cell r="H5">
            <v>-120810</v>
          </cell>
          <cell r="I5">
            <v>-56304</v>
          </cell>
          <cell r="K5">
            <v>-56304</v>
          </cell>
          <cell r="L5">
            <v>-4875</v>
          </cell>
          <cell r="U5">
            <v>-898649</v>
          </cell>
        </row>
        <row r="6">
          <cell r="C6">
            <v>2630860</v>
          </cell>
          <cell r="D6">
            <v>0</v>
          </cell>
          <cell r="E6">
            <v>2630860</v>
          </cell>
          <cell r="F6">
            <v>1587429</v>
          </cell>
          <cell r="G6">
            <v>0</v>
          </cell>
          <cell r="H6">
            <v>1587429</v>
          </cell>
          <cell r="I6">
            <v>1754266</v>
          </cell>
          <cell r="J6">
            <v>0</v>
          </cell>
          <cell r="K6">
            <v>1754266</v>
          </cell>
          <cell r="L6">
            <v>1672075</v>
          </cell>
          <cell r="U6">
            <v>7644629.9999999991</v>
          </cell>
        </row>
        <row r="7">
          <cell r="C7">
            <v>-302665.09999999998</v>
          </cell>
          <cell r="E7">
            <v>-302665.09999999998</v>
          </cell>
          <cell r="F7">
            <v>-182624.84</v>
          </cell>
          <cell r="H7">
            <v>-182624.84</v>
          </cell>
          <cell r="I7">
            <v>-201818.44</v>
          </cell>
          <cell r="K7">
            <v>-201818.44</v>
          </cell>
          <cell r="L7">
            <v>-192362.68</v>
          </cell>
          <cell r="U7">
            <v>-879471.05999999982</v>
          </cell>
        </row>
        <row r="8">
          <cell r="C8">
            <v>2328194.9</v>
          </cell>
          <cell r="D8">
            <v>0</v>
          </cell>
          <cell r="E8">
            <v>2328194.9</v>
          </cell>
          <cell r="F8">
            <v>1404804.16</v>
          </cell>
          <cell r="G8">
            <v>0</v>
          </cell>
          <cell r="H8">
            <v>1404804.16</v>
          </cell>
          <cell r="I8">
            <v>1552447.56</v>
          </cell>
          <cell r="J8">
            <v>0</v>
          </cell>
          <cell r="K8">
            <v>1552447.56</v>
          </cell>
          <cell r="L8">
            <v>1479712.32</v>
          </cell>
          <cell r="U8">
            <v>6765158.9399999995</v>
          </cell>
        </row>
        <row r="9">
          <cell r="C9">
            <v>2328194.9</v>
          </cell>
          <cell r="E9">
            <v>2328194.9</v>
          </cell>
          <cell r="F9">
            <v>1404804.16</v>
          </cell>
          <cell r="H9">
            <v>1404804.16</v>
          </cell>
          <cell r="I9">
            <v>1552447.56</v>
          </cell>
          <cell r="K9">
            <v>1552447.56</v>
          </cell>
          <cell r="L9">
            <v>1479712.32</v>
          </cell>
          <cell r="U9">
            <v>6765158.9399999995</v>
          </cell>
        </row>
        <row r="10">
          <cell r="E10">
            <v>0</v>
          </cell>
          <cell r="U10">
            <v>0</v>
          </cell>
        </row>
        <row r="11">
          <cell r="E11">
            <v>0</v>
          </cell>
          <cell r="U11">
            <v>0</v>
          </cell>
        </row>
        <row r="12">
          <cell r="E12">
            <v>0</v>
          </cell>
          <cell r="U12">
            <v>0</v>
          </cell>
        </row>
        <row r="13">
          <cell r="C13">
            <v>1204452.56</v>
          </cell>
          <cell r="D13">
            <v>0</v>
          </cell>
          <cell r="E13">
            <v>1204452.56</v>
          </cell>
          <cell r="F13">
            <v>666015.71</v>
          </cell>
          <cell r="G13">
            <v>0</v>
          </cell>
          <cell r="H13">
            <v>666015.71</v>
          </cell>
          <cell r="I13">
            <v>608799.35</v>
          </cell>
          <cell r="J13">
            <v>0</v>
          </cell>
          <cell r="K13">
            <v>608799.35</v>
          </cell>
          <cell r="L13">
            <v>553950.73</v>
          </cell>
          <cell r="U13">
            <v>3033218.35</v>
          </cell>
        </row>
        <row r="14">
          <cell r="C14">
            <v>1204452.56</v>
          </cell>
          <cell r="E14">
            <v>1204452.56</v>
          </cell>
          <cell r="F14">
            <v>666015.71</v>
          </cell>
          <cell r="H14">
            <v>666015.71</v>
          </cell>
          <cell r="I14">
            <v>608799.35</v>
          </cell>
          <cell r="K14">
            <v>608799.35</v>
          </cell>
          <cell r="L14">
            <v>553950.73</v>
          </cell>
          <cell r="U14">
            <v>3033218.35</v>
          </cell>
        </row>
        <row r="15">
          <cell r="E15">
            <v>0</v>
          </cell>
          <cell r="H15">
            <v>0</v>
          </cell>
          <cell r="K15">
            <v>0</v>
          </cell>
          <cell r="U15">
            <v>0</v>
          </cell>
        </row>
        <row r="16">
          <cell r="E16">
            <v>0</v>
          </cell>
          <cell r="H16">
            <v>0</v>
          </cell>
          <cell r="K16">
            <v>0</v>
          </cell>
          <cell r="U16">
            <v>0</v>
          </cell>
        </row>
        <row r="17">
          <cell r="E17">
            <v>0</v>
          </cell>
          <cell r="H17">
            <v>0</v>
          </cell>
          <cell r="K17">
            <v>0</v>
          </cell>
          <cell r="U17">
            <v>0</v>
          </cell>
        </row>
        <row r="18">
          <cell r="E18">
            <v>0</v>
          </cell>
          <cell r="H18">
            <v>0</v>
          </cell>
          <cell r="U18">
            <v>0</v>
          </cell>
        </row>
        <row r="19">
          <cell r="E19">
            <v>0</v>
          </cell>
          <cell r="F19">
            <v>-0.01</v>
          </cell>
          <cell r="H19">
            <v>-0.01</v>
          </cell>
          <cell r="L19">
            <v>0.01</v>
          </cell>
          <cell r="U19">
            <v>0</v>
          </cell>
        </row>
        <row r="20">
          <cell r="C20">
            <v>1204452.56</v>
          </cell>
          <cell r="D20">
            <v>0</v>
          </cell>
          <cell r="E20">
            <v>1204452.56</v>
          </cell>
          <cell r="F20">
            <v>666015.69999999995</v>
          </cell>
          <cell r="G20">
            <v>0</v>
          </cell>
          <cell r="H20">
            <v>666015.69999999995</v>
          </cell>
          <cell r="I20">
            <v>608799.35</v>
          </cell>
          <cell r="J20">
            <v>0</v>
          </cell>
          <cell r="K20">
            <v>608799.35</v>
          </cell>
          <cell r="L20">
            <v>553950.74</v>
          </cell>
          <cell r="U20">
            <v>3033218.35</v>
          </cell>
        </row>
        <row r="21">
          <cell r="C21">
            <v>1123742.3399999999</v>
          </cell>
          <cell r="D21">
            <v>0</v>
          </cell>
          <cell r="E21">
            <v>1123742.3399999999</v>
          </cell>
          <cell r="F21">
            <v>738788.46</v>
          </cell>
          <cell r="G21">
            <v>0</v>
          </cell>
          <cell r="H21">
            <v>738788.46</v>
          </cell>
          <cell r="I21">
            <v>943648.21000000008</v>
          </cell>
          <cell r="J21">
            <v>0</v>
          </cell>
          <cell r="K21">
            <v>943648.21000000008</v>
          </cell>
          <cell r="L21">
            <v>925761.58000000007</v>
          </cell>
          <cell r="U21">
            <v>3731940.5899999994</v>
          </cell>
        </row>
        <row r="22">
          <cell r="C22">
            <v>0.48266678189184242</v>
          </cell>
          <cell r="D22">
            <v>0</v>
          </cell>
          <cell r="E22">
            <v>0.48266678189184242</v>
          </cell>
          <cell r="F22">
            <v>0.52590138969975719</v>
          </cell>
          <cell r="G22">
            <v>0</v>
          </cell>
          <cell r="H22">
            <v>0.52590138969975719</v>
          </cell>
          <cell r="I22">
            <v>0.60784546564651754</v>
          </cell>
          <cell r="J22">
            <v>0</v>
          </cell>
          <cell r="K22">
            <v>0.60784546564651754</v>
          </cell>
          <cell r="L22">
            <v>0.62563619122938707</v>
          </cell>
          <cell r="U22">
            <v>0.55164122869816856</v>
          </cell>
        </row>
        <row r="23">
          <cell r="C23">
            <v>1123742.3399999999</v>
          </cell>
          <cell r="E23">
            <v>1123742.3399999999</v>
          </cell>
          <cell r="F23">
            <v>738788.46</v>
          </cell>
          <cell r="H23">
            <v>738788.46</v>
          </cell>
          <cell r="I23">
            <v>1744188.2599999998</v>
          </cell>
          <cell r="K23">
            <v>1744188.2599999998</v>
          </cell>
          <cell r="L23">
            <v>925761.58000000007</v>
          </cell>
          <cell r="U23">
            <v>4532480.6399999997</v>
          </cell>
        </row>
        <row r="24">
          <cell r="E24">
            <v>0</v>
          </cell>
          <cell r="H24">
            <v>0</v>
          </cell>
          <cell r="K24">
            <v>0</v>
          </cell>
          <cell r="U24">
            <v>0</v>
          </cell>
        </row>
        <row r="25">
          <cell r="E25">
            <v>0</v>
          </cell>
          <cell r="H25">
            <v>0</v>
          </cell>
          <cell r="K25">
            <v>0</v>
          </cell>
          <cell r="U25">
            <v>0</v>
          </cell>
        </row>
        <row r="26">
          <cell r="E26">
            <v>0</v>
          </cell>
          <cell r="H26">
            <v>0</v>
          </cell>
          <cell r="K26">
            <v>0</v>
          </cell>
          <cell r="U26">
            <v>0</v>
          </cell>
        </row>
        <row r="27">
          <cell r="E27">
            <v>0</v>
          </cell>
          <cell r="H27">
            <v>0</v>
          </cell>
          <cell r="K27">
            <v>0</v>
          </cell>
          <cell r="U27">
            <v>0</v>
          </cell>
        </row>
        <row r="29">
          <cell r="C29">
            <v>557493.42999999993</v>
          </cell>
          <cell r="D29">
            <v>18020.210000000021</v>
          </cell>
          <cell r="E29">
            <v>575513.6399999999</v>
          </cell>
          <cell r="F29">
            <v>414749.98</v>
          </cell>
          <cell r="G29">
            <v>18020.210000000021</v>
          </cell>
          <cell r="H29">
            <v>432770.19</v>
          </cell>
          <cell r="I29">
            <v>494818.54</v>
          </cell>
          <cell r="J29">
            <v>-36040.420000000042</v>
          </cell>
          <cell r="K29">
            <v>458778.11999999994</v>
          </cell>
          <cell r="L29">
            <v>438581.77999999997</v>
          </cell>
          <cell r="U29">
            <v>1905643.73</v>
          </cell>
        </row>
        <row r="30">
          <cell r="C30">
            <v>0.23945307585718015</v>
          </cell>
          <cell r="D30">
            <v>0</v>
          </cell>
          <cell r="E30">
            <v>0.24719306789994253</v>
          </cell>
          <cell r="F30">
            <v>0.29523686774959434</v>
          </cell>
          <cell r="G30">
            <v>0</v>
          </cell>
          <cell r="H30">
            <v>0.30806442799827699</v>
          </cell>
          <cell r="I30">
            <v>0.31873446340435485</v>
          </cell>
          <cell r="J30">
            <v>0</v>
          </cell>
          <cell r="K30">
            <v>0.29551923802179825</v>
          </cell>
          <cell r="L30">
            <v>0.29639665364143208</v>
          </cell>
          <cell r="U30">
            <v>0.28168499024207705</v>
          </cell>
        </row>
        <row r="31">
          <cell r="C31">
            <v>373008.85</v>
          </cell>
          <cell r="D31">
            <v>18020.210000000021</v>
          </cell>
          <cell r="E31">
            <v>391029.06</v>
          </cell>
          <cell r="F31">
            <v>373008.85</v>
          </cell>
          <cell r="G31">
            <v>18020.210000000021</v>
          </cell>
          <cell r="H31">
            <v>391029.06</v>
          </cell>
          <cell r="I31">
            <v>427069.48</v>
          </cell>
          <cell r="J31">
            <v>-36040.420000000042</v>
          </cell>
          <cell r="K31">
            <v>391029.05999999994</v>
          </cell>
          <cell r="L31">
            <v>391029.06</v>
          </cell>
          <cell r="U31">
            <v>1564116.24</v>
          </cell>
        </row>
        <row r="32">
          <cell r="C32">
            <v>154482.13</v>
          </cell>
          <cell r="E32">
            <v>154482.13</v>
          </cell>
          <cell r="H32">
            <v>0</v>
          </cell>
          <cell r="I32">
            <v>20082.669999999998</v>
          </cell>
          <cell r="K32">
            <v>20082.669999999998</v>
          </cell>
          <cell r="U32">
            <v>174564.8</v>
          </cell>
        </row>
        <row r="33">
          <cell r="C33">
            <v>25290</v>
          </cell>
          <cell r="E33">
            <v>25290</v>
          </cell>
          <cell r="F33">
            <v>21641.96</v>
          </cell>
          <cell r="H33">
            <v>21641.96</v>
          </cell>
          <cell r="I33">
            <v>25290</v>
          </cell>
          <cell r="K33">
            <v>25290</v>
          </cell>
          <cell r="L33">
            <v>25290</v>
          </cell>
          <cell r="U33">
            <v>97511.959999999992</v>
          </cell>
        </row>
        <row r="34">
          <cell r="E34">
            <v>0</v>
          </cell>
          <cell r="F34">
            <v>16189.82</v>
          </cell>
          <cell r="H34">
            <v>16189.82</v>
          </cell>
          <cell r="I34">
            <v>17519.509999999998</v>
          </cell>
          <cell r="K34">
            <v>17519.509999999998</v>
          </cell>
          <cell r="L34">
            <v>16716.25</v>
          </cell>
          <cell r="U34">
            <v>50425.58</v>
          </cell>
        </row>
        <row r="35">
          <cell r="C35">
            <v>4712.45</v>
          </cell>
          <cell r="E35">
            <v>4712.45</v>
          </cell>
          <cell r="F35">
            <v>3909.35</v>
          </cell>
          <cell r="H35">
            <v>3909.35</v>
          </cell>
          <cell r="I35">
            <v>4856.88</v>
          </cell>
          <cell r="K35">
            <v>4856.88</v>
          </cell>
          <cell r="L35">
            <v>5546.47</v>
          </cell>
          <cell r="U35">
            <v>19025.150000000001</v>
          </cell>
        </row>
        <row r="36">
          <cell r="E36">
            <v>0</v>
          </cell>
          <cell r="H36">
            <v>0</v>
          </cell>
          <cell r="K36">
            <v>0</v>
          </cell>
          <cell r="U36">
            <v>0</v>
          </cell>
        </row>
        <row r="38">
          <cell r="C38">
            <v>342227.85000000003</v>
          </cell>
          <cell r="D38">
            <v>0</v>
          </cell>
          <cell r="E38">
            <v>342227.85000000003</v>
          </cell>
          <cell r="F38">
            <v>189670.65999999997</v>
          </cell>
          <cell r="G38">
            <v>0</v>
          </cell>
          <cell r="H38">
            <v>189670.65999999997</v>
          </cell>
          <cell r="I38">
            <v>200442.68000000002</v>
          </cell>
          <cell r="J38">
            <v>0</v>
          </cell>
          <cell r="K38">
            <v>200442.68000000002</v>
          </cell>
          <cell r="L38">
            <v>197037.02</v>
          </cell>
          <cell r="U38">
            <v>929378.21</v>
          </cell>
        </row>
        <row r="39">
          <cell r="C39">
            <v>0.14699278398041335</v>
          </cell>
          <cell r="D39">
            <v>0</v>
          </cell>
          <cell r="E39">
            <v>0.14699278398041335</v>
          </cell>
          <cell r="F39">
            <v>0.13501573059123059</v>
          </cell>
          <cell r="G39">
            <v>0</v>
          </cell>
          <cell r="H39">
            <v>0.13501573059123059</v>
          </cell>
          <cell r="I39">
            <v>0.12911397793043652</v>
          </cell>
          <cell r="J39">
            <v>0</v>
          </cell>
          <cell r="K39">
            <v>0.12911397793043652</v>
          </cell>
          <cell r="L39">
            <v>0.13315900485305143</v>
          </cell>
          <cell r="U39">
            <v>0.13737714342599022</v>
          </cell>
        </row>
        <row r="40">
          <cell r="C40">
            <v>71500</v>
          </cell>
          <cell r="E40">
            <v>71500</v>
          </cell>
          <cell r="F40">
            <v>67690.48</v>
          </cell>
          <cell r="H40">
            <v>67690.48</v>
          </cell>
          <cell r="I40">
            <v>68000</v>
          </cell>
          <cell r="K40">
            <v>68000</v>
          </cell>
          <cell r="L40">
            <v>68000</v>
          </cell>
          <cell r="U40">
            <v>275190.48</v>
          </cell>
        </row>
        <row r="41">
          <cell r="C41">
            <v>6000</v>
          </cell>
          <cell r="E41">
            <v>6000</v>
          </cell>
          <cell r="F41">
            <v>6000</v>
          </cell>
          <cell r="H41">
            <v>6000</v>
          </cell>
          <cell r="I41">
            <v>6000</v>
          </cell>
          <cell r="K41">
            <v>6000</v>
          </cell>
          <cell r="L41">
            <v>6000</v>
          </cell>
          <cell r="U41">
            <v>24000</v>
          </cell>
        </row>
        <row r="42">
          <cell r="C42">
            <v>33428.58</v>
          </cell>
          <cell r="E42">
            <v>33428.58</v>
          </cell>
          <cell r="H42">
            <v>0</v>
          </cell>
          <cell r="K42">
            <v>0</v>
          </cell>
          <cell r="L42">
            <v>7428.56</v>
          </cell>
          <cell r="U42">
            <v>40857.14</v>
          </cell>
        </row>
        <row r="43">
          <cell r="C43">
            <v>128254.43</v>
          </cell>
          <cell r="E43">
            <v>128254.43</v>
          </cell>
          <cell r="F43">
            <v>49051.56</v>
          </cell>
          <cell r="H43">
            <v>49051.56</v>
          </cell>
          <cell r="I43">
            <v>64859.76</v>
          </cell>
          <cell r="K43">
            <v>64859.76</v>
          </cell>
          <cell r="L43">
            <v>55299.12</v>
          </cell>
          <cell r="U43">
            <v>297464.87</v>
          </cell>
        </row>
        <row r="44">
          <cell r="C44">
            <v>4000</v>
          </cell>
          <cell r="E44">
            <v>4000</v>
          </cell>
          <cell r="F44">
            <v>4000</v>
          </cell>
          <cell r="H44">
            <v>4000</v>
          </cell>
          <cell r="I44">
            <v>4000</v>
          </cell>
          <cell r="K44">
            <v>4000</v>
          </cell>
          <cell r="L44">
            <v>4000</v>
          </cell>
          <cell r="U44">
            <v>16000</v>
          </cell>
        </row>
        <row r="45">
          <cell r="C45">
            <v>14981.89</v>
          </cell>
          <cell r="E45">
            <v>14981.89</v>
          </cell>
          <cell r="H45">
            <v>0</v>
          </cell>
          <cell r="K45">
            <v>0</v>
          </cell>
          <cell r="U45">
            <v>14981.89</v>
          </cell>
        </row>
        <row r="46">
          <cell r="C46">
            <v>17347.5</v>
          </cell>
          <cell r="E46">
            <v>17347.5</v>
          </cell>
          <cell r="F46">
            <v>23189.91</v>
          </cell>
          <cell r="H46">
            <v>23189.91</v>
          </cell>
          <cell r="I46">
            <v>18183.91</v>
          </cell>
          <cell r="K46">
            <v>18183.91</v>
          </cell>
          <cell r="L46">
            <v>17521.91</v>
          </cell>
          <cell r="U46">
            <v>76243.23000000001</v>
          </cell>
        </row>
        <row r="47">
          <cell r="C47">
            <v>5400</v>
          </cell>
          <cell r="E47">
            <v>5400</v>
          </cell>
          <cell r="F47">
            <v>5040</v>
          </cell>
          <cell r="H47">
            <v>5040</v>
          </cell>
          <cell r="I47">
            <v>5040</v>
          </cell>
          <cell r="K47">
            <v>5040</v>
          </cell>
          <cell r="L47">
            <v>5040</v>
          </cell>
          <cell r="U47">
            <v>20520</v>
          </cell>
        </row>
        <row r="48">
          <cell r="E48">
            <v>0</v>
          </cell>
          <cell r="H48">
            <v>0</v>
          </cell>
          <cell r="K48">
            <v>0</v>
          </cell>
          <cell r="U48">
            <v>0</v>
          </cell>
        </row>
        <row r="49">
          <cell r="C49">
            <v>1600</v>
          </cell>
          <cell r="E49">
            <v>1600</v>
          </cell>
          <cell r="F49">
            <v>1600</v>
          </cell>
          <cell r="H49">
            <v>1600</v>
          </cell>
          <cell r="I49">
            <v>1600</v>
          </cell>
          <cell r="K49">
            <v>1600</v>
          </cell>
          <cell r="L49">
            <v>1600</v>
          </cell>
          <cell r="U49">
            <v>6400</v>
          </cell>
        </row>
        <row r="50">
          <cell r="C50">
            <v>59715.45</v>
          </cell>
          <cell r="E50">
            <v>59715.45</v>
          </cell>
          <cell r="F50">
            <v>33098.71</v>
          </cell>
          <cell r="H50">
            <v>33098.71</v>
          </cell>
          <cell r="I50">
            <v>32759.01</v>
          </cell>
          <cell r="K50">
            <v>32759.01</v>
          </cell>
          <cell r="L50">
            <v>32147.43</v>
          </cell>
          <cell r="U50">
            <v>157720.6</v>
          </cell>
        </row>
        <row r="52">
          <cell r="C52">
            <v>101026.24000000001</v>
          </cell>
          <cell r="D52">
            <v>0</v>
          </cell>
          <cell r="E52">
            <v>101026.24000000001</v>
          </cell>
          <cell r="F52">
            <v>101026.24000000001</v>
          </cell>
          <cell r="G52">
            <v>0</v>
          </cell>
          <cell r="H52">
            <v>101026.24000000001</v>
          </cell>
          <cell r="I52">
            <v>101026.24000000001</v>
          </cell>
          <cell r="J52">
            <v>0</v>
          </cell>
          <cell r="K52">
            <v>101026.24000000001</v>
          </cell>
          <cell r="L52">
            <v>101026.24000000001</v>
          </cell>
          <cell r="U52">
            <v>404104.96000000002</v>
          </cell>
        </row>
        <row r="53">
          <cell r="C53">
            <v>4.3392518384092332E-2</v>
          </cell>
          <cell r="D53">
            <v>0</v>
          </cell>
          <cell r="E53">
            <v>4.3392518384092332E-2</v>
          </cell>
          <cell r="F53">
            <v>7.1914821208957702E-2</v>
          </cell>
          <cell r="G53">
            <v>0</v>
          </cell>
          <cell r="H53">
            <v>7.1914821208957702E-2</v>
          </cell>
          <cell r="I53">
            <v>6.5075460584317582E-2</v>
          </cell>
          <cell r="J53">
            <v>0</v>
          </cell>
          <cell r="K53">
            <v>6.5075460584317582E-2</v>
          </cell>
          <cell r="L53">
            <v>6.827424400980861E-2</v>
          </cell>
          <cell r="U53">
            <v>5.973325439712434E-2</v>
          </cell>
        </row>
        <row r="54">
          <cell r="C54">
            <v>972.71</v>
          </cell>
          <cell r="E54">
            <v>972.71</v>
          </cell>
          <cell r="F54">
            <v>972.71</v>
          </cell>
          <cell r="H54">
            <v>972.71</v>
          </cell>
          <cell r="I54">
            <v>972.71</v>
          </cell>
          <cell r="K54">
            <v>972.71</v>
          </cell>
          <cell r="L54">
            <v>972.71</v>
          </cell>
          <cell r="U54">
            <v>3890.84</v>
          </cell>
        </row>
        <row r="55">
          <cell r="C55">
            <v>100053.53</v>
          </cell>
          <cell r="E55">
            <v>100053.53</v>
          </cell>
          <cell r="F55">
            <v>100053.53</v>
          </cell>
          <cell r="H55">
            <v>100053.53</v>
          </cell>
          <cell r="I55">
            <v>100053.53</v>
          </cell>
          <cell r="K55">
            <v>100053.53</v>
          </cell>
          <cell r="L55">
            <v>100053.53</v>
          </cell>
          <cell r="U55">
            <v>400214.12</v>
          </cell>
        </row>
        <row r="57">
          <cell r="C57">
            <v>71209.899999999994</v>
          </cell>
          <cell r="D57">
            <v>0</v>
          </cell>
          <cell r="E57">
            <v>71209.899999999994</v>
          </cell>
          <cell r="F57">
            <v>33772.03</v>
          </cell>
          <cell r="G57">
            <v>0</v>
          </cell>
          <cell r="H57">
            <v>33772.03</v>
          </cell>
          <cell r="I57">
            <v>62009.41</v>
          </cell>
          <cell r="J57">
            <v>0</v>
          </cell>
          <cell r="K57">
            <v>62009.41</v>
          </cell>
          <cell r="L57">
            <v>54692.430000000008</v>
          </cell>
          <cell r="U57">
            <v>221683.77000000002</v>
          </cell>
        </row>
        <row r="58">
          <cell r="C58">
            <v>3.0585884369044875E-2</v>
          </cell>
          <cell r="D58">
            <v>0</v>
          </cell>
          <cell r="E58">
            <v>3.0585884369044875E-2</v>
          </cell>
          <cell r="F58">
            <v>2.404038296697527E-2</v>
          </cell>
          <cell r="G58">
            <v>0</v>
          </cell>
          <cell r="H58">
            <v>2.404038296697527E-2</v>
          </cell>
          <cell r="I58">
            <v>3.9942998139016049E-2</v>
          </cell>
          <cell r="J58">
            <v>0</v>
          </cell>
          <cell r="K58">
            <v>3.9942998139016049E-2</v>
          </cell>
          <cell r="L58">
            <v>3.6961529116686688E-2</v>
          </cell>
          <cell r="U58">
            <v>3.2768449635271986E-2</v>
          </cell>
        </row>
        <row r="59">
          <cell r="C59">
            <v>841</v>
          </cell>
          <cell r="E59">
            <v>841</v>
          </cell>
          <cell r="H59">
            <v>0</v>
          </cell>
          <cell r="I59">
            <v>375</v>
          </cell>
          <cell r="K59">
            <v>375</v>
          </cell>
          <cell r="L59">
            <v>212.94</v>
          </cell>
          <cell r="U59">
            <v>1428.94</v>
          </cell>
        </row>
        <row r="60">
          <cell r="E60">
            <v>0</v>
          </cell>
          <cell r="H60">
            <v>0</v>
          </cell>
          <cell r="K60">
            <v>0</v>
          </cell>
          <cell r="U60">
            <v>0</v>
          </cell>
        </row>
        <row r="61">
          <cell r="C61">
            <v>3470</v>
          </cell>
          <cell r="E61">
            <v>3470</v>
          </cell>
          <cell r="F61">
            <v>1565</v>
          </cell>
          <cell r="H61">
            <v>1565</v>
          </cell>
          <cell r="I61">
            <v>2280</v>
          </cell>
          <cell r="K61">
            <v>2280</v>
          </cell>
          <cell r="L61">
            <v>1840</v>
          </cell>
          <cell r="U61">
            <v>9155</v>
          </cell>
        </row>
        <row r="62">
          <cell r="C62">
            <v>205.5</v>
          </cell>
          <cell r="E62">
            <v>205.5</v>
          </cell>
          <cell r="F62">
            <v>813.46</v>
          </cell>
          <cell r="H62">
            <v>813.46</v>
          </cell>
          <cell r="I62">
            <v>300</v>
          </cell>
          <cell r="K62">
            <v>300</v>
          </cell>
          <cell r="L62">
            <v>300</v>
          </cell>
          <cell r="U62">
            <v>1618.96</v>
          </cell>
        </row>
        <row r="63">
          <cell r="E63">
            <v>0</v>
          </cell>
          <cell r="H63">
            <v>0</v>
          </cell>
          <cell r="K63">
            <v>0</v>
          </cell>
          <cell r="U63">
            <v>0</v>
          </cell>
        </row>
        <row r="64">
          <cell r="C64">
            <v>6209.47</v>
          </cell>
          <cell r="E64">
            <v>6209.47</v>
          </cell>
          <cell r="F64">
            <v>7369</v>
          </cell>
          <cell r="H64">
            <v>7369</v>
          </cell>
          <cell r="I64">
            <v>2726.06</v>
          </cell>
          <cell r="K64">
            <v>2726.06</v>
          </cell>
          <cell r="L64">
            <v>5497.17</v>
          </cell>
          <cell r="U64">
            <v>21801.7</v>
          </cell>
        </row>
        <row r="65">
          <cell r="C65">
            <v>2400</v>
          </cell>
          <cell r="E65">
            <v>2400</v>
          </cell>
          <cell r="F65">
            <v>4581.3500000000004</v>
          </cell>
          <cell r="H65">
            <v>4581.3500000000004</v>
          </cell>
          <cell r="I65">
            <v>2400</v>
          </cell>
          <cell r="K65">
            <v>2400</v>
          </cell>
          <cell r="L65">
            <v>2400</v>
          </cell>
          <cell r="U65">
            <v>11781.35</v>
          </cell>
        </row>
        <row r="66">
          <cell r="C66">
            <v>-376.92</v>
          </cell>
          <cell r="E66">
            <v>-376.92</v>
          </cell>
          <cell r="F66">
            <v>1351.39</v>
          </cell>
          <cell r="H66">
            <v>1351.39</v>
          </cell>
          <cell r="I66">
            <v>261.36</v>
          </cell>
          <cell r="K66">
            <v>261.36</v>
          </cell>
          <cell r="U66">
            <v>1235.83</v>
          </cell>
        </row>
        <row r="67">
          <cell r="E67">
            <v>0</v>
          </cell>
          <cell r="H67">
            <v>0</v>
          </cell>
          <cell r="K67">
            <v>0</v>
          </cell>
          <cell r="L67">
            <v>884</v>
          </cell>
          <cell r="U67">
            <v>884</v>
          </cell>
        </row>
        <row r="68">
          <cell r="C68">
            <v>1155.5</v>
          </cell>
          <cell r="E68">
            <v>1155.5</v>
          </cell>
          <cell r="F68">
            <v>750</v>
          </cell>
          <cell r="H68">
            <v>750</v>
          </cell>
          <cell r="I68">
            <v>1500</v>
          </cell>
          <cell r="K68">
            <v>1500</v>
          </cell>
          <cell r="L68">
            <v>1350</v>
          </cell>
          <cell r="U68">
            <v>4755.5</v>
          </cell>
        </row>
        <row r="69">
          <cell r="E69">
            <v>0</v>
          </cell>
          <cell r="F69">
            <v>-1144.3</v>
          </cell>
          <cell r="H69">
            <v>-1144.3</v>
          </cell>
          <cell r="K69">
            <v>0</v>
          </cell>
          <cell r="U69">
            <v>-1144.3</v>
          </cell>
        </row>
        <row r="70">
          <cell r="E70">
            <v>0</v>
          </cell>
          <cell r="H70">
            <v>0</v>
          </cell>
          <cell r="I70">
            <v>273.05</v>
          </cell>
          <cell r="K70">
            <v>273.05</v>
          </cell>
          <cell r="L70">
            <v>273.05</v>
          </cell>
          <cell r="U70">
            <v>546.1</v>
          </cell>
        </row>
        <row r="71">
          <cell r="E71">
            <v>0</v>
          </cell>
          <cell r="F71">
            <v>-1079.25</v>
          </cell>
          <cell r="H71">
            <v>-1079.25</v>
          </cell>
          <cell r="K71">
            <v>0</v>
          </cell>
          <cell r="U71">
            <v>-1079.25</v>
          </cell>
        </row>
        <row r="72">
          <cell r="E72">
            <v>0</v>
          </cell>
          <cell r="H72">
            <v>0</v>
          </cell>
          <cell r="K72">
            <v>0</v>
          </cell>
          <cell r="L72">
            <v>15840</v>
          </cell>
          <cell r="U72">
            <v>15840</v>
          </cell>
        </row>
        <row r="73">
          <cell r="E73">
            <v>0</v>
          </cell>
          <cell r="H73">
            <v>0</v>
          </cell>
          <cell r="K73">
            <v>0</v>
          </cell>
          <cell r="U73">
            <v>0</v>
          </cell>
        </row>
        <row r="74">
          <cell r="E74">
            <v>0</v>
          </cell>
          <cell r="H74">
            <v>0</v>
          </cell>
          <cell r="K74">
            <v>0</v>
          </cell>
          <cell r="U74">
            <v>0</v>
          </cell>
        </row>
        <row r="75">
          <cell r="E75">
            <v>0</v>
          </cell>
          <cell r="H75">
            <v>0</v>
          </cell>
          <cell r="K75">
            <v>0</v>
          </cell>
          <cell r="L75">
            <v>89.5</v>
          </cell>
          <cell r="U75">
            <v>89.5</v>
          </cell>
        </row>
        <row r="76">
          <cell r="E76">
            <v>0</v>
          </cell>
          <cell r="H76">
            <v>0</v>
          </cell>
          <cell r="K76">
            <v>0</v>
          </cell>
          <cell r="U76">
            <v>0</v>
          </cell>
        </row>
        <row r="77">
          <cell r="E77">
            <v>0</v>
          </cell>
          <cell r="H77">
            <v>0</v>
          </cell>
          <cell r="K77">
            <v>0</v>
          </cell>
          <cell r="U77">
            <v>0</v>
          </cell>
        </row>
        <row r="78">
          <cell r="E78">
            <v>0</v>
          </cell>
          <cell r="H78">
            <v>0</v>
          </cell>
          <cell r="K78">
            <v>0</v>
          </cell>
          <cell r="U78">
            <v>0</v>
          </cell>
        </row>
        <row r="79">
          <cell r="E79">
            <v>0</v>
          </cell>
          <cell r="H79">
            <v>0</v>
          </cell>
          <cell r="K79">
            <v>0</v>
          </cell>
          <cell r="L79">
            <v>19205.72</v>
          </cell>
          <cell r="U79">
            <v>19205.72</v>
          </cell>
        </row>
        <row r="80">
          <cell r="C80">
            <v>3420.36</v>
          </cell>
          <cell r="E80">
            <v>3420.36</v>
          </cell>
          <cell r="F80">
            <v>1234.51</v>
          </cell>
          <cell r="H80">
            <v>1234.51</v>
          </cell>
          <cell r="I80">
            <v>11778.28</v>
          </cell>
          <cell r="K80">
            <v>11778.28</v>
          </cell>
          <cell r="L80">
            <v>2831.85</v>
          </cell>
          <cell r="U80">
            <v>19265</v>
          </cell>
        </row>
        <row r="81">
          <cell r="C81">
            <v>6944.44</v>
          </cell>
          <cell r="F81">
            <v>6944.44</v>
          </cell>
          <cell r="H81">
            <v>6944.44</v>
          </cell>
          <cell r="I81">
            <v>4443.7299999999996</v>
          </cell>
          <cell r="K81">
            <v>4443.7299999999996</v>
          </cell>
          <cell r="L81">
            <v>6110.87</v>
          </cell>
          <cell r="U81">
            <v>24443.48</v>
          </cell>
        </row>
        <row r="82">
          <cell r="C82">
            <v>46020.3</v>
          </cell>
          <cell r="F82">
            <v>10918.46</v>
          </cell>
          <cell r="H82">
            <v>10918.46</v>
          </cell>
          <cell r="I82">
            <v>13878.81</v>
          </cell>
          <cell r="K82">
            <v>13878.81</v>
          </cell>
          <cell r="L82">
            <v>13298.6</v>
          </cell>
          <cell r="U82">
            <v>84116.170000000013</v>
          </cell>
        </row>
        <row r="83">
          <cell r="C83">
            <v>920.25</v>
          </cell>
          <cell r="F83">
            <v>467.97</v>
          </cell>
          <cell r="H83">
            <v>467.97</v>
          </cell>
          <cell r="I83">
            <v>21793.119999999999</v>
          </cell>
          <cell r="K83">
            <v>21793.119999999999</v>
          </cell>
          <cell r="L83">
            <v>-15441.27</v>
          </cell>
          <cell r="U83">
            <v>7740.07</v>
          </cell>
        </row>
        <row r="85">
          <cell r="C85">
            <v>0</v>
          </cell>
          <cell r="D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U85">
            <v>0</v>
          </cell>
        </row>
        <row r="86">
          <cell r="C86">
            <v>0</v>
          </cell>
          <cell r="D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U86">
            <v>0</v>
          </cell>
        </row>
        <row r="87">
          <cell r="H87">
            <v>0</v>
          </cell>
          <cell r="K87">
            <v>0</v>
          </cell>
          <cell r="U87">
            <v>0</v>
          </cell>
        </row>
        <row r="88">
          <cell r="H88">
            <v>0</v>
          </cell>
          <cell r="K88">
            <v>0</v>
          </cell>
          <cell r="U88">
            <v>0</v>
          </cell>
        </row>
        <row r="89">
          <cell r="H89">
            <v>0</v>
          </cell>
          <cell r="K89">
            <v>0</v>
          </cell>
          <cell r="U89">
            <v>0</v>
          </cell>
        </row>
        <row r="90">
          <cell r="H90">
            <v>0</v>
          </cell>
          <cell r="K90">
            <v>0</v>
          </cell>
          <cell r="U90">
            <v>0</v>
          </cell>
        </row>
        <row r="91">
          <cell r="H91">
            <v>0</v>
          </cell>
          <cell r="K91">
            <v>0</v>
          </cell>
          <cell r="U91">
            <v>0</v>
          </cell>
        </row>
        <row r="92">
          <cell r="H92">
            <v>0</v>
          </cell>
          <cell r="K92">
            <v>0</v>
          </cell>
          <cell r="U92">
            <v>0</v>
          </cell>
        </row>
        <row r="93">
          <cell r="H93">
            <v>0</v>
          </cell>
          <cell r="K93">
            <v>0</v>
          </cell>
          <cell r="U93">
            <v>0</v>
          </cell>
        </row>
        <row r="94">
          <cell r="H94">
            <v>0</v>
          </cell>
          <cell r="K94">
            <v>0</v>
          </cell>
          <cell r="U94">
            <v>0</v>
          </cell>
        </row>
        <row r="95">
          <cell r="H95">
            <v>0</v>
          </cell>
          <cell r="K95">
            <v>0</v>
          </cell>
          <cell r="U95">
            <v>0</v>
          </cell>
        </row>
        <row r="96">
          <cell r="H96">
            <v>0</v>
          </cell>
          <cell r="K96">
            <v>0</v>
          </cell>
          <cell r="U96">
            <v>0</v>
          </cell>
        </row>
        <row r="97">
          <cell r="H97">
            <v>0</v>
          </cell>
          <cell r="K97">
            <v>0</v>
          </cell>
          <cell r="U97">
            <v>0</v>
          </cell>
        </row>
        <row r="99">
          <cell r="C99">
            <v>0</v>
          </cell>
          <cell r="D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U99">
            <v>0</v>
          </cell>
        </row>
        <row r="100"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U100">
            <v>0</v>
          </cell>
        </row>
        <row r="101">
          <cell r="H101">
            <v>0</v>
          </cell>
          <cell r="K101">
            <v>0</v>
          </cell>
          <cell r="U101">
            <v>0</v>
          </cell>
        </row>
        <row r="102">
          <cell r="H102">
            <v>0</v>
          </cell>
          <cell r="K102">
            <v>0</v>
          </cell>
          <cell r="U102">
            <v>0</v>
          </cell>
        </row>
        <row r="103">
          <cell r="H103">
            <v>0</v>
          </cell>
          <cell r="K103">
            <v>0</v>
          </cell>
          <cell r="U103">
            <v>0</v>
          </cell>
        </row>
        <row r="104">
          <cell r="H104">
            <v>0</v>
          </cell>
          <cell r="K104">
            <v>0</v>
          </cell>
          <cell r="U104">
            <v>0</v>
          </cell>
        </row>
        <row r="106"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U106">
            <v>0</v>
          </cell>
        </row>
        <row r="107"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U107">
            <v>0</v>
          </cell>
        </row>
        <row r="108">
          <cell r="H108">
            <v>0</v>
          </cell>
          <cell r="K108">
            <v>0</v>
          </cell>
          <cell r="U108">
            <v>0</v>
          </cell>
        </row>
        <row r="109">
          <cell r="H109">
            <v>0</v>
          </cell>
          <cell r="K109">
            <v>0</v>
          </cell>
          <cell r="U109">
            <v>0</v>
          </cell>
        </row>
        <row r="110">
          <cell r="H110">
            <v>0</v>
          </cell>
          <cell r="K110">
            <v>0</v>
          </cell>
          <cell r="U110">
            <v>0</v>
          </cell>
        </row>
        <row r="111">
          <cell r="H111">
            <v>0</v>
          </cell>
          <cell r="K111">
            <v>0</v>
          </cell>
          <cell r="U111">
            <v>0</v>
          </cell>
        </row>
        <row r="113"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U113">
            <v>0</v>
          </cell>
        </row>
        <row r="114"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U114">
            <v>0</v>
          </cell>
        </row>
        <row r="115">
          <cell r="H115">
            <v>0</v>
          </cell>
          <cell r="K115">
            <v>0</v>
          </cell>
          <cell r="U115">
            <v>0</v>
          </cell>
        </row>
        <row r="116">
          <cell r="H116">
            <v>0</v>
          </cell>
          <cell r="K116">
            <v>0</v>
          </cell>
          <cell r="U116">
            <v>0</v>
          </cell>
        </row>
        <row r="117">
          <cell r="H117">
            <v>0</v>
          </cell>
          <cell r="K117">
            <v>0</v>
          </cell>
          <cell r="U117">
            <v>0</v>
          </cell>
        </row>
        <row r="118">
          <cell r="H118">
            <v>0</v>
          </cell>
          <cell r="K118">
            <v>0</v>
          </cell>
          <cell r="U118">
            <v>0</v>
          </cell>
        </row>
        <row r="119">
          <cell r="H119">
            <v>0</v>
          </cell>
          <cell r="K119">
            <v>0</v>
          </cell>
          <cell r="U119">
            <v>0</v>
          </cell>
        </row>
        <row r="120">
          <cell r="H120">
            <v>0</v>
          </cell>
          <cell r="K120">
            <v>0</v>
          </cell>
          <cell r="U120">
            <v>0</v>
          </cell>
        </row>
        <row r="121">
          <cell r="H121">
            <v>0</v>
          </cell>
          <cell r="K121">
            <v>0</v>
          </cell>
          <cell r="U121">
            <v>0</v>
          </cell>
        </row>
        <row r="122">
          <cell r="H122">
            <v>0</v>
          </cell>
          <cell r="K122">
            <v>0</v>
          </cell>
          <cell r="U122">
            <v>0</v>
          </cell>
        </row>
        <row r="123">
          <cell r="H123">
            <v>0</v>
          </cell>
          <cell r="K123">
            <v>0</v>
          </cell>
          <cell r="U123">
            <v>0</v>
          </cell>
        </row>
        <row r="124">
          <cell r="H124">
            <v>0</v>
          </cell>
          <cell r="K124">
            <v>0</v>
          </cell>
          <cell r="U124">
            <v>0</v>
          </cell>
        </row>
        <row r="126"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U126">
            <v>0</v>
          </cell>
        </row>
        <row r="127"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U127">
            <v>0</v>
          </cell>
        </row>
        <row r="128">
          <cell r="H128">
            <v>0</v>
          </cell>
          <cell r="K128">
            <v>0</v>
          </cell>
          <cell r="U128">
            <v>0</v>
          </cell>
        </row>
        <row r="129">
          <cell r="H129">
            <v>0</v>
          </cell>
          <cell r="K129">
            <v>0</v>
          </cell>
          <cell r="U129">
            <v>0</v>
          </cell>
        </row>
        <row r="131"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U131">
            <v>0</v>
          </cell>
        </row>
        <row r="132"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U132">
            <v>0</v>
          </cell>
        </row>
        <row r="133">
          <cell r="H133">
            <v>0</v>
          </cell>
          <cell r="K133">
            <v>0</v>
          </cell>
          <cell r="U133">
            <v>0</v>
          </cell>
        </row>
        <row r="134">
          <cell r="H134">
            <v>0</v>
          </cell>
          <cell r="K134">
            <v>0</v>
          </cell>
          <cell r="U134">
            <v>0</v>
          </cell>
        </row>
        <row r="135">
          <cell r="H135">
            <v>0</v>
          </cell>
          <cell r="K135">
            <v>0</v>
          </cell>
          <cell r="U135">
            <v>0</v>
          </cell>
        </row>
        <row r="136">
          <cell r="H136">
            <v>0</v>
          </cell>
          <cell r="K136">
            <v>0</v>
          </cell>
          <cell r="U136">
            <v>0</v>
          </cell>
        </row>
        <row r="137">
          <cell r="H137">
            <v>0</v>
          </cell>
          <cell r="K137">
            <v>0</v>
          </cell>
          <cell r="U137">
            <v>0</v>
          </cell>
        </row>
        <row r="138">
          <cell r="H138">
            <v>0</v>
          </cell>
          <cell r="K138">
            <v>0</v>
          </cell>
          <cell r="U138">
            <v>0</v>
          </cell>
        </row>
        <row r="139">
          <cell r="H139">
            <v>0</v>
          </cell>
          <cell r="K139">
            <v>0</v>
          </cell>
          <cell r="U139">
            <v>0</v>
          </cell>
        </row>
        <row r="140">
          <cell r="H140">
            <v>0</v>
          </cell>
          <cell r="K140">
            <v>0</v>
          </cell>
          <cell r="U140">
            <v>0</v>
          </cell>
        </row>
        <row r="141">
          <cell r="H141">
            <v>0</v>
          </cell>
          <cell r="K141">
            <v>0</v>
          </cell>
          <cell r="U141">
            <v>0</v>
          </cell>
        </row>
        <row r="142">
          <cell r="H142">
            <v>0</v>
          </cell>
          <cell r="K142">
            <v>0</v>
          </cell>
          <cell r="U142">
            <v>0</v>
          </cell>
        </row>
        <row r="143">
          <cell r="H143">
            <v>0</v>
          </cell>
          <cell r="K143">
            <v>0</v>
          </cell>
          <cell r="U143">
            <v>0</v>
          </cell>
        </row>
        <row r="145">
          <cell r="C145">
            <v>0</v>
          </cell>
          <cell r="D145">
            <v>43499.88</v>
          </cell>
          <cell r="F145">
            <v>0</v>
          </cell>
          <cell r="G145">
            <v>42327.37</v>
          </cell>
          <cell r="H145">
            <v>42327.37</v>
          </cell>
          <cell r="I145">
            <v>129355.76</v>
          </cell>
          <cell r="J145">
            <v>-85827.25</v>
          </cell>
          <cell r="K145">
            <v>43528.509999999995</v>
          </cell>
          <cell r="L145">
            <v>40768.089999999997</v>
          </cell>
          <cell r="U145">
            <v>170123.84999999998</v>
          </cell>
        </row>
        <row r="146"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H146">
            <v>3.0130441811903521E-2</v>
          </cell>
          <cell r="I146">
            <v>8.3323754909956499E-2</v>
          </cell>
          <cell r="J146">
            <v>0</v>
          </cell>
          <cell r="K146">
            <v>2.8038634683415647E-2</v>
          </cell>
          <cell r="L146">
            <v>2.7551362145852781E-2</v>
          </cell>
          <cell r="U146">
            <v>2.514705885091888E-2</v>
          </cell>
        </row>
        <row r="147">
          <cell r="H147">
            <v>0</v>
          </cell>
          <cell r="K147">
            <v>0</v>
          </cell>
          <cell r="U147">
            <v>0</v>
          </cell>
        </row>
        <row r="148">
          <cell r="H148">
            <v>0</v>
          </cell>
          <cell r="K148">
            <v>0</v>
          </cell>
          <cell r="U148">
            <v>0</v>
          </cell>
        </row>
        <row r="149">
          <cell r="H149">
            <v>0</v>
          </cell>
          <cell r="K149">
            <v>0</v>
          </cell>
          <cell r="U149">
            <v>0</v>
          </cell>
        </row>
        <row r="150">
          <cell r="D150">
            <v>43499.88</v>
          </cell>
          <cell r="G150">
            <v>42327.37</v>
          </cell>
          <cell r="H150">
            <v>42327.37</v>
          </cell>
          <cell r="I150">
            <v>129355.76</v>
          </cell>
          <cell r="J150">
            <v>-85827.25</v>
          </cell>
          <cell r="K150">
            <v>43528.509999999995</v>
          </cell>
          <cell r="L150">
            <v>40768.089999999997</v>
          </cell>
          <cell r="U150">
            <v>170123.84999999998</v>
          </cell>
        </row>
        <row r="152">
          <cell r="H152">
            <v>0</v>
          </cell>
          <cell r="K152">
            <v>0</v>
          </cell>
          <cell r="U152">
            <v>0</v>
          </cell>
        </row>
        <row r="153">
          <cell r="H153">
            <v>0</v>
          </cell>
          <cell r="K153">
            <v>0</v>
          </cell>
          <cell r="U153">
            <v>0</v>
          </cell>
        </row>
        <row r="155">
          <cell r="C155">
            <v>51784.919999999882</v>
          </cell>
          <cell r="D155">
            <v>-61520.090000000018</v>
          </cell>
          <cell r="F155">
            <v>-430.44999999999709</v>
          </cell>
          <cell r="G155">
            <v>-60347.580000000024</v>
          </cell>
          <cell r="H155">
            <v>-60778.030000000021</v>
          </cell>
          <cell r="I155">
            <v>-44004.41999999994</v>
          </cell>
          <cell r="J155">
            <v>121867.67000000004</v>
          </cell>
          <cell r="K155">
            <v>77863.25000000016</v>
          </cell>
          <cell r="L155">
            <v>93656.020000000164</v>
          </cell>
          <cell r="U155">
            <v>101006.06999999942</v>
          </cell>
        </row>
        <row r="156">
          <cell r="C156">
            <v>2.2242519301111725E-2</v>
          </cell>
          <cell r="D156">
            <v>0</v>
          </cell>
          <cell r="F156">
            <v>-3.0641281700076765E-4</v>
          </cell>
          <cell r="G156">
            <v>0</v>
          </cell>
          <cell r="H156">
            <v>-4.3264414877586942E-2</v>
          </cell>
          <cell r="I156">
            <v>-2.8345189321563904E-2</v>
          </cell>
          <cell r="J156">
            <v>0</v>
          </cell>
          <cell r="K156">
            <v>5.0155156287533573E-2</v>
          </cell>
          <cell r="L156">
            <v>6.3293397462555537E-2</v>
          </cell>
          <cell r="U156">
            <v>1.4930332146786109E-2</v>
          </cell>
        </row>
        <row r="158">
          <cell r="C158">
            <v>0</v>
          </cell>
          <cell r="F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U158">
            <v>0</v>
          </cell>
        </row>
        <row r="160">
          <cell r="C160">
            <v>51784.919999999882</v>
          </cell>
          <cell r="D160">
            <v>-61520.090000000018</v>
          </cell>
          <cell r="F160">
            <v>-430.44999999999709</v>
          </cell>
          <cell r="G160">
            <v>-60347.580000000024</v>
          </cell>
          <cell r="H160">
            <v>-60778.030000000021</v>
          </cell>
          <cell r="I160">
            <v>-44004.41999999994</v>
          </cell>
          <cell r="J160">
            <v>121867.67000000004</v>
          </cell>
          <cell r="K160">
            <v>77863.25000000016</v>
          </cell>
          <cell r="L160">
            <v>93656.020000000164</v>
          </cell>
          <cell r="U160">
            <v>101006.06999999942</v>
          </cell>
        </row>
        <row r="161">
          <cell r="C161">
            <v>2.2242519301111725E-2</v>
          </cell>
          <cell r="D161">
            <v>0</v>
          </cell>
          <cell r="F161">
            <v>-3.0641281700076765E-4</v>
          </cell>
          <cell r="G161">
            <v>0</v>
          </cell>
          <cell r="H161">
            <v>-4.3264414877586942E-2</v>
          </cell>
          <cell r="I161">
            <v>-2.8345189321563904E-2</v>
          </cell>
          <cell r="J161">
            <v>0</v>
          </cell>
          <cell r="K161">
            <v>5.0155156287533573E-2</v>
          </cell>
          <cell r="L161">
            <v>6.3293397462555537E-2</v>
          </cell>
          <cell r="U161">
            <v>1.4930332146786109E-2</v>
          </cell>
        </row>
      </sheetData>
      <sheetData sheetId="13">
        <row r="3">
          <cell r="C3" t="str">
            <v>Jan-23</v>
          </cell>
          <cell r="D3" t="str">
            <v>Feb-23</v>
          </cell>
          <cell r="E3" t="str">
            <v>Mar-23</v>
          </cell>
          <cell r="F3" t="str">
            <v>Apr-23</v>
          </cell>
          <cell r="O3" t="str">
            <v>2023 YTD</v>
          </cell>
        </row>
        <row r="4">
          <cell r="C4">
            <v>3597050</v>
          </cell>
          <cell r="D4">
            <v>2539542</v>
          </cell>
          <cell r="E4">
            <v>2657700</v>
          </cell>
          <cell r="F4">
            <v>2825430</v>
          </cell>
          <cell r="O4">
            <v>11619722</v>
          </cell>
        </row>
        <row r="5">
          <cell r="C5">
            <v>-790338</v>
          </cell>
          <cell r="D5">
            <v>-121089</v>
          </cell>
          <cell r="E5">
            <v>-56460</v>
          </cell>
          <cell r="F5">
            <v>-4144</v>
          </cell>
          <cell r="O5">
            <v>-972031</v>
          </cell>
        </row>
        <row r="6">
          <cell r="C6">
            <v>2806712</v>
          </cell>
          <cell r="D6">
            <v>2418453</v>
          </cell>
          <cell r="E6">
            <v>2601240</v>
          </cell>
          <cell r="F6">
            <v>2821286</v>
          </cell>
          <cell r="O6">
            <v>10647691</v>
          </cell>
        </row>
        <row r="7">
          <cell r="C7">
            <v>-322896.2</v>
          </cell>
          <cell r="D7">
            <v>-278229.21999999997</v>
          </cell>
          <cell r="E7">
            <v>-299258.03000000003</v>
          </cell>
          <cell r="F7">
            <v>-324572.31</v>
          </cell>
          <cell r="O7">
            <v>-1224955.76</v>
          </cell>
        </row>
        <row r="8">
          <cell r="C8">
            <v>2483815.7999999998</v>
          </cell>
          <cell r="D8">
            <v>2140223.7799999998</v>
          </cell>
          <cell r="E8">
            <v>2301981.9699999997</v>
          </cell>
          <cell r="F8">
            <v>2496713.69</v>
          </cell>
          <cell r="O8">
            <v>9422735.2400000002</v>
          </cell>
        </row>
        <row r="9">
          <cell r="C9">
            <v>2483815.7999999998</v>
          </cell>
          <cell r="D9">
            <v>2140223.7799999998</v>
          </cell>
          <cell r="E9">
            <v>2301981.9699999997</v>
          </cell>
          <cell r="F9">
            <v>2496713.69</v>
          </cell>
          <cell r="O9">
            <v>9422735.2400000002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C13">
            <v>1293417.21</v>
          </cell>
          <cell r="D13">
            <v>988316.16000000003</v>
          </cell>
          <cell r="E13">
            <v>890832.66</v>
          </cell>
          <cell r="F13">
            <v>931281.07000000007</v>
          </cell>
          <cell r="O13">
            <v>4103847.1000000006</v>
          </cell>
        </row>
        <row r="14">
          <cell r="C14">
            <v>1293417.21</v>
          </cell>
          <cell r="D14">
            <v>988316.16000000003</v>
          </cell>
          <cell r="E14">
            <v>890832.66</v>
          </cell>
          <cell r="F14">
            <v>931281.07000000007</v>
          </cell>
          <cell r="O14">
            <v>4103847.1000000006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E19">
            <v>3580.82</v>
          </cell>
          <cell r="F19">
            <v>659.99</v>
          </cell>
          <cell r="O19">
            <v>4240.8100000000004</v>
          </cell>
        </row>
        <row r="20">
          <cell r="C20">
            <v>1293417.21</v>
          </cell>
          <cell r="D20">
            <v>988316.16000000003</v>
          </cell>
          <cell r="E20">
            <v>894413.48</v>
          </cell>
          <cell r="F20">
            <v>931941.06</v>
          </cell>
          <cell r="O20">
            <v>4108087.9100000006</v>
          </cell>
        </row>
        <row r="21">
          <cell r="C21">
            <v>1190398.5899999999</v>
          </cell>
          <cell r="D21">
            <v>1151907.6199999996</v>
          </cell>
          <cell r="E21">
            <v>1407568.4899999998</v>
          </cell>
          <cell r="F21">
            <v>1564772.63</v>
          </cell>
          <cell r="O21">
            <v>5314647.33</v>
          </cell>
        </row>
        <row r="22">
          <cell r="C22">
            <v>0.47926202498591075</v>
          </cell>
          <cell r="D22">
            <v>0.53821830724635711</v>
          </cell>
          <cell r="E22">
            <v>0.61145938949295942</v>
          </cell>
          <cell r="F22">
            <v>0.62673290744843069</v>
          </cell>
          <cell r="O22">
            <v>0.56402384176507969</v>
          </cell>
        </row>
        <row r="23">
          <cell r="C23">
            <v>1190398.5899999999</v>
          </cell>
          <cell r="D23">
            <v>1151907.6199999996</v>
          </cell>
          <cell r="E23">
            <v>1407568.4899999998</v>
          </cell>
          <cell r="F23">
            <v>1564772.63</v>
          </cell>
          <cell r="O23">
            <v>5314647.3299999991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9">
          <cell r="C29">
            <v>474284.7</v>
          </cell>
          <cell r="D29">
            <v>434434.21</v>
          </cell>
          <cell r="E29">
            <v>395397.83</v>
          </cell>
          <cell r="F29">
            <v>419658.56000000006</v>
          </cell>
          <cell r="O29">
            <v>1723775.3</v>
          </cell>
        </row>
        <row r="30">
          <cell r="C30">
            <v>0.19095002938623712</v>
          </cell>
          <cell r="D30">
            <v>0.2029854139832051</v>
          </cell>
          <cell r="E30">
            <v>0.17176408640594176</v>
          </cell>
          <cell r="F30">
            <v>0.16808437494489009</v>
          </cell>
          <cell r="O30">
            <v>0.18293788969921221</v>
          </cell>
        </row>
        <row r="31">
          <cell r="C31">
            <v>276894.03999999998</v>
          </cell>
          <cell r="D31">
            <v>276894.03999999998</v>
          </cell>
          <cell r="E31">
            <v>276502.51</v>
          </cell>
          <cell r="F31">
            <v>276763.53000000003</v>
          </cell>
          <cell r="O31">
            <v>1107054.1200000001</v>
          </cell>
        </row>
        <row r="32">
          <cell r="C32">
            <v>162093.72</v>
          </cell>
          <cell r="D32">
            <v>117514.82</v>
          </cell>
          <cell r="E32">
            <v>83840</v>
          </cell>
          <cell r="F32">
            <v>105472.45</v>
          </cell>
          <cell r="O32">
            <v>468920.99000000005</v>
          </cell>
        </row>
        <row r="33">
          <cell r="C33">
            <v>35572</v>
          </cell>
          <cell r="D33">
            <v>37176.32</v>
          </cell>
          <cell r="E33">
            <v>32967.68</v>
          </cell>
          <cell r="F33">
            <v>35072</v>
          </cell>
          <cell r="O33">
            <v>140788</v>
          </cell>
        </row>
        <row r="34">
          <cell r="O34">
            <v>0</v>
          </cell>
        </row>
        <row r="35">
          <cell r="C35">
            <v>-275.06</v>
          </cell>
          <cell r="D35">
            <v>2849.03</v>
          </cell>
          <cell r="E35">
            <v>2087.64</v>
          </cell>
          <cell r="F35">
            <v>2350.58</v>
          </cell>
          <cell r="O35">
            <v>7012.1900000000005</v>
          </cell>
        </row>
        <row r="36">
          <cell r="O36">
            <v>0</v>
          </cell>
        </row>
        <row r="38">
          <cell r="C38">
            <v>297067.54000000004</v>
          </cell>
          <cell r="D38">
            <v>235995.71</v>
          </cell>
          <cell r="E38">
            <v>229674.75</v>
          </cell>
          <cell r="F38">
            <v>255066.34000000003</v>
          </cell>
          <cell r="O38">
            <v>1017804.3400000001</v>
          </cell>
        </row>
        <row r="39">
          <cell r="C39">
            <v>0.11960127639094657</v>
          </cell>
          <cell r="D39">
            <v>0.11026683854526652</v>
          </cell>
          <cell r="E39">
            <v>9.9772610295466399E-2</v>
          </cell>
          <cell r="F39">
            <v>0.10216082886139821</v>
          </cell>
          <cell r="O39">
            <v>0.10801580582242912</v>
          </cell>
        </row>
        <row r="40">
          <cell r="C40">
            <v>57000</v>
          </cell>
          <cell r="D40">
            <v>63476.19</v>
          </cell>
          <cell r="E40">
            <v>68428.570000000007</v>
          </cell>
          <cell r="F40">
            <v>69214.289999999994</v>
          </cell>
          <cell r="O40">
            <v>258119.05</v>
          </cell>
        </row>
        <row r="41">
          <cell r="C41">
            <v>5000</v>
          </cell>
          <cell r="D41">
            <v>5000</v>
          </cell>
          <cell r="E41">
            <v>5000</v>
          </cell>
          <cell r="F41">
            <v>5000</v>
          </cell>
          <cell r="O41">
            <v>20000</v>
          </cell>
        </row>
        <row r="42">
          <cell r="C42">
            <v>22928.58</v>
          </cell>
          <cell r="F42">
            <v>7642.84</v>
          </cell>
          <cell r="O42">
            <v>30571.420000000002</v>
          </cell>
        </row>
        <row r="43">
          <cell r="C43">
            <v>139774.26</v>
          </cell>
          <cell r="D43">
            <v>105997.09</v>
          </cell>
          <cell r="E43">
            <v>95673.84</v>
          </cell>
          <cell r="F43">
            <v>107715.38</v>
          </cell>
          <cell r="O43">
            <v>449160.57</v>
          </cell>
        </row>
        <row r="44">
          <cell r="C44">
            <v>3500</v>
          </cell>
          <cell r="D44">
            <v>3500</v>
          </cell>
          <cell r="E44">
            <v>3500</v>
          </cell>
          <cell r="F44">
            <v>3500</v>
          </cell>
          <cell r="O44">
            <v>14000</v>
          </cell>
        </row>
        <row r="45">
          <cell r="O45">
            <v>0</v>
          </cell>
        </row>
        <row r="46">
          <cell r="C46">
            <v>13428.5</v>
          </cell>
          <cell r="D46">
            <v>13440.5</v>
          </cell>
          <cell r="E46">
            <v>14934.5</v>
          </cell>
          <cell r="F46">
            <v>14934.5</v>
          </cell>
          <cell r="O46">
            <v>56738</v>
          </cell>
        </row>
        <row r="47">
          <cell r="C47">
            <v>3210</v>
          </cell>
          <cell r="D47">
            <v>2850</v>
          </cell>
          <cell r="E47">
            <v>3930</v>
          </cell>
          <cell r="F47">
            <v>3570</v>
          </cell>
          <cell r="O47">
            <v>13560</v>
          </cell>
        </row>
        <row r="48">
          <cell r="O48">
            <v>0</v>
          </cell>
        </row>
        <row r="49">
          <cell r="C49">
            <v>1400</v>
          </cell>
          <cell r="D49">
            <v>1600</v>
          </cell>
          <cell r="E49">
            <v>1800</v>
          </cell>
          <cell r="F49">
            <v>1800</v>
          </cell>
          <cell r="O49">
            <v>6600</v>
          </cell>
        </row>
        <row r="50">
          <cell r="C50">
            <v>50826.2</v>
          </cell>
          <cell r="D50">
            <v>40131.93</v>
          </cell>
          <cell r="E50">
            <v>36407.839999999997</v>
          </cell>
          <cell r="F50">
            <v>41689.33</v>
          </cell>
          <cell r="O50">
            <v>169055.3</v>
          </cell>
        </row>
        <row r="52">
          <cell r="C52">
            <v>79207.740000000005</v>
          </cell>
          <cell r="D52">
            <v>79207.740000000005</v>
          </cell>
          <cell r="E52">
            <v>79207.740000000005</v>
          </cell>
          <cell r="F52">
            <v>79207.740000000005</v>
          </cell>
          <cell r="O52">
            <v>316830.96000000002</v>
          </cell>
        </row>
        <row r="53">
          <cell r="C53">
            <v>3.1889538668688724E-2</v>
          </cell>
          <cell r="D53">
            <v>3.7009092572553332E-2</v>
          </cell>
          <cell r="E53">
            <v>3.4408497126500091E-2</v>
          </cell>
          <cell r="F53">
            <v>3.1724799009693418E-2</v>
          </cell>
          <cell r="O53">
            <v>3.3624096605732498E-2</v>
          </cell>
        </row>
        <row r="54">
          <cell r="C54">
            <v>777.28</v>
          </cell>
          <cell r="D54">
            <v>777.28</v>
          </cell>
          <cell r="E54">
            <v>777.28</v>
          </cell>
          <cell r="F54">
            <v>777.28</v>
          </cell>
          <cell r="O54">
            <v>3109.12</v>
          </cell>
        </row>
        <row r="55">
          <cell r="C55">
            <v>78430.460000000006</v>
          </cell>
          <cell r="D55">
            <v>78430.460000000006</v>
          </cell>
          <cell r="E55">
            <v>78430.460000000006</v>
          </cell>
          <cell r="F55">
            <v>78430.460000000006</v>
          </cell>
          <cell r="O55">
            <v>313721.84000000003</v>
          </cell>
        </row>
        <row r="57">
          <cell r="C57">
            <v>32230.58</v>
          </cell>
          <cell r="D57">
            <v>32905.14</v>
          </cell>
          <cell r="E57">
            <v>46459.34</v>
          </cell>
          <cell r="F57">
            <v>42118.53</v>
          </cell>
          <cell r="O57">
            <v>153713.59000000003</v>
          </cell>
        </row>
        <row r="58">
          <cell r="C58">
            <v>1.2976235999465019E-2</v>
          </cell>
          <cell r="D58">
            <v>1.5374625918790605E-2</v>
          </cell>
          <cell r="E58">
            <v>2.0182321410623386E-2</v>
          </cell>
          <cell r="F58">
            <v>1.6869587477609416E-2</v>
          </cell>
          <cell r="O58">
            <v>1.6313054127582601E-2</v>
          </cell>
        </row>
        <row r="59">
          <cell r="C59">
            <v>61.05</v>
          </cell>
          <cell r="F59">
            <v>24</v>
          </cell>
          <cell r="O59">
            <v>85.05</v>
          </cell>
        </row>
        <row r="60">
          <cell r="O60">
            <v>0</v>
          </cell>
        </row>
        <row r="61">
          <cell r="C61">
            <v>480</v>
          </cell>
          <cell r="D61">
            <v>310</v>
          </cell>
          <cell r="E61">
            <v>810</v>
          </cell>
          <cell r="F61">
            <v>700</v>
          </cell>
          <cell r="O61">
            <v>2300</v>
          </cell>
        </row>
        <row r="62">
          <cell r="C62">
            <v>-1922</v>
          </cell>
          <cell r="O62">
            <v>-1922</v>
          </cell>
        </row>
        <row r="63">
          <cell r="C63">
            <v>-20.8</v>
          </cell>
          <cell r="D63">
            <v>-105.5</v>
          </cell>
          <cell r="O63">
            <v>-126.3</v>
          </cell>
        </row>
        <row r="64">
          <cell r="C64">
            <v>3693.83</v>
          </cell>
          <cell r="D64">
            <v>6614.5</v>
          </cell>
          <cell r="E64">
            <v>7268.23</v>
          </cell>
          <cell r="F64">
            <v>7854.25</v>
          </cell>
          <cell r="O64">
            <v>25430.809999999998</v>
          </cell>
        </row>
        <row r="65">
          <cell r="C65">
            <v>2967.8</v>
          </cell>
          <cell r="D65">
            <v>2300</v>
          </cell>
          <cell r="E65">
            <v>2300</v>
          </cell>
          <cell r="F65">
            <v>2300</v>
          </cell>
          <cell r="O65">
            <v>9867.7999999999993</v>
          </cell>
        </row>
        <row r="66">
          <cell r="C66">
            <v>4041.56</v>
          </cell>
          <cell r="D66">
            <v>1841.81</v>
          </cell>
          <cell r="E66">
            <v>885.64</v>
          </cell>
          <cell r="F66">
            <v>600</v>
          </cell>
          <cell r="O66">
            <v>7369.01</v>
          </cell>
        </row>
        <row r="67">
          <cell r="O67">
            <v>0</v>
          </cell>
        </row>
        <row r="68">
          <cell r="D68">
            <v>155</v>
          </cell>
          <cell r="F68">
            <v>94</v>
          </cell>
          <cell r="O68">
            <v>249</v>
          </cell>
        </row>
        <row r="69">
          <cell r="O69">
            <v>0</v>
          </cell>
        </row>
        <row r="70">
          <cell r="O70">
            <v>0</v>
          </cell>
        </row>
        <row r="71">
          <cell r="D71">
            <v>-268.82</v>
          </cell>
          <cell r="O71">
            <v>-268.82</v>
          </cell>
        </row>
        <row r="72">
          <cell r="D72">
            <v>168</v>
          </cell>
          <cell r="O72">
            <v>168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D78">
            <v>220</v>
          </cell>
          <cell r="O78">
            <v>220</v>
          </cell>
        </row>
        <row r="79">
          <cell r="D79">
            <v>248</v>
          </cell>
          <cell r="E79">
            <v>11309.42</v>
          </cell>
          <cell r="F79">
            <v>5946.23</v>
          </cell>
          <cell r="O79">
            <v>17503.650000000001</v>
          </cell>
        </row>
        <row r="80">
          <cell r="C80">
            <v>5150.4399999999996</v>
          </cell>
          <cell r="D80">
            <v>4637.17</v>
          </cell>
          <cell r="E80">
            <v>8756.15</v>
          </cell>
          <cell r="F80">
            <v>6911.5</v>
          </cell>
          <cell r="O80">
            <v>25455.260000000002</v>
          </cell>
        </row>
        <row r="81">
          <cell r="C81">
            <v>6944.44</v>
          </cell>
          <cell r="D81">
            <v>6944.44</v>
          </cell>
          <cell r="E81">
            <v>4443.7</v>
          </cell>
          <cell r="F81">
            <v>6110.87</v>
          </cell>
          <cell r="O81">
            <v>24443.449999999997</v>
          </cell>
        </row>
        <row r="82">
          <cell r="C82">
            <v>10834.26</v>
          </cell>
          <cell r="D82">
            <v>9310.5400000000009</v>
          </cell>
          <cell r="E82">
            <v>10216.200000000001</v>
          </cell>
          <cell r="F82">
            <v>11077.68</v>
          </cell>
          <cell r="O82">
            <v>41438.680000000008</v>
          </cell>
        </row>
        <row r="83">
          <cell r="D83">
            <v>530</v>
          </cell>
          <cell r="E83">
            <v>470</v>
          </cell>
          <cell r="F83">
            <v>500</v>
          </cell>
          <cell r="O83">
            <v>1500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O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O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O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O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O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1">
          <cell r="C131">
            <v>20294.02</v>
          </cell>
          <cell r="D131">
            <v>17159.25</v>
          </cell>
          <cell r="E131">
            <v>4716.6000000000004</v>
          </cell>
          <cell r="F131">
            <v>19328.2</v>
          </cell>
          <cell r="O131">
            <v>61498.070000000007</v>
          </cell>
        </row>
        <row r="132">
          <cell r="C132">
            <v>8.170501210274933E-3</v>
          </cell>
          <cell r="D132">
            <v>8.0175027304855012E-3</v>
          </cell>
          <cell r="E132">
            <v>2.0489300357117916E-3</v>
          </cell>
          <cell r="F132">
            <v>7.7414563301409223E-3</v>
          </cell>
          <cell r="O132">
            <v>6.526562450671171E-3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C143">
            <v>20294.02</v>
          </cell>
          <cell r="D143">
            <v>17159.25</v>
          </cell>
          <cell r="E143">
            <v>4716.6000000000004</v>
          </cell>
          <cell r="F143">
            <v>19328.2</v>
          </cell>
          <cell r="O143">
            <v>61498.070000000007</v>
          </cell>
        </row>
        <row r="145">
          <cell r="C145">
            <v>34180.910000000003</v>
          </cell>
          <cell r="D145">
            <v>29750.48</v>
          </cell>
          <cell r="E145">
            <v>36017.46</v>
          </cell>
          <cell r="F145">
            <v>31269.68</v>
          </cell>
          <cell r="O145">
            <v>131218.52999999997</v>
          </cell>
        </row>
        <row r="146">
          <cell r="C146">
            <v>1.3761451231609045E-2</v>
          </cell>
          <cell r="D146">
            <v>1.3900639866733937E-2</v>
          </cell>
          <cell r="E146">
            <v>1.5646282407676723E-2</v>
          </cell>
          <cell r="F146">
            <v>1.2524335539650924E-2</v>
          </cell>
          <cell r="O146">
            <v>1.3925736705725372E-2</v>
          </cell>
        </row>
        <row r="147">
          <cell r="O147">
            <v>0</v>
          </cell>
        </row>
        <row r="148">
          <cell r="C148">
            <v>400</v>
          </cell>
          <cell r="D148">
            <v>30</v>
          </cell>
          <cell r="E148">
            <v>10</v>
          </cell>
          <cell r="F148">
            <v>10</v>
          </cell>
          <cell r="O148">
            <v>450</v>
          </cell>
        </row>
        <row r="149">
          <cell r="E149">
            <v>-3.67</v>
          </cell>
          <cell r="O149">
            <v>-3.67</v>
          </cell>
        </row>
        <row r="150">
          <cell r="C150">
            <v>33780.910000000003</v>
          </cell>
          <cell r="D150">
            <v>29720.48</v>
          </cell>
          <cell r="E150">
            <v>36011.129999999997</v>
          </cell>
          <cell r="F150">
            <v>31259.68</v>
          </cell>
          <cell r="O150">
            <v>130772.19999999998</v>
          </cell>
        </row>
        <row r="152">
          <cell r="O152">
            <v>0</v>
          </cell>
        </row>
        <row r="153">
          <cell r="O153">
            <v>0</v>
          </cell>
        </row>
        <row r="155">
          <cell r="C155">
            <v>253133.09999999983</v>
          </cell>
          <cell r="D155">
            <v>322455.08999999973</v>
          </cell>
          <cell r="E155">
            <v>616094.76999999979</v>
          </cell>
          <cell r="F155">
            <v>718123.57999999973</v>
          </cell>
          <cell r="O155">
            <v>1909806.5400000005</v>
          </cell>
        </row>
        <row r="156">
          <cell r="C156">
            <v>0.10191299209868938</v>
          </cell>
          <cell r="D156">
            <v>0.15066419362932215</v>
          </cell>
          <cell r="E156">
            <v>0.26763666181103923</v>
          </cell>
          <cell r="F156">
            <v>0.2876275252850477</v>
          </cell>
          <cell r="O156">
            <v>0.20268069635372674</v>
          </cell>
        </row>
        <row r="158">
          <cell r="O158">
            <v>0</v>
          </cell>
        </row>
        <row r="160">
          <cell r="C160">
            <v>253133.09999999983</v>
          </cell>
          <cell r="D160">
            <v>322455.08999999973</v>
          </cell>
          <cell r="E160">
            <v>616094.76999999979</v>
          </cell>
          <cell r="F160">
            <v>718123.57999999973</v>
          </cell>
          <cell r="O160">
            <v>1909806.5400000005</v>
          </cell>
        </row>
        <row r="161">
          <cell r="C161">
            <v>0.10191299209868938</v>
          </cell>
          <cell r="D161">
            <v>0.15066419362932215</v>
          </cell>
          <cell r="E161">
            <v>0.26763666181103923</v>
          </cell>
          <cell r="F161">
            <v>0.2876275252850477</v>
          </cell>
          <cell r="O161">
            <v>0.20268069635372674</v>
          </cell>
        </row>
      </sheetData>
      <sheetData sheetId="14">
        <row r="3">
          <cell r="C3" t="str">
            <v>Jan-23</v>
          </cell>
          <cell r="D3" t="str">
            <v>Feb-23</v>
          </cell>
          <cell r="E3" t="str">
            <v>Mar-23</v>
          </cell>
          <cell r="F3" t="str">
            <v>Apr-23</v>
          </cell>
          <cell r="O3" t="str">
            <v>2023 YTD</v>
          </cell>
        </row>
        <row r="4">
          <cell r="C4">
            <v>4868420</v>
          </cell>
          <cell r="D4">
            <v>3832603</v>
          </cell>
          <cell r="E4">
            <v>3355580</v>
          </cell>
          <cell r="F4">
            <v>3734260</v>
          </cell>
          <cell r="O4">
            <v>15790862.999999998</v>
          </cell>
        </row>
        <row r="5">
          <cell r="C5">
            <v>-929457</v>
          </cell>
          <cell r="D5">
            <v>-200514</v>
          </cell>
          <cell r="E5">
            <v>-109728</v>
          </cell>
          <cell r="F5">
            <v>-4110</v>
          </cell>
          <cell r="O5">
            <v>-1243809</v>
          </cell>
        </row>
        <row r="6">
          <cell r="C6">
            <v>3938963</v>
          </cell>
          <cell r="D6">
            <v>3632089</v>
          </cell>
          <cell r="E6">
            <v>3245852</v>
          </cell>
          <cell r="F6">
            <v>3730150</v>
          </cell>
          <cell r="O6">
            <v>14547053.999999998</v>
          </cell>
        </row>
        <row r="7">
          <cell r="C7">
            <v>-453154.47</v>
          </cell>
          <cell r="D7">
            <v>-417851.35</v>
          </cell>
          <cell r="E7">
            <v>-373416.74</v>
          </cell>
          <cell r="F7">
            <v>-429131.88</v>
          </cell>
          <cell r="O7">
            <v>-1673554.44</v>
          </cell>
        </row>
        <row r="8">
          <cell r="C8">
            <v>3485808.53</v>
          </cell>
          <cell r="D8">
            <v>3214237.65</v>
          </cell>
          <cell r="E8">
            <v>2872435.26</v>
          </cell>
          <cell r="F8">
            <v>3301018.12</v>
          </cell>
          <cell r="O8">
            <v>12873499.559999999</v>
          </cell>
        </row>
        <row r="9">
          <cell r="O9">
            <v>0</v>
          </cell>
        </row>
        <row r="10">
          <cell r="C10">
            <v>3485808.53</v>
          </cell>
          <cell r="D10">
            <v>3214237.65</v>
          </cell>
          <cell r="E10">
            <v>2872435.26</v>
          </cell>
          <cell r="F10">
            <v>3301018.12</v>
          </cell>
          <cell r="O10">
            <v>12873499.559999999</v>
          </cell>
        </row>
        <row r="11">
          <cell r="O11">
            <v>0</v>
          </cell>
        </row>
        <row r="12">
          <cell r="O12">
            <v>0</v>
          </cell>
        </row>
        <row r="13">
          <cell r="C13">
            <v>1747312.91</v>
          </cell>
          <cell r="D13">
            <v>1478739.1</v>
          </cell>
          <cell r="E13">
            <v>1128247</v>
          </cell>
          <cell r="F13">
            <v>1235191.0900000003</v>
          </cell>
          <cell r="O13">
            <v>5589490.0999999996</v>
          </cell>
        </row>
        <row r="14">
          <cell r="O14">
            <v>0</v>
          </cell>
        </row>
        <row r="15">
          <cell r="C15">
            <v>1747312.91</v>
          </cell>
          <cell r="D15">
            <v>1478739.1</v>
          </cell>
          <cell r="E15">
            <v>1128247</v>
          </cell>
          <cell r="F15">
            <v>1235191.0900000003</v>
          </cell>
          <cell r="O15">
            <v>5589490.0999999996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F19">
            <v>0.32</v>
          </cell>
          <cell r="O19">
            <v>0.32</v>
          </cell>
        </row>
        <row r="20">
          <cell r="C20">
            <v>1747312.91</v>
          </cell>
          <cell r="D20">
            <v>1478739.1</v>
          </cell>
          <cell r="E20">
            <v>1128247</v>
          </cell>
          <cell r="F20">
            <v>1235191.4100000004</v>
          </cell>
          <cell r="O20">
            <v>5589490.4199999999</v>
          </cell>
        </row>
        <row r="21">
          <cell r="C21">
            <v>1738495.6199999999</v>
          </cell>
          <cell r="D21">
            <v>1735498.5499999998</v>
          </cell>
          <cell r="E21">
            <v>1744188.2599999998</v>
          </cell>
          <cell r="F21">
            <v>2065826.7099999997</v>
          </cell>
          <cell r="O21">
            <v>7284009.1399999987</v>
          </cell>
        </row>
        <row r="22">
          <cell r="C22">
            <v>0.49873525899025783</v>
          </cell>
          <cell r="D22">
            <v>0.53994095613931969</v>
          </cell>
          <cell r="E22">
            <v>0.60721586463188026</v>
          </cell>
          <cell r="F22">
            <v>0.62581501673186801</v>
          </cell>
          <cell r="O22">
            <v>0.5658142221585627</v>
          </cell>
        </row>
        <row r="23">
          <cell r="O23">
            <v>0</v>
          </cell>
        </row>
        <row r="24">
          <cell r="C24">
            <v>1738495.6199999999</v>
          </cell>
          <cell r="D24">
            <v>1735498.5499999998</v>
          </cell>
          <cell r="E24">
            <v>1744188.2599999998</v>
          </cell>
          <cell r="F24">
            <v>2065826.7100000004</v>
          </cell>
          <cell r="O24">
            <v>7284009.1400000006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9">
          <cell r="C29">
            <v>707990.29</v>
          </cell>
          <cell r="D29">
            <v>618564.27</v>
          </cell>
          <cell r="E29">
            <v>496944.88</v>
          </cell>
          <cell r="F29">
            <v>615899.35</v>
          </cell>
          <cell r="O29">
            <v>2439398.79</v>
          </cell>
        </row>
        <row r="30">
          <cell r="C30">
            <v>0.20310647699287146</v>
          </cell>
          <cell r="D30">
            <v>0.19244509502898768</v>
          </cell>
          <cell r="E30">
            <v>0.1730047277027229</v>
          </cell>
          <cell r="F30">
            <v>0.18657860320984848</v>
          </cell>
          <cell r="O30">
            <v>0.18948995015928677</v>
          </cell>
        </row>
        <row r="31">
          <cell r="C31">
            <v>520585.61</v>
          </cell>
          <cell r="D31">
            <v>520585.61</v>
          </cell>
          <cell r="E31">
            <v>519601.25</v>
          </cell>
          <cell r="F31">
            <v>520257.49</v>
          </cell>
          <cell r="O31">
            <v>2081029.96</v>
          </cell>
        </row>
        <row r="32">
          <cell r="C32">
            <v>139645.26999999999</v>
          </cell>
          <cell r="D32">
            <v>27976.18</v>
          </cell>
          <cell r="E32">
            <v>-75213.17</v>
          </cell>
          <cell r="F32">
            <v>37383.19</v>
          </cell>
          <cell r="O32">
            <v>129791.46999999999</v>
          </cell>
        </row>
        <row r="33">
          <cell r="C33">
            <v>47830.02</v>
          </cell>
          <cell r="D33">
            <v>48692.160000000003</v>
          </cell>
          <cell r="E33">
            <v>40423.68</v>
          </cell>
          <cell r="F33">
            <v>45936</v>
          </cell>
          <cell r="O33">
            <v>182881.86</v>
          </cell>
        </row>
        <row r="34">
          <cell r="O34">
            <v>0</v>
          </cell>
        </row>
        <row r="35">
          <cell r="C35">
            <v>-70.61</v>
          </cell>
          <cell r="D35">
            <v>21310.32</v>
          </cell>
          <cell r="E35">
            <v>12133.12</v>
          </cell>
          <cell r="F35">
            <v>12322.67</v>
          </cell>
          <cell r="O35">
            <v>45695.5</v>
          </cell>
        </row>
        <row r="36">
          <cell r="O36">
            <v>0</v>
          </cell>
        </row>
        <row r="38">
          <cell r="C38">
            <v>485731.95</v>
          </cell>
          <cell r="D38">
            <v>305927.27</v>
          </cell>
          <cell r="E38">
            <v>312609.18000000005</v>
          </cell>
          <cell r="F38">
            <v>363591.02</v>
          </cell>
          <cell r="O38">
            <v>1467859.42</v>
          </cell>
        </row>
        <row r="39">
          <cell r="C39">
            <v>0.13934556239094406</v>
          </cell>
          <cell r="D39">
            <v>9.5178796129153684E-2</v>
          </cell>
          <cell r="E39">
            <v>0.10883071390789155</v>
          </cell>
          <cell r="F39">
            <v>0.11014511486534949</v>
          </cell>
          <cell r="O39">
            <v>0.1140217866290897</v>
          </cell>
        </row>
        <row r="40">
          <cell r="C40">
            <v>83527.149999999994</v>
          </cell>
          <cell r="D40">
            <v>114039.52</v>
          </cell>
          <cell r="E40">
            <v>112164.76</v>
          </cell>
          <cell r="F40">
            <v>105920</v>
          </cell>
          <cell r="O40">
            <v>415651.43</v>
          </cell>
        </row>
        <row r="41">
          <cell r="C41">
            <v>8000</v>
          </cell>
          <cell r="D41">
            <v>8000</v>
          </cell>
          <cell r="E41">
            <v>8000</v>
          </cell>
          <cell r="F41">
            <v>8000</v>
          </cell>
          <cell r="O41">
            <v>32000</v>
          </cell>
        </row>
        <row r="42">
          <cell r="C42">
            <v>27928.58</v>
          </cell>
          <cell r="F42">
            <v>12857.12</v>
          </cell>
          <cell r="O42">
            <v>40785.700000000004</v>
          </cell>
        </row>
        <row r="43">
          <cell r="C43">
            <v>231414.08</v>
          </cell>
          <cell r="D43">
            <v>77683.12</v>
          </cell>
          <cell r="E43">
            <v>91257.83</v>
          </cell>
          <cell r="F43">
            <v>130800.78</v>
          </cell>
          <cell r="O43">
            <v>531155.80999999994</v>
          </cell>
        </row>
        <row r="44">
          <cell r="C44">
            <v>3500</v>
          </cell>
          <cell r="D44">
            <v>3500</v>
          </cell>
          <cell r="E44">
            <v>3500</v>
          </cell>
          <cell r="F44">
            <v>3500</v>
          </cell>
          <cell r="O44">
            <v>14000</v>
          </cell>
        </row>
        <row r="45">
          <cell r="O45">
            <v>0</v>
          </cell>
        </row>
        <row r="46">
          <cell r="C46">
            <v>28752.5</v>
          </cell>
          <cell r="D46">
            <v>33723.18</v>
          </cell>
          <cell r="E46">
            <v>32036.44</v>
          </cell>
          <cell r="F46">
            <v>29552.37</v>
          </cell>
          <cell r="O46">
            <v>124064.48999999999</v>
          </cell>
        </row>
        <row r="47">
          <cell r="C47">
            <v>13020</v>
          </cell>
          <cell r="D47">
            <v>12420</v>
          </cell>
          <cell r="E47">
            <v>12420</v>
          </cell>
          <cell r="F47">
            <v>11700</v>
          </cell>
          <cell r="O47">
            <v>49560</v>
          </cell>
        </row>
        <row r="48">
          <cell r="O48">
            <v>0</v>
          </cell>
        </row>
        <row r="49">
          <cell r="C49">
            <v>2400</v>
          </cell>
          <cell r="D49">
            <v>3200</v>
          </cell>
          <cell r="E49">
            <v>3000</v>
          </cell>
          <cell r="F49">
            <v>2800</v>
          </cell>
          <cell r="O49">
            <v>11400</v>
          </cell>
        </row>
        <row r="50">
          <cell r="C50">
            <v>87189.64</v>
          </cell>
          <cell r="D50">
            <v>53361.45</v>
          </cell>
          <cell r="E50">
            <v>50230.15</v>
          </cell>
          <cell r="F50">
            <v>58460.75</v>
          </cell>
          <cell r="O50">
            <v>249241.99</v>
          </cell>
        </row>
        <row r="52">
          <cell r="C52">
            <v>147120.10999999999</v>
          </cell>
          <cell r="D52">
            <v>235144.34</v>
          </cell>
          <cell r="E52">
            <v>200770.44999999998</v>
          </cell>
          <cell r="F52">
            <v>191358.7</v>
          </cell>
          <cell r="O52">
            <v>774393.6</v>
          </cell>
        </row>
        <row r="53">
          <cell r="C53">
            <v>4.2205447813279631E-2</v>
          </cell>
          <cell r="D53">
            <v>7.3157110831552852E-2</v>
          </cell>
          <cell r="E53">
            <v>6.9895552667738808E-2</v>
          </cell>
          <cell r="F53">
            <v>5.7969599997227526E-2</v>
          </cell>
          <cell r="O53">
            <v>6.0154086026938898E-2</v>
          </cell>
        </row>
        <row r="54">
          <cell r="C54">
            <v>195.43</v>
          </cell>
          <cell r="D54">
            <v>1236.5999999999999</v>
          </cell>
          <cell r="E54">
            <v>1236.5999999999999</v>
          </cell>
          <cell r="F54">
            <v>1236.5999999999999</v>
          </cell>
          <cell r="O54">
            <v>3905.23</v>
          </cell>
        </row>
        <row r="55">
          <cell r="C55">
            <v>146924.68</v>
          </cell>
          <cell r="D55">
            <v>233907.74</v>
          </cell>
          <cell r="E55">
            <v>199533.84999999998</v>
          </cell>
          <cell r="F55">
            <v>190122.1</v>
          </cell>
          <cell r="O55">
            <v>770488.37</v>
          </cell>
        </row>
        <row r="57">
          <cell r="C57">
            <v>142597.99</v>
          </cell>
          <cell r="D57">
            <v>181364.48000000001</v>
          </cell>
          <cell r="E57">
            <v>30859.18</v>
          </cell>
          <cell r="F57">
            <v>65324.4</v>
          </cell>
          <cell r="O57">
            <v>420146.05</v>
          </cell>
        </row>
        <row r="58">
          <cell r="C58">
            <v>4.0908153380415306E-2</v>
          </cell>
          <cell r="D58">
            <v>5.6425348635935499E-2</v>
          </cell>
          <cell r="E58">
            <v>1.074321166771919E-2</v>
          </cell>
          <cell r="F58">
            <v>1.978916734937523E-2</v>
          </cell>
          <cell r="O58">
            <v>3.2636506339384225E-2</v>
          </cell>
        </row>
        <row r="59">
          <cell r="C59">
            <v>840</v>
          </cell>
          <cell r="D59">
            <v>54.42</v>
          </cell>
          <cell r="O59">
            <v>894.42</v>
          </cell>
        </row>
        <row r="60">
          <cell r="O60">
            <v>0</v>
          </cell>
        </row>
        <row r="61">
          <cell r="C61">
            <v>835</v>
          </cell>
          <cell r="D61">
            <v>1740</v>
          </cell>
          <cell r="E61">
            <v>3135</v>
          </cell>
          <cell r="F61">
            <v>2875</v>
          </cell>
          <cell r="O61">
            <v>8585</v>
          </cell>
        </row>
        <row r="62">
          <cell r="C62">
            <v>19169.61</v>
          </cell>
          <cell r="D62">
            <v>1528.06</v>
          </cell>
          <cell r="E62">
            <v>1528.33</v>
          </cell>
          <cell r="F62">
            <v>1528.33</v>
          </cell>
          <cell r="O62">
            <v>23754.33</v>
          </cell>
        </row>
        <row r="63">
          <cell r="E63">
            <v>38</v>
          </cell>
          <cell r="O63">
            <v>38</v>
          </cell>
        </row>
        <row r="64">
          <cell r="C64">
            <v>6734.11</v>
          </cell>
          <cell r="D64">
            <v>9387</v>
          </cell>
          <cell r="E64">
            <v>6737.05</v>
          </cell>
          <cell r="F64">
            <v>9062.6200000000008</v>
          </cell>
          <cell r="O64">
            <v>31920.78</v>
          </cell>
        </row>
        <row r="65">
          <cell r="C65">
            <v>3600</v>
          </cell>
          <cell r="D65">
            <v>6805.24</v>
          </cell>
          <cell r="E65">
            <v>3600</v>
          </cell>
          <cell r="F65">
            <v>3600</v>
          </cell>
          <cell r="O65">
            <v>17605.239999999998</v>
          </cell>
        </row>
        <row r="66">
          <cell r="C66">
            <v>23286.68</v>
          </cell>
          <cell r="D66">
            <v>1708.1</v>
          </cell>
          <cell r="E66">
            <v>525.53</v>
          </cell>
          <cell r="F66">
            <v>2830.37</v>
          </cell>
          <cell r="O66">
            <v>28350.679999999997</v>
          </cell>
        </row>
        <row r="67">
          <cell r="O67">
            <v>0</v>
          </cell>
        </row>
        <row r="68">
          <cell r="C68">
            <v>1461.56</v>
          </cell>
          <cell r="D68">
            <v>2170.9</v>
          </cell>
          <cell r="E68">
            <v>1736.94</v>
          </cell>
          <cell r="F68">
            <v>2274.66</v>
          </cell>
          <cell r="O68">
            <v>7644.0599999999995</v>
          </cell>
        </row>
        <row r="69">
          <cell r="C69">
            <v>3268.87</v>
          </cell>
          <cell r="D69">
            <v>-817.44</v>
          </cell>
          <cell r="O69">
            <v>2451.4299999999998</v>
          </cell>
        </row>
        <row r="70">
          <cell r="C70">
            <v>2097.17</v>
          </cell>
          <cell r="D70">
            <v>895.95</v>
          </cell>
          <cell r="E70">
            <v>1496.53</v>
          </cell>
          <cell r="F70">
            <v>1496.53</v>
          </cell>
          <cell r="O70">
            <v>5986.1799999999994</v>
          </cell>
        </row>
        <row r="71">
          <cell r="C71">
            <v>6106.19</v>
          </cell>
          <cell r="O71">
            <v>6106.19</v>
          </cell>
        </row>
        <row r="72">
          <cell r="C72">
            <v>31315</v>
          </cell>
          <cell r="D72">
            <v>68415.98</v>
          </cell>
          <cell r="O72">
            <v>99730.98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D78">
            <v>595</v>
          </cell>
          <cell r="F78">
            <v>105</v>
          </cell>
          <cell r="O78">
            <v>700</v>
          </cell>
        </row>
        <row r="79">
          <cell r="D79">
            <v>64607.03</v>
          </cell>
          <cell r="E79">
            <v>448</v>
          </cell>
          <cell r="F79">
            <v>23796.6</v>
          </cell>
          <cell r="O79">
            <v>88851.63</v>
          </cell>
        </row>
        <row r="80">
          <cell r="C80">
            <v>1172.57</v>
          </cell>
          <cell r="D80">
            <v>3451.32</v>
          </cell>
          <cell r="E80">
            <v>15521.65</v>
          </cell>
          <cell r="F80">
            <v>8159.29</v>
          </cell>
          <cell r="O80">
            <v>28304.83</v>
          </cell>
        </row>
        <row r="81">
          <cell r="C81">
            <v>27777.759999999998</v>
          </cell>
          <cell r="D81">
            <v>6944.44</v>
          </cell>
          <cell r="E81">
            <v>-16389.59</v>
          </cell>
          <cell r="F81">
            <v>6110.87</v>
          </cell>
          <cell r="O81">
            <v>24443.479999999996</v>
          </cell>
        </row>
        <row r="82">
          <cell r="C82">
            <v>14833.47</v>
          </cell>
          <cell r="D82">
            <v>13878.48</v>
          </cell>
          <cell r="E82">
            <v>12481.74</v>
          </cell>
          <cell r="F82">
            <v>3485.13</v>
          </cell>
          <cell r="O82">
            <v>44678.819999999992</v>
          </cell>
        </row>
        <row r="83">
          <cell r="C83">
            <v>100</v>
          </cell>
          <cell r="O83">
            <v>100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O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O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6">
          <cell r="C106">
            <v>0</v>
          </cell>
          <cell r="D106">
            <v>5900</v>
          </cell>
          <cell r="E106">
            <v>-357.33</v>
          </cell>
          <cell r="F106">
            <v>0</v>
          </cell>
          <cell r="O106">
            <v>5542.67</v>
          </cell>
        </row>
        <row r="107">
          <cell r="C107">
            <v>0</v>
          </cell>
          <cell r="D107">
            <v>1.83558300364007E-3</v>
          </cell>
          <cell r="E107">
            <v>-1.2439967054296639E-4</v>
          </cell>
          <cell r="F107">
            <v>0</v>
          </cell>
          <cell r="O107">
            <v>4.3054881651776751E-4</v>
          </cell>
        </row>
        <row r="108">
          <cell r="D108">
            <v>5900</v>
          </cell>
          <cell r="E108">
            <v>-357.33</v>
          </cell>
          <cell r="O108">
            <v>5542.67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O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O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1">
          <cell r="C131">
            <v>28705.58</v>
          </cell>
          <cell r="D131">
            <v>25012</v>
          </cell>
          <cell r="E131">
            <v>23029.75</v>
          </cell>
          <cell r="F131">
            <v>2948.71</v>
          </cell>
          <cell r="O131">
            <v>79696.040000000008</v>
          </cell>
        </row>
        <row r="132">
          <cell r="C132">
            <v>8.2349847253371661E-3</v>
          </cell>
          <cell r="D132">
            <v>7.7816274723805819E-3</v>
          </cell>
          <cell r="E132">
            <v>8.0175001054679992E-3</v>
          </cell>
          <cell r="F132">
            <v>8.932728912133327E-4</v>
          </cell>
          <cell r="O132">
            <v>6.1907051480879546E-3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C143">
            <v>28705.58</v>
          </cell>
          <cell r="D143">
            <v>25012</v>
          </cell>
          <cell r="E143">
            <v>23029.75</v>
          </cell>
          <cell r="F143">
            <v>2948.71</v>
          </cell>
          <cell r="O143">
            <v>79696.040000000008</v>
          </cell>
        </row>
        <row r="145">
          <cell r="C145">
            <v>65468.55</v>
          </cell>
          <cell r="D145">
            <v>57681.06</v>
          </cell>
          <cell r="E145">
            <v>67683.149999999994</v>
          </cell>
          <cell r="F145">
            <v>69053.84</v>
          </cell>
          <cell r="O145">
            <v>259886.59999999998</v>
          </cell>
        </row>
        <row r="146">
          <cell r="C146">
            <v>1.8781453265879756E-2</v>
          </cell>
          <cell r="D146">
            <v>1.7945487011515777E-2</v>
          </cell>
          <cell r="E146">
            <v>2.3562985367336007E-2</v>
          </cell>
          <cell r="F146">
            <v>2.0918952120141648E-2</v>
          </cell>
          <cell r="O146">
            <v>2.0187719647539258E-2</v>
          </cell>
        </row>
        <row r="147">
          <cell r="O147">
            <v>0</v>
          </cell>
        </row>
        <row r="148">
          <cell r="F148">
            <v>8952.2199999999993</v>
          </cell>
          <cell r="O148">
            <v>8952.2199999999993</v>
          </cell>
        </row>
        <row r="149">
          <cell r="E149">
            <v>-14.08</v>
          </cell>
          <cell r="O149">
            <v>-14.08</v>
          </cell>
        </row>
        <row r="150">
          <cell r="C150">
            <v>65468.55</v>
          </cell>
          <cell r="D150">
            <v>57681.06</v>
          </cell>
          <cell r="E150">
            <v>67697.23</v>
          </cell>
          <cell r="F150">
            <v>60101.62</v>
          </cell>
          <cell r="O150">
            <v>250948.46</v>
          </cell>
        </row>
        <row r="152">
          <cell r="O152">
            <v>0</v>
          </cell>
        </row>
        <row r="153">
          <cell r="O153">
            <v>0</v>
          </cell>
        </row>
        <row r="155">
          <cell r="C155">
            <v>160881.14999999991</v>
          </cell>
          <cell r="D155">
            <v>305905.12999999983</v>
          </cell>
          <cell r="E155">
            <v>612648.99999999977</v>
          </cell>
          <cell r="F155">
            <v>757650.69</v>
          </cell>
          <cell r="O155">
            <v>1837085.9699999988</v>
          </cell>
        </row>
        <row r="156">
          <cell r="C156">
            <v>4.6153180421530472E-2</v>
          </cell>
          <cell r="D156">
            <v>9.5171908026153523E-2</v>
          </cell>
          <cell r="E156">
            <v>0.21328557288354683</v>
          </cell>
          <cell r="F156">
            <v>0.22952030629871245</v>
          </cell>
          <cell r="O156">
            <v>0.14270291939171814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O158">
            <v>0</v>
          </cell>
        </row>
        <row r="160">
          <cell r="C160">
            <v>160881.14999999991</v>
          </cell>
          <cell r="D160">
            <v>305905.12999999983</v>
          </cell>
          <cell r="E160">
            <v>612648.99999999977</v>
          </cell>
          <cell r="F160">
            <v>757650.69</v>
          </cell>
          <cell r="O160">
            <v>1837085.9699999988</v>
          </cell>
        </row>
        <row r="161">
          <cell r="C161">
            <v>4.6153180421530472E-2</v>
          </cell>
          <cell r="D161">
            <v>9.5171908026153523E-2</v>
          </cell>
          <cell r="E161">
            <v>0.21328557288354683</v>
          </cell>
          <cell r="F161">
            <v>0.22952030629871245</v>
          </cell>
          <cell r="O161">
            <v>0.14270291939171814</v>
          </cell>
        </row>
      </sheetData>
      <sheetData sheetId="15">
        <row r="3">
          <cell r="C3" t="str">
            <v>Jan-23</v>
          </cell>
          <cell r="D3" t="str">
            <v>Feb-23</v>
          </cell>
          <cell r="E3" t="str">
            <v>Mar-23</v>
          </cell>
          <cell r="F3" t="str">
            <v>Apr-23</v>
          </cell>
          <cell r="O3" t="str">
            <v>2023 YTD</v>
          </cell>
        </row>
        <row r="4">
          <cell r="C4">
            <v>0</v>
          </cell>
          <cell r="D4">
            <v>0</v>
          </cell>
          <cell r="E4">
            <v>1749690</v>
          </cell>
          <cell r="F4">
            <v>1446930</v>
          </cell>
          <cell r="O4">
            <v>3196620.0000000005</v>
          </cell>
        </row>
        <row r="5">
          <cell r="E5">
            <v>-71037</v>
          </cell>
          <cell r="F5">
            <v>-5418</v>
          </cell>
          <cell r="O5">
            <v>-76455</v>
          </cell>
        </row>
        <row r="6">
          <cell r="C6">
            <v>0</v>
          </cell>
          <cell r="D6">
            <v>0</v>
          </cell>
          <cell r="E6">
            <v>1678653</v>
          </cell>
          <cell r="F6">
            <v>1441512</v>
          </cell>
          <cell r="O6">
            <v>3120165.0000000005</v>
          </cell>
        </row>
        <row r="7">
          <cell r="E7">
            <v>-193119.49</v>
          </cell>
          <cell r="F7">
            <v>-165837.4</v>
          </cell>
          <cell r="O7">
            <v>-358956.89</v>
          </cell>
        </row>
        <row r="8">
          <cell r="C8">
            <v>0</v>
          </cell>
          <cell r="D8">
            <v>0</v>
          </cell>
          <cell r="E8">
            <v>1485533.51</v>
          </cell>
          <cell r="F8">
            <v>1275674.6000000001</v>
          </cell>
          <cell r="O8">
            <v>2761208.1100000003</v>
          </cell>
        </row>
        <row r="9">
          <cell r="O9">
            <v>0</v>
          </cell>
        </row>
        <row r="10">
          <cell r="E10">
            <v>1485533.51</v>
          </cell>
          <cell r="F10">
            <v>1275674.6000000001</v>
          </cell>
          <cell r="O10">
            <v>2761208.1100000003</v>
          </cell>
        </row>
        <row r="11">
          <cell r="O11">
            <v>0</v>
          </cell>
        </row>
        <row r="12">
          <cell r="O12">
            <v>0</v>
          </cell>
        </row>
        <row r="13">
          <cell r="C13">
            <v>0</v>
          </cell>
          <cell r="D13">
            <v>0</v>
          </cell>
          <cell r="E13">
            <v>588489.89</v>
          </cell>
          <cell r="F13">
            <v>478488.26</v>
          </cell>
          <cell r="O13">
            <v>1066978.1499999999</v>
          </cell>
        </row>
        <row r="14">
          <cell r="O14">
            <v>0</v>
          </cell>
        </row>
        <row r="15">
          <cell r="E15">
            <v>588489.89</v>
          </cell>
          <cell r="F15">
            <v>478488.26</v>
          </cell>
          <cell r="O15">
            <v>1066978.1499999999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F19">
            <v>0.2</v>
          </cell>
          <cell r="O19">
            <v>0.2</v>
          </cell>
        </row>
        <row r="20">
          <cell r="C20">
            <v>0</v>
          </cell>
          <cell r="D20">
            <v>0</v>
          </cell>
          <cell r="E20">
            <v>588489.89</v>
          </cell>
          <cell r="F20">
            <v>478488.46</v>
          </cell>
          <cell r="O20">
            <v>1066978.3499999999</v>
          </cell>
        </row>
        <row r="21">
          <cell r="C21">
            <v>0</v>
          </cell>
          <cell r="D21">
            <v>0</v>
          </cell>
          <cell r="E21">
            <v>897043.62</v>
          </cell>
          <cell r="F21">
            <v>797186.14000000013</v>
          </cell>
          <cell r="O21">
            <v>1694229.7600000005</v>
          </cell>
        </row>
        <row r="22">
          <cell r="C22">
            <v>0</v>
          </cell>
          <cell r="D22">
            <v>0</v>
          </cell>
          <cell r="E22">
            <v>0.603852833989588</v>
          </cell>
          <cell r="F22">
            <v>0.62491339092273224</v>
          </cell>
          <cell r="O22">
            <v>0.61358278424004786</v>
          </cell>
        </row>
        <row r="23">
          <cell r="O23">
            <v>0</v>
          </cell>
        </row>
        <row r="24">
          <cell r="E24">
            <v>897043.62</v>
          </cell>
          <cell r="F24">
            <v>797186.14</v>
          </cell>
          <cell r="O24">
            <v>1694229.76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9">
          <cell r="C29">
            <v>0</v>
          </cell>
          <cell r="D29">
            <v>114922.45</v>
          </cell>
          <cell r="E29">
            <v>306358.79000000004</v>
          </cell>
          <cell r="F29">
            <v>246398.93000000002</v>
          </cell>
          <cell r="O29">
            <v>667680.16999999993</v>
          </cell>
        </row>
        <row r="30">
          <cell r="C30">
            <v>0</v>
          </cell>
          <cell r="D30">
            <v>0</v>
          </cell>
          <cell r="E30">
            <v>0.2062281247361428</v>
          </cell>
          <cell r="F30">
            <v>0.19315186647127724</v>
          </cell>
          <cell r="O30">
            <v>0.24180726095288771</v>
          </cell>
        </row>
        <row r="31">
          <cell r="D31">
            <v>114922.45</v>
          </cell>
          <cell r="E31">
            <v>158920.06</v>
          </cell>
          <cell r="F31">
            <v>138418.31</v>
          </cell>
          <cell r="O31">
            <v>412260.82</v>
          </cell>
        </row>
        <row r="32">
          <cell r="E32">
            <v>119173.85</v>
          </cell>
          <cell r="F32">
            <v>95900.76</v>
          </cell>
          <cell r="O32">
            <v>215074.61</v>
          </cell>
        </row>
        <row r="33">
          <cell r="E33">
            <v>28199.61</v>
          </cell>
          <cell r="F33">
            <v>10767.71</v>
          </cell>
          <cell r="O33">
            <v>38967.32</v>
          </cell>
        </row>
        <row r="34">
          <cell r="E34">
            <v>65.27</v>
          </cell>
          <cell r="F34">
            <v>-65.27</v>
          </cell>
          <cell r="O34">
            <v>0</v>
          </cell>
        </row>
        <row r="35">
          <cell r="F35">
            <v>1377.42</v>
          </cell>
          <cell r="O35">
            <v>1377.42</v>
          </cell>
        </row>
        <row r="36">
          <cell r="O36">
            <v>0</v>
          </cell>
        </row>
        <row r="38">
          <cell r="C38">
            <v>0</v>
          </cell>
          <cell r="D38">
            <v>29793.09</v>
          </cell>
          <cell r="E38">
            <v>169636.97999999998</v>
          </cell>
          <cell r="F38">
            <v>142741.06</v>
          </cell>
          <cell r="O38">
            <v>342171.13000000006</v>
          </cell>
        </row>
        <row r="39">
          <cell r="C39">
            <v>0</v>
          </cell>
          <cell r="D39">
            <v>0</v>
          </cell>
          <cell r="E39">
            <v>0.11419263103664351</v>
          </cell>
          <cell r="F39">
            <v>0.11189456935177669</v>
          </cell>
          <cell r="O39">
            <v>0.12392080436124751</v>
          </cell>
        </row>
        <row r="40">
          <cell r="D40">
            <v>13547.63</v>
          </cell>
          <cell r="E40">
            <v>50570</v>
          </cell>
          <cell r="F40">
            <v>50115</v>
          </cell>
          <cell r="O40">
            <v>114232.63</v>
          </cell>
        </row>
        <row r="41">
          <cell r="E41">
            <v>6000</v>
          </cell>
          <cell r="F41">
            <v>4000</v>
          </cell>
          <cell r="O41">
            <v>10000</v>
          </cell>
        </row>
        <row r="42">
          <cell r="F42">
            <v>6357.13</v>
          </cell>
          <cell r="O42">
            <v>6357.13</v>
          </cell>
        </row>
        <row r="43">
          <cell r="E43">
            <v>67524.06</v>
          </cell>
          <cell r="F43">
            <v>39345.1</v>
          </cell>
          <cell r="O43">
            <v>106869.16</v>
          </cell>
        </row>
        <row r="44">
          <cell r="O44">
            <v>0</v>
          </cell>
        </row>
        <row r="45">
          <cell r="O45">
            <v>0</v>
          </cell>
        </row>
        <row r="46">
          <cell r="D46">
            <v>7357.9</v>
          </cell>
          <cell r="E46">
            <v>11319.4</v>
          </cell>
          <cell r="F46">
            <v>13161.7</v>
          </cell>
          <cell r="O46">
            <v>31839</v>
          </cell>
        </row>
        <row r="47">
          <cell r="D47">
            <v>2275</v>
          </cell>
          <cell r="E47">
            <v>2695</v>
          </cell>
          <cell r="F47">
            <v>3115</v>
          </cell>
          <cell r="O47">
            <v>8085</v>
          </cell>
        </row>
        <row r="48">
          <cell r="O48">
            <v>0</v>
          </cell>
        </row>
        <row r="49">
          <cell r="D49">
            <v>1200</v>
          </cell>
          <cell r="E49">
            <v>2200</v>
          </cell>
          <cell r="F49">
            <v>1800</v>
          </cell>
          <cell r="O49">
            <v>5200</v>
          </cell>
        </row>
        <row r="50">
          <cell r="D50">
            <v>5412.56</v>
          </cell>
          <cell r="E50">
            <v>29328.52</v>
          </cell>
          <cell r="F50">
            <v>24847.13</v>
          </cell>
          <cell r="O50">
            <v>59588.210000000006</v>
          </cell>
        </row>
        <row r="52">
          <cell r="C52">
            <v>0</v>
          </cell>
          <cell r="D52">
            <v>0</v>
          </cell>
          <cell r="E52">
            <v>150198.48000000001</v>
          </cell>
          <cell r="F52">
            <v>150645.34</v>
          </cell>
          <cell r="O52">
            <v>300843.82</v>
          </cell>
        </row>
        <row r="53">
          <cell r="C53">
            <v>0</v>
          </cell>
          <cell r="D53">
            <v>0</v>
          </cell>
          <cell r="E53">
            <v>0.10110743311337353</v>
          </cell>
          <cell r="F53">
            <v>0.11809072627141748</v>
          </cell>
          <cell r="O53">
            <v>0.10895369273705341</v>
          </cell>
        </row>
        <row r="54">
          <cell r="F54">
            <v>446.86</v>
          </cell>
          <cell r="O54">
            <v>446.86</v>
          </cell>
        </row>
        <row r="55">
          <cell r="E55">
            <v>150198.48000000001</v>
          </cell>
          <cell r="F55">
            <v>150198.48000000001</v>
          </cell>
          <cell r="O55">
            <v>300396.96000000002</v>
          </cell>
        </row>
        <row r="57">
          <cell r="C57">
            <v>0</v>
          </cell>
          <cell r="D57">
            <v>37918.1</v>
          </cell>
          <cell r="E57">
            <v>120132.93000000001</v>
          </cell>
          <cell r="F57">
            <v>56680.499999999993</v>
          </cell>
          <cell r="O57">
            <v>214731.53000000003</v>
          </cell>
        </row>
        <row r="58">
          <cell r="C58">
            <v>0</v>
          </cell>
          <cell r="D58">
            <v>0</v>
          </cell>
          <cell r="E58">
            <v>8.0868542642299604E-2</v>
          </cell>
          <cell r="F58">
            <v>4.4431785347141026E-2</v>
          </cell>
          <cell r="O58">
            <v>7.7767238630919416E-2</v>
          </cell>
        </row>
        <row r="59">
          <cell r="O59">
            <v>0</v>
          </cell>
        </row>
        <row r="60">
          <cell r="O60">
            <v>0</v>
          </cell>
        </row>
        <row r="61">
          <cell r="E61">
            <v>85</v>
          </cell>
          <cell r="F61">
            <v>-55</v>
          </cell>
          <cell r="O61">
            <v>30</v>
          </cell>
        </row>
        <row r="62">
          <cell r="E62">
            <v>19949.189999999999</v>
          </cell>
          <cell r="F62">
            <v>-5236.5</v>
          </cell>
          <cell r="O62">
            <v>14712.689999999999</v>
          </cell>
        </row>
        <row r="63">
          <cell r="O63">
            <v>0</v>
          </cell>
        </row>
        <row r="64">
          <cell r="E64">
            <v>3500</v>
          </cell>
          <cell r="F64">
            <v>1833.02</v>
          </cell>
          <cell r="O64">
            <v>5333.02</v>
          </cell>
        </row>
        <row r="65">
          <cell r="E65">
            <v>2982.13</v>
          </cell>
          <cell r="F65">
            <v>1200</v>
          </cell>
          <cell r="O65">
            <v>4182.13</v>
          </cell>
        </row>
        <row r="66">
          <cell r="D66">
            <v>13000</v>
          </cell>
          <cell r="E66">
            <v>9576.39</v>
          </cell>
          <cell r="F66">
            <v>8257.9</v>
          </cell>
          <cell r="O66">
            <v>30834.29</v>
          </cell>
        </row>
        <row r="67">
          <cell r="O67">
            <v>0</v>
          </cell>
        </row>
        <row r="68">
          <cell r="E68">
            <v>638.09</v>
          </cell>
          <cell r="F68">
            <v>266</v>
          </cell>
          <cell r="O68">
            <v>904.09</v>
          </cell>
        </row>
        <row r="69">
          <cell r="E69">
            <v>2970</v>
          </cell>
          <cell r="F69">
            <v>-28.29</v>
          </cell>
          <cell r="O69">
            <v>2941.71</v>
          </cell>
        </row>
        <row r="70">
          <cell r="E70">
            <v>339.3</v>
          </cell>
          <cell r="F70">
            <v>339.3</v>
          </cell>
          <cell r="O70">
            <v>678.6</v>
          </cell>
        </row>
        <row r="71">
          <cell r="D71">
            <v>19400</v>
          </cell>
          <cell r="E71">
            <v>-13293.81</v>
          </cell>
          <cell r="O71">
            <v>6106.1900000000005</v>
          </cell>
        </row>
        <row r="72">
          <cell r="E72">
            <v>26878.71</v>
          </cell>
          <cell r="F72">
            <v>16440.37</v>
          </cell>
          <cell r="O72">
            <v>43319.08</v>
          </cell>
        </row>
        <row r="73">
          <cell r="D73">
            <v>348</v>
          </cell>
          <cell r="E73">
            <v>0</v>
          </cell>
          <cell r="O73">
            <v>348</v>
          </cell>
        </row>
        <row r="74">
          <cell r="E74">
            <v>159</v>
          </cell>
          <cell r="O74">
            <v>159</v>
          </cell>
        </row>
        <row r="75">
          <cell r="E75">
            <v>637</v>
          </cell>
          <cell r="O75">
            <v>637</v>
          </cell>
        </row>
        <row r="76">
          <cell r="D76">
            <v>2440</v>
          </cell>
          <cell r="O76">
            <v>2440</v>
          </cell>
        </row>
        <row r="77">
          <cell r="O77">
            <v>0</v>
          </cell>
        </row>
        <row r="78">
          <cell r="F78">
            <v>85</v>
          </cell>
          <cell r="O78">
            <v>85</v>
          </cell>
        </row>
        <row r="79">
          <cell r="E79">
            <v>23064.41</v>
          </cell>
          <cell r="F79">
            <v>8068.3</v>
          </cell>
          <cell r="O79">
            <v>31132.71</v>
          </cell>
        </row>
        <row r="80">
          <cell r="D80">
            <v>2730.1</v>
          </cell>
          <cell r="E80">
            <v>6478.75</v>
          </cell>
          <cell r="F80">
            <v>2920.35</v>
          </cell>
          <cell r="O80">
            <v>12129.2</v>
          </cell>
        </row>
        <row r="81">
          <cell r="E81">
            <v>29761.91</v>
          </cell>
          <cell r="F81">
            <v>16666.669999999998</v>
          </cell>
          <cell r="O81">
            <v>46428.58</v>
          </cell>
        </row>
        <row r="82">
          <cell r="E82">
            <v>6406.8599999999988</v>
          </cell>
          <cell r="F82">
            <v>5923.38</v>
          </cell>
          <cell r="O82">
            <v>12330.239999999998</v>
          </cell>
        </row>
        <row r="83">
          <cell r="O83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O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O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O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O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O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O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O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2">
          <cell r="O152">
            <v>0</v>
          </cell>
        </row>
        <row r="153">
          <cell r="O153">
            <v>0</v>
          </cell>
        </row>
        <row r="155">
          <cell r="C155">
            <v>0</v>
          </cell>
          <cell r="D155">
            <v>-182633.64</v>
          </cell>
          <cell r="E155">
            <v>150716.44</v>
          </cell>
          <cell r="F155">
            <v>200720.31000000008</v>
          </cell>
          <cell r="O155">
            <v>168803.11000000039</v>
          </cell>
        </row>
        <row r="156">
          <cell r="C156">
            <v>0</v>
          </cell>
          <cell r="D156">
            <v>0</v>
          </cell>
          <cell r="E156">
            <v>0.1014561024611286</v>
          </cell>
          <cell r="F156">
            <v>0.15734444348111978</v>
          </cell>
          <cell r="O156">
            <v>6.1133787557939766E-2</v>
          </cell>
        </row>
        <row r="158">
          <cell r="O158">
            <v>0</v>
          </cell>
        </row>
        <row r="160">
          <cell r="C160">
            <v>0</v>
          </cell>
          <cell r="D160">
            <v>-182633.64</v>
          </cell>
          <cell r="E160">
            <v>150716.44</v>
          </cell>
          <cell r="F160">
            <v>200720.31000000008</v>
          </cell>
          <cell r="O160">
            <v>168803.11000000039</v>
          </cell>
        </row>
        <row r="161">
          <cell r="C161">
            <v>0</v>
          </cell>
          <cell r="D161">
            <v>0</v>
          </cell>
          <cell r="E161">
            <v>0.1014561024611286</v>
          </cell>
          <cell r="F161">
            <v>0.15734444348111978</v>
          </cell>
          <cell r="O161">
            <v>6.1133787557939766E-2</v>
          </cell>
        </row>
      </sheetData>
      <sheetData sheetId="16">
        <row r="3">
          <cell r="C3" t="str">
            <v>Jan-23</v>
          </cell>
          <cell r="D3" t="str">
            <v>Feb-23</v>
          </cell>
          <cell r="E3" t="str">
            <v>Mar-23</v>
          </cell>
          <cell r="F3" t="str">
            <v>Apr-23</v>
          </cell>
          <cell r="O3" t="str">
            <v>2023 YTD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625410</v>
          </cell>
          <cell r="O4">
            <v>625410</v>
          </cell>
        </row>
        <row r="5">
          <cell r="O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625410</v>
          </cell>
          <cell r="O6">
            <v>625410</v>
          </cell>
        </row>
        <row r="7">
          <cell r="F7">
            <v>-71949.69</v>
          </cell>
          <cell r="O7">
            <v>-71949.69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553460.31000000006</v>
          </cell>
          <cell r="O8">
            <v>553460.31000000006</v>
          </cell>
        </row>
        <row r="9">
          <cell r="O9">
            <v>0</v>
          </cell>
        </row>
        <row r="10">
          <cell r="F10">
            <v>553460.31000000006</v>
          </cell>
          <cell r="O10">
            <v>553460.31000000006</v>
          </cell>
        </row>
        <row r="11">
          <cell r="O11">
            <v>0</v>
          </cell>
        </row>
        <row r="12">
          <cell r="O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205930.62000000002</v>
          </cell>
          <cell r="O13">
            <v>205930.62000000002</v>
          </cell>
        </row>
        <row r="14">
          <cell r="O14">
            <v>0</v>
          </cell>
        </row>
        <row r="15">
          <cell r="F15">
            <v>205930.62000000002</v>
          </cell>
          <cell r="O15">
            <v>205930.62000000002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C19">
            <v>0.32</v>
          </cell>
          <cell r="O19">
            <v>0.32</v>
          </cell>
        </row>
        <row r="20">
          <cell r="C20">
            <v>0.32</v>
          </cell>
          <cell r="D20">
            <v>0</v>
          </cell>
          <cell r="E20">
            <v>0</v>
          </cell>
          <cell r="F20">
            <v>205930.62000000002</v>
          </cell>
          <cell r="O20">
            <v>205930.94000000003</v>
          </cell>
        </row>
        <row r="21">
          <cell r="C21">
            <v>-0.32</v>
          </cell>
          <cell r="D21">
            <v>0</v>
          </cell>
          <cell r="E21">
            <v>0</v>
          </cell>
          <cell r="F21">
            <v>347529.69000000006</v>
          </cell>
          <cell r="O21">
            <v>347529.37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0.6279216119399782</v>
          </cell>
          <cell r="O22">
            <v>0.62792103375940356</v>
          </cell>
        </row>
        <row r="23">
          <cell r="O23">
            <v>0</v>
          </cell>
        </row>
        <row r="24">
          <cell r="F24">
            <v>347529.69000000006</v>
          </cell>
          <cell r="O24">
            <v>347529.69000000006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9">
          <cell r="C29">
            <v>0</v>
          </cell>
          <cell r="D29">
            <v>54795.719999999994</v>
          </cell>
          <cell r="E29">
            <v>60031.780000000006</v>
          </cell>
          <cell r="F29">
            <v>118641.31999999999</v>
          </cell>
          <cell r="O29">
            <v>233468.82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0.2143628329915834</v>
          </cell>
          <cell r="O30">
            <v>0.42183480148739116</v>
          </cell>
        </row>
        <row r="31">
          <cell r="D31">
            <v>54795.719999999994</v>
          </cell>
          <cell r="E31">
            <v>60031.780000000006</v>
          </cell>
          <cell r="F31">
            <v>61619.9</v>
          </cell>
          <cell r="O31">
            <v>176447.4</v>
          </cell>
        </row>
        <row r="32">
          <cell r="F32">
            <v>51978.99</v>
          </cell>
          <cell r="O32">
            <v>51978.99</v>
          </cell>
        </row>
        <row r="33">
          <cell r="F33">
            <v>4604.29</v>
          </cell>
          <cell r="O33">
            <v>4604.29</v>
          </cell>
        </row>
        <row r="34">
          <cell r="F34">
            <v>438.14</v>
          </cell>
          <cell r="O34">
            <v>438.14</v>
          </cell>
        </row>
        <row r="35">
          <cell r="O35">
            <v>0</v>
          </cell>
        </row>
        <row r="36">
          <cell r="O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137589.38</v>
          </cell>
          <cell r="O38">
            <v>137589.38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0.24859845866815633</v>
          </cell>
          <cell r="O39">
            <v>0.24859845866815633</v>
          </cell>
        </row>
        <row r="40">
          <cell r="F40">
            <v>64136.9</v>
          </cell>
          <cell r="O40">
            <v>64136.9</v>
          </cell>
        </row>
        <row r="41">
          <cell r="F41">
            <v>4000</v>
          </cell>
          <cell r="O41">
            <v>4000</v>
          </cell>
        </row>
        <row r="42">
          <cell r="O42">
            <v>0</v>
          </cell>
        </row>
        <row r="43">
          <cell r="F43">
            <v>21271.88</v>
          </cell>
          <cell r="O43">
            <v>21271.88</v>
          </cell>
        </row>
        <row r="44">
          <cell r="F44">
            <v>3600</v>
          </cell>
          <cell r="O44">
            <v>3600</v>
          </cell>
        </row>
        <row r="45">
          <cell r="O45">
            <v>0</v>
          </cell>
        </row>
        <row r="46">
          <cell r="F46">
            <v>14920.2</v>
          </cell>
          <cell r="O46">
            <v>14920.2</v>
          </cell>
        </row>
        <row r="47">
          <cell r="F47">
            <v>4680</v>
          </cell>
          <cell r="O47">
            <v>4680</v>
          </cell>
        </row>
        <row r="48">
          <cell r="O48">
            <v>0</v>
          </cell>
        </row>
        <row r="49">
          <cell r="F49">
            <v>1600</v>
          </cell>
          <cell r="O49">
            <v>1600</v>
          </cell>
        </row>
        <row r="50">
          <cell r="F50">
            <v>23380.400000000001</v>
          </cell>
          <cell r="O50">
            <v>23380.400000000001</v>
          </cell>
        </row>
        <row r="52">
          <cell r="C52">
            <v>0</v>
          </cell>
          <cell r="D52">
            <v>0</v>
          </cell>
          <cell r="E52">
            <v>70.06</v>
          </cell>
          <cell r="F52">
            <v>646.94000000000005</v>
          </cell>
          <cell r="O52">
            <v>717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1.1689004402140417E-3</v>
          </cell>
          <cell r="O53">
            <v>1.2954858497441306E-3</v>
          </cell>
        </row>
        <row r="54">
          <cell r="F54">
            <v>646.94000000000005</v>
          </cell>
          <cell r="O54">
            <v>646.94000000000005</v>
          </cell>
        </row>
        <row r="55">
          <cell r="E55">
            <v>70.06</v>
          </cell>
          <cell r="O55">
            <v>70.06</v>
          </cell>
        </row>
        <row r="57">
          <cell r="C57">
            <v>0</v>
          </cell>
          <cell r="D57">
            <v>0</v>
          </cell>
          <cell r="E57">
            <v>33178.29</v>
          </cell>
          <cell r="F57">
            <v>90940.2</v>
          </cell>
          <cell r="O57">
            <v>124118.49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0.16431205337922061</v>
          </cell>
          <cell r="O58">
            <v>0.22425906204547891</v>
          </cell>
        </row>
        <row r="59">
          <cell r="F59">
            <v>256</v>
          </cell>
          <cell r="O59">
            <v>256</v>
          </cell>
        </row>
        <row r="60">
          <cell r="O60">
            <v>0</v>
          </cell>
        </row>
        <row r="61">
          <cell r="E61">
            <v>0</v>
          </cell>
          <cell r="F61">
            <v>20</v>
          </cell>
          <cell r="O61">
            <v>20</v>
          </cell>
        </row>
        <row r="62">
          <cell r="E62">
            <v>2830.19</v>
          </cell>
          <cell r="F62">
            <v>10358</v>
          </cell>
          <cell r="O62">
            <v>13188.19</v>
          </cell>
        </row>
        <row r="63">
          <cell r="O63">
            <v>0</v>
          </cell>
        </row>
        <row r="64">
          <cell r="E64">
            <v>0</v>
          </cell>
          <cell r="F64">
            <v>1600</v>
          </cell>
          <cell r="O64">
            <v>1600</v>
          </cell>
        </row>
        <row r="65">
          <cell r="E65">
            <v>0</v>
          </cell>
          <cell r="F65">
            <v>2030.13</v>
          </cell>
          <cell r="O65">
            <v>2030.13</v>
          </cell>
        </row>
        <row r="66">
          <cell r="E66">
            <v>13127.77</v>
          </cell>
          <cell r="F66">
            <v>32519.25</v>
          </cell>
          <cell r="O66">
            <v>45647.020000000004</v>
          </cell>
        </row>
        <row r="67">
          <cell r="O67">
            <v>0</v>
          </cell>
        </row>
        <row r="68">
          <cell r="E68">
            <v>0</v>
          </cell>
          <cell r="F68">
            <v>1295.4000000000001</v>
          </cell>
          <cell r="O68">
            <v>1295.4000000000001</v>
          </cell>
        </row>
        <row r="69">
          <cell r="E69">
            <v>0</v>
          </cell>
          <cell r="F69">
            <v>3300</v>
          </cell>
          <cell r="O69">
            <v>3300</v>
          </cell>
        </row>
        <row r="70">
          <cell r="E70">
            <v>0</v>
          </cell>
          <cell r="F70">
            <v>390.01</v>
          </cell>
          <cell r="O70">
            <v>390.01</v>
          </cell>
        </row>
        <row r="71">
          <cell r="E71">
            <v>8679.24</v>
          </cell>
          <cell r="O71">
            <v>8679.24</v>
          </cell>
        </row>
        <row r="72">
          <cell r="E72">
            <v>0</v>
          </cell>
          <cell r="O72">
            <v>0</v>
          </cell>
        </row>
        <row r="73">
          <cell r="E73">
            <v>1396</v>
          </cell>
          <cell r="O73">
            <v>1396</v>
          </cell>
        </row>
        <row r="74">
          <cell r="E74">
            <v>0</v>
          </cell>
          <cell r="O74">
            <v>0</v>
          </cell>
        </row>
        <row r="75">
          <cell r="E75">
            <v>0</v>
          </cell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E79">
            <v>0</v>
          </cell>
          <cell r="F79">
            <v>34924.81</v>
          </cell>
          <cell r="O79">
            <v>34924.81</v>
          </cell>
        </row>
        <row r="80">
          <cell r="E80">
            <v>469.03</v>
          </cell>
          <cell r="O80">
            <v>469.03</v>
          </cell>
        </row>
        <row r="81">
          <cell r="E81">
            <v>6676.0599999999995</v>
          </cell>
          <cell r="F81">
            <v>1879.15</v>
          </cell>
          <cell r="O81">
            <v>8555.2099999999991</v>
          </cell>
        </row>
        <row r="82">
          <cell r="E82">
            <v>0</v>
          </cell>
          <cell r="F82">
            <v>2367.4499999999998</v>
          </cell>
          <cell r="O82">
            <v>2367.4499999999998</v>
          </cell>
        </row>
        <row r="83">
          <cell r="O83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O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O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O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O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O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4422.83</v>
          </cell>
          <cell r="O131">
            <v>4422.83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7.991232469768246E-3</v>
          </cell>
          <cell r="O132">
            <v>7.991232469768246E-3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F143">
            <v>4422.83</v>
          </cell>
          <cell r="O143">
            <v>4422.83</v>
          </cell>
        </row>
        <row r="145">
          <cell r="C145">
            <v>0</v>
          </cell>
          <cell r="D145">
            <v>6461.63</v>
          </cell>
          <cell r="E145">
            <v>8732.59</v>
          </cell>
          <cell r="F145">
            <v>8692.4</v>
          </cell>
          <cell r="O145">
            <v>23886.620000000003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1.5705552580635815E-2</v>
          </cell>
          <cell r="O146">
            <v>4.3158686482866318E-2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D150">
            <v>6461.63</v>
          </cell>
          <cell r="E150">
            <v>8732.59</v>
          </cell>
          <cell r="F150">
            <v>8692.4</v>
          </cell>
          <cell r="O150">
            <v>23886.620000000003</v>
          </cell>
        </row>
        <row r="152">
          <cell r="O152">
            <v>0</v>
          </cell>
        </row>
        <row r="153">
          <cell r="O153">
            <v>0</v>
          </cell>
        </row>
        <row r="155">
          <cell r="C155">
            <v>-0.32</v>
          </cell>
          <cell r="D155">
            <v>-61257.349999999991</v>
          </cell>
          <cell r="E155">
            <v>-102012.72</v>
          </cell>
          <cell r="F155">
            <v>-13403.37999999995</v>
          </cell>
          <cell r="O155">
            <v>-176673.77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-2.4217418589600307E-2</v>
          </cell>
          <cell r="O156">
            <v>-0.31921669324400148</v>
          </cell>
        </row>
        <row r="158">
          <cell r="O158">
            <v>0</v>
          </cell>
        </row>
        <row r="160">
          <cell r="C160">
            <v>-0.32</v>
          </cell>
          <cell r="D160">
            <v>-61257.349999999991</v>
          </cell>
          <cell r="E160">
            <v>-102012.72</v>
          </cell>
          <cell r="F160">
            <v>-13403.37999999995</v>
          </cell>
          <cell r="O160">
            <v>-176673.77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-2.4217418589600307E-2</v>
          </cell>
          <cell r="O161">
            <v>-0.31921669324400148</v>
          </cell>
        </row>
      </sheetData>
      <sheetData sheetId="17">
        <row r="3">
          <cell r="C3" t="str">
            <v>Jan-23</v>
          </cell>
          <cell r="D3" t="str">
            <v>Feb-23</v>
          </cell>
          <cell r="E3" t="str">
            <v>Mar-23</v>
          </cell>
          <cell r="F3" t="str">
            <v>Mar-23
Adjust</v>
          </cell>
          <cell r="G3" t="str">
            <v>Mar-23-update</v>
          </cell>
          <cell r="H3" t="str">
            <v>Apr-23</v>
          </cell>
          <cell r="I3" t="str">
            <v>Apr-23
Adjust</v>
          </cell>
          <cell r="J3" t="str">
            <v>Apr-23-update</v>
          </cell>
          <cell r="S3" t="str">
            <v>2023 YTD</v>
          </cell>
        </row>
        <row r="4">
          <cell r="C4">
            <v>0</v>
          </cell>
          <cell r="D4">
            <v>0</v>
          </cell>
          <cell r="H4">
            <v>157380</v>
          </cell>
          <cell r="I4">
            <v>0</v>
          </cell>
          <cell r="J4">
            <v>157380</v>
          </cell>
        </row>
        <row r="5">
          <cell r="H5">
            <v>-306</v>
          </cell>
          <cell r="J5">
            <v>-306</v>
          </cell>
        </row>
        <row r="6">
          <cell r="C6">
            <v>0</v>
          </cell>
          <cell r="D6">
            <v>0</v>
          </cell>
          <cell r="H6">
            <v>157074</v>
          </cell>
          <cell r="I6">
            <v>0</v>
          </cell>
          <cell r="J6">
            <v>157074</v>
          </cell>
          <cell r="U6">
            <v>31120200</v>
          </cell>
        </row>
        <row r="7">
          <cell r="H7">
            <v>-18070.45</v>
          </cell>
          <cell r="J7">
            <v>-18070.45</v>
          </cell>
        </row>
        <row r="8">
          <cell r="C8">
            <v>0</v>
          </cell>
          <cell r="D8">
            <v>0</v>
          </cell>
          <cell r="H8">
            <v>139003.54999999999</v>
          </cell>
          <cell r="I8">
            <v>0</v>
          </cell>
          <cell r="J8">
            <v>139003.54999999999</v>
          </cell>
          <cell r="U8">
            <v>27540000.000000004</v>
          </cell>
        </row>
        <row r="9">
          <cell r="J9">
            <v>0</v>
          </cell>
          <cell r="U9">
            <v>8500000</v>
          </cell>
        </row>
        <row r="10">
          <cell r="H10">
            <v>139003.54999999999</v>
          </cell>
          <cell r="J10">
            <v>139003.54999999999</v>
          </cell>
          <cell r="U10">
            <v>700000</v>
          </cell>
        </row>
        <row r="11">
          <cell r="J11">
            <v>0</v>
          </cell>
          <cell r="U11">
            <v>800000</v>
          </cell>
        </row>
        <row r="12">
          <cell r="J12">
            <v>0</v>
          </cell>
          <cell r="U12">
            <v>15170000</v>
          </cell>
        </row>
        <row r="13">
          <cell r="C13">
            <v>0</v>
          </cell>
          <cell r="D13">
            <v>0</v>
          </cell>
          <cell r="H13">
            <v>51932.09</v>
          </cell>
          <cell r="I13">
            <v>0</v>
          </cell>
          <cell r="J13">
            <v>51932.09</v>
          </cell>
          <cell r="U13">
            <v>11291400.000000004</v>
          </cell>
        </row>
        <row r="14">
          <cell r="J14">
            <v>0</v>
          </cell>
        </row>
        <row r="15">
          <cell r="H15">
            <v>51932.09</v>
          </cell>
          <cell r="J15">
            <v>51932.09</v>
          </cell>
        </row>
        <row r="16">
          <cell r="J16">
            <v>0</v>
          </cell>
        </row>
        <row r="17">
          <cell r="J17">
            <v>0</v>
          </cell>
        </row>
        <row r="20">
          <cell r="C20">
            <v>0</v>
          </cell>
          <cell r="D20">
            <v>0</v>
          </cell>
          <cell r="H20">
            <v>51932.09</v>
          </cell>
          <cell r="I20">
            <v>0</v>
          </cell>
          <cell r="J20">
            <v>51932.09</v>
          </cell>
          <cell r="U20">
            <v>11291400.000000004</v>
          </cell>
        </row>
        <row r="21">
          <cell r="C21">
            <v>0</v>
          </cell>
          <cell r="D21">
            <v>0</v>
          </cell>
          <cell r="H21">
            <v>87071.459999999992</v>
          </cell>
          <cell r="I21">
            <v>0</v>
          </cell>
          <cell r="J21">
            <v>87071.459999999992</v>
          </cell>
          <cell r="U21">
            <v>16248600</v>
          </cell>
        </row>
        <row r="22">
          <cell r="C22">
            <v>0</v>
          </cell>
          <cell r="D22">
            <v>0</v>
          </cell>
          <cell r="H22">
            <v>0.62639738337618001</v>
          </cell>
          <cell r="I22">
            <v>0</v>
          </cell>
          <cell r="J22">
            <v>0.62639738337618001</v>
          </cell>
          <cell r="U22">
            <v>0.59</v>
          </cell>
        </row>
        <row r="23">
          <cell r="J23">
            <v>0</v>
          </cell>
          <cell r="U23">
            <v>5015000</v>
          </cell>
        </row>
        <row r="24">
          <cell r="H24">
            <v>87071.46</v>
          </cell>
          <cell r="J24">
            <v>87071.46</v>
          </cell>
          <cell r="U24">
            <v>413000</v>
          </cell>
        </row>
        <row r="25">
          <cell r="J25">
            <v>0</v>
          </cell>
          <cell r="U25">
            <v>472000</v>
          </cell>
        </row>
        <row r="26">
          <cell r="J26">
            <v>0</v>
          </cell>
          <cell r="U26">
            <v>8950300</v>
          </cell>
        </row>
        <row r="27">
          <cell r="J27">
            <v>0</v>
          </cell>
        </row>
        <row r="29">
          <cell r="C29">
            <v>0</v>
          </cell>
          <cell r="D29">
            <v>0</v>
          </cell>
          <cell r="H29">
            <v>429310.76999999996</v>
          </cell>
          <cell r="I29">
            <v>-199508.61</v>
          </cell>
          <cell r="J29">
            <v>229802.15999999997</v>
          </cell>
          <cell r="U29">
            <v>2583442.8128711041</v>
          </cell>
        </row>
        <row r="30">
          <cell r="C30">
            <v>0</v>
          </cell>
          <cell r="D30">
            <v>0</v>
          </cell>
          <cell r="H30">
            <v>3.0884878120019237</v>
          </cell>
          <cell r="I30">
            <v>0</v>
          </cell>
          <cell r="J30">
            <v>1.6532107273519272</v>
          </cell>
          <cell r="U30">
            <v>0.2583442812871104</v>
          </cell>
        </row>
        <row r="31">
          <cell r="H31">
            <v>399017.22</v>
          </cell>
          <cell r="I31">
            <v>-199508.61</v>
          </cell>
          <cell r="J31">
            <v>199508.61</v>
          </cell>
        </row>
        <row r="32">
          <cell r="H32">
            <v>12265.25</v>
          </cell>
          <cell r="J32">
            <v>12265.25</v>
          </cell>
        </row>
        <row r="33">
          <cell r="H33">
            <v>18028.3</v>
          </cell>
          <cell r="J33">
            <v>18028.3</v>
          </cell>
        </row>
        <row r="34">
          <cell r="H34">
            <v>0</v>
          </cell>
          <cell r="J34">
            <v>0</v>
          </cell>
        </row>
        <row r="35">
          <cell r="H35">
            <v>0</v>
          </cell>
          <cell r="J35">
            <v>0</v>
          </cell>
        </row>
        <row r="36">
          <cell r="H36">
            <v>0</v>
          </cell>
          <cell r="J36">
            <v>0</v>
          </cell>
        </row>
        <row r="38">
          <cell r="C38">
            <v>0</v>
          </cell>
          <cell r="D38">
            <v>0</v>
          </cell>
          <cell r="H38">
            <v>43188.54</v>
          </cell>
          <cell r="I38">
            <v>0</v>
          </cell>
          <cell r="J38">
            <v>43188.54</v>
          </cell>
          <cell r="U38">
            <v>1483000</v>
          </cell>
        </row>
        <row r="39">
          <cell r="C39">
            <v>0</v>
          </cell>
          <cell r="D39">
            <v>0</v>
          </cell>
          <cell r="H39">
            <v>0.31070098569425031</v>
          </cell>
          <cell r="I39">
            <v>0</v>
          </cell>
          <cell r="J39">
            <v>0.31070098569425031</v>
          </cell>
          <cell r="U39">
            <v>0.14829999999999999</v>
          </cell>
        </row>
        <row r="40">
          <cell r="H40">
            <v>21245.599999999999</v>
          </cell>
          <cell r="J40">
            <v>21245.599999999999</v>
          </cell>
        </row>
        <row r="41">
          <cell r="H41">
            <v>2300</v>
          </cell>
          <cell r="J41">
            <v>2300</v>
          </cell>
        </row>
        <row r="42">
          <cell r="H42">
            <v>0</v>
          </cell>
          <cell r="J42">
            <v>0</v>
          </cell>
        </row>
        <row r="43">
          <cell r="H43">
            <v>3887.58</v>
          </cell>
          <cell r="J43">
            <v>3887.58</v>
          </cell>
        </row>
        <row r="44">
          <cell r="H44">
            <v>0</v>
          </cell>
          <cell r="J44">
            <v>0</v>
          </cell>
        </row>
        <row r="45">
          <cell r="H45">
            <v>0</v>
          </cell>
          <cell r="J45">
            <v>0</v>
          </cell>
        </row>
        <row r="46">
          <cell r="H46">
            <v>5526.9</v>
          </cell>
          <cell r="J46">
            <v>5526.9</v>
          </cell>
        </row>
        <row r="47">
          <cell r="H47">
            <v>1260</v>
          </cell>
          <cell r="J47">
            <v>1260</v>
          </cell>
        </row>
        <row r="48">
          <cell r="H48">
            <v>0</v>
          </cell>
          <cell r="J48">
            <v>0</v>
          </cell>
        </row>
        <row r="49">
          <cell r="H49">
            <v>1400</v>
          </cell>
          <cell r="J49">
            <v>1400</v>
          </cell>
        </row>
        <row r="50">
          <cell r="H50">
            <v>7568.46</v>
          </cell>
          <cell r="J50">
            <v>7568.46</v>
          </cell>
        </row>
        <row r="52">
          <cell r="C52">
            <v>0</v>
          </cell>
          <cell r="D52">
            <v>0</v>
          </cell>
          <cell r="H52">
            <v>213.77</v>
          </cell>
          <cell r="I52">
            <v>0</v>
          </cell>
          <cell r="J52">
            <v>213.77</v>
          </cell>
          <cell r="U52">
            <v>993833.33333333419</v>
          </cell>
        </row>
        <row r="53">
          <cell r="C53">
            <v>0</v>
          </cell>
          <cell r="D53">
            <v>0</v>
          </cell>
          <cell r="H53">
            <v>1.5378743924165967E-3</v>
          </cell>
          <cell r="I53">
            <v>0</v>
          </cell>
          <cell r="J53">
            <v>1.5378743924165967E-3</v>
          </cell>
          <cell r="U53">
            <v>9.9383333333333421E-2</v>
          </cell>
        </row>
        <row r="54">
          <cell r="H54">
            <v>213.77</v>
          </cell>
          <cell r="J54">
            <v>213.77</v>
          </cell>
        </row>
        <row r="55">
          <cell r="J55">
            <v>0</v>
          </cell>
        </row>
        <row r="57">
          <cell r="C57">
            <v>0</v>
          </cell>
          <cell r="D57">
            <v>0</v>
          </cell>
          <cell r="H57">
            <v>13512.580000000002</v>
          </cell>
          <cell r="I57">
            <v>0</v>
          </cell>
          <cell r="J57">
            <v>13512.580000000002</v>
          </cell>
          <cell r="U57">
            <v>482950</v>
          </cell>
        </row>
        <row r="58">
          <cell r="C58">
            <v>0</v>
          </cell>
          <cell r="D58">
            <v>0</v>
          </cell>
          <cell r="H58">
            <v>9.7210323045706412E-2</v>
          </cell>
          <cell r="I58">
            <v>0</v>
          </cell>
          <cell r="J58">
            <v>9.7210323045706412E-2</v>
          </cell>
          <cell r="U58">
            <v>4.8294999999999998E-2</v>
          </cell>
        </row>
        <row r="59">
          <cell r="H59">
            <v>0</v>
          </cell>
          <cell r="J59">
            <v>0</v>
          </cell>
        </row>
        <row r="60">
          <cell r="H60">
            <v>0</v>
          </cell>
          <cell r="J60">
            <v>0</v>
          </cell>
        </row>
        <row r="61">
          <cell r="H61">
            <v>0</v>
          </cell>
          <cell r="J61">
            <v>0</v>
          </cell>
        </row>
        <row r="62">
          <cell r="H62">
            <v>573.33000000000004</v>
          </cell>
          <cell r="J62">
            <v>573.33000000000004</v>
          </cell>
        </row>
        <row r="63">
          <cell r="H63">
            <v>0</v>
          </cell>
          <cell r="J63">
            <v>0</v>
          </cell>
        </row>
        <row r="64">
          <cell r="H64">
            <v>0</v>
          </cell>
          <cell r="J64">
            <v>0</v>
          </cell>
        </row>
        <row r="65">
          <cell r="H65">
            <v>1576.8</v>
          </cell>
          <cell r="J65">
            <v>1576.8</v>
          </cell>
        </row>
        <row r="66">
          <cell r="H66">
            <v>600</v>
          </cell>
          <cell r="J66">
            <v>600</v>
          </cell>
        </row>
        <row r="67">
          <cell r="H67">
            <v>0</v>
          </cell>
          <cell r="J67">
            <v>0</v>
          </cell>
        </row>
        <row r="68">
          <cell r="H68">
            <v>0</v>
          </cell>
          <cell r="J68">
            <v>0</v>
          </cell>
        </row>
        <row r="69">
          <cell r="H69">
            <v>0</v>
          </cell>
          <cell r="J69">
            <v>0</v>
          </cell>
        </row>
        <row r="70">
          <cell r="H70">
            <v>377.51</v>
          </cell>
          <cell r="J70">
            <v>377.51</v>
          </cell>
        </row>
        <row r="71">
          <cell r="H71">
            <v>0</v>
          </cell>
          <cell r="J71">
            <v>0</v>
          </cell>
        </row>
        <row r="72">
          <cell r="H72">
            <v>0</v>
          </cell>
          <cell r="J72">
            <v>0</v>
          </cell>
        </row>
        <row r="73">
          <cell r="H73">
            <v>0</v>
          </cell>
          <cell r="J73">
            <v>0</v>
          </cell>
        </row>
        <row r="74">
          <cell r="H74">
            <v>0</v>
          </cell>
          <cell r="J74">
            <v>0</v>
          </cell>
        </row>
        <row r="75">
          <cell r="H75">
            <v>0</v>
          </cell>
          <cell r="J75">
            <v>0</v>
          </cell>
        </row>
        <row r="76">
          <cell r="H76">
            <v>0</v>
          </cell>
          <cell r="J76">
            <v>0</v>
          </cell>
        </row>
        <row r="77">
          <cell r="H77">
            <v>0</v>
          </cell>
          <cell r="J77">
            <v>0</v>
          </cell>
        </row>
        <row r="78">
          <cell r="H78">
            <v>0</v>
          </cell>
          <cell r="J78">
            <v>0</v>
          </cell>
        </row>
        <row r="79">
          <cell r="H79">
            <v>0</v>
          </cell>
          <cell r="J79">
            <v>0</v>
          </cell>
        </row>
        <row r="80">
          <cell r="H80">
            <v>0</v>
          </cell>
          <cell r="J80">
            <v>0</v>
          </cell>
        </row>
        <row r="81">
          <cell r="H81">
            <v>9777.4</v>
          </cell>
          <cell r="J81">
            <v>9777.4</v>
          </cell>
        </row>
        <row r="82">
          <cell r="H82">
            <v>607.54</v>
          </cell>
          <cell r="J82">
            <v>607.54</v>
          </cell>
        </row>
        <row r="83">
          <cell r="H83">
            <v>0</v>
          </cell>
          <cell r="J83">
            <v>0</v>
          </cell>
        </row>
        <row r="85">
          <cell r="C85">
            <v>0</v>
          </cell>
          <cell r="D85">
            <v>0</v>
          </cell>
          <cell r="H85">
            <v>0</v>
          </cell>
          <cell r="I85">
            <v>0</v>
          </cell>
          <cell r="J85">
            <v>0</v>
          </cell>
          <cell r="U85">
            <v>4504485</v>
          </cell>
        </row>
        <row r="86">
          <cell r="C86">
            <v>0</v>
          </cell>
          <cell r="D86">
            <v>0</v>
          </cell>
          <cell r="H86">
            <v>0</v>
          </cell>
          <cell r="I86">
            <v>0</v>
          </cell>
          <cell r="J86">
            <v>0</v>
          </cell>
          <cell r="U86">
            <v>0.2969337508239947</v>
          </cell>
        </row>
        <row r="87">
          <cell r="J87">
            <v>0</v>
          </cell>
          <cell r="U87">
            <v>75850</v>
          </cell>
        </row>
        <row r="88">
          <cell r="J88">
            <v>0</v>
          </cell>
          <cell r="U88">
            <v>758500</v>
          </cell>
        </row>
        <row r="89">
          <cell r="J89">
            <v>0</v>
          </cell>
          <cell r="U89">
            <v>121360</v>
          </cell>
        </row>
        <row r="90">
          <cell r="J90">
            <v>0</v>
          </cell>
          <cell r="U90">
            <v>75850</v>
          </cell>
        </row>
        <row r="91">
          <cell r="J91">
            <v>0</v>
          </cell>
          <cell r="U91">
            <v>200000</v>
          </cell>
        </row>
        <row r="92">
          <cell r="J92">
            <v>0</v>
          </cell>
          <cell r="U92">
            <v>2310000</v>
          </cell>
        </row>
        <row r="93">
          <cell r="J93">
            <v>0</v>
          </cell>
          <cell r="U93">
            <v>216875</v>
          </cell>
        </row>
        <row r="94">
          <cell r="J94">
            <v>0</v>
          </cell>
          <cell r="U94">
            <v>166050</v>
          </cell>
        </row>
        <row r="95">
          <cell r="J95">
            <v>0</v>
          </cell>
        </row>
        <row r="96">
          <cell r="J96">
            <v>0</v>
          </cell>
          <cell r="U96">
            <v>80000</v>
          </cell>
        </row>
        <row r="97">
          <cell r="J97">
            <v>0</v>
          </cell>
          <cell r="U97">
            <v>500000</v>
          </cell>
        </row>
        <row r="99">
          <cell r="C99">
            <v>0</v>
          </cell>
          <cell r="D99">
            <v>0</v>
          </cell>
          <cell r="H99">
            <v>0</v>
          </cell>
          <cell r="I99">
            <v>0</v>
          </cell>
          <cell r="J99">
            <v>0</v>
          </cell>
          <cell r="U99">
            <v>1912688.6792452801</v>
          </cell>
        </row>
        <row r="100">
          <cell r="C100">
            <v>0</v>
          </cell>
          <cell r="D100">
            <v>0</v>
          </cell>
          <cell r="H100">
            <v>0</v>
          </cell>
          <cell r="I100">
            <v>0</v>
          </cell>
          <cell r="J100">
            <v>0</v>
          </cell>
          <cell r="U100">
            <v>0.12608363080061175</v>
          </cell>
        </row>
        <row r="101">
          <cell r="J101">
            <v>0</v>
          </cell>
          <cell r="U101">
            <v>300000</v>
          </cell>
        </row>
        <row r="102">
          <cell r="J102">
            <v>0</v>
          </cell>
          <cell r="U102">
            <v>110000</v>
          </cell>
        </row>
        <row r="103">
          <cell r="J103">
            <v>0</v>
          </cell>
        </row>
        <row r="104">
          <cell r="J104">
            <v>0</v>
          </cell>
          <cell r="U104">
            <v>1502688.6792452801</v>
          </cell>
        </row>
        <row r="106">
          <cell r="C106">
            <v>0</v>
          </cell>
          <cell r="D106">
            <v>0</v>
          </cell>
          <cell r="H106">
            <v>0</v>
          </cell>
          <cell r="I106">
            <v>0</v>
          </cell>
          <cell r="J106">
            <v>0</v>
          </cell>
          <cell r="U106">
            <v>2754000.0000000005</v>
          </cell>
        </row>
        <row r="107">
          <cell r="C107">
            <v>0</v>
          </cell>
          <cell r="D107">
            <v>0</v>
          </cell>
          <cell r="H107">
            <v>0</v>
          </cell>
          <cell r="I107">
            <v>0</v>
          </cell>
          <cell r="J107">
            <v>0</v>
          </cell>
          <cell r="U107">
            <v>0.1</v>
          </cell>
        </row>
        <row r="108">
          <cell r="J108">
            <v>0</v>
          </cell>
        </row>
        <row r="109">
          <cell r="J109">
            <v>0</v>
          </cell>
        </row>
        <row r="110">
          <cell r="J110">
            <v>0</v>
          </cell>
        </row>
        <row r="111">
          <cell r="J111">
            <v>0</v>
          </cell>
        </row>
        <row r="113">
          <cell r="C113">
            <v>0</v>
          </cell>
          <cell r="D113">
            <v>0</v>
          </cell>
          <cell r="H113">
            <v>0</v>
          </cell>
          <cell r="I113">
            <v>0</v>
          </cell>
          <cell r="J113">
            <v>0</v>
          </cell>
          <cell r="U113">
            <v>3900000</v>
          </cell>
        </row>
        <row r="114">
          <cell r="C114">
            <v>0</v>
          </cell>
          <cell r="D114">
            <v>0</v>
          </cell>
          <cell r="H114">
            <v>0</v>
          </cell>
          <cell r="I114">
            <v>0</v>
          </cell>
          <cell r="J114">
            <v>0</v>
          </cell>
          <cell r="U114">
            <v>0.14161220043572983</v>
          </cell>
        </row>
        <row r="115">
          <cell r="J115">
            <v>0</v>
          </cell>
        </row>
        <row r="116">
          <cell r="J116">
            <v>0</v>
          </cell>
        </row>
        <row r="117">
          <cell r="J117">
            <v>0</v>
          </cell>
        </row>
        <row r="118">
          <cell r="J118">
            <v>0</v>
          </cell>
        </row>
        <row r="119">
          <cell r="J119">
            <v>0</v>
          </cell>
        </row>
        <row r="120">
          <cell r="J120">
            <v>0</v>
          </cell>
        </row>
        <row r="121">
          <cell r="J121">
            <v>0</v>
          </cell>
        </row>
        <row r="122">
          <cell r="J122">
            <v>0</v>
          </cell>
        </row>
        <row r="123">
          <cell r="J123">
            <v>0</v>
          </cell>
        </row>
        <row r="124">
          <cell r="J124">
            <v>0</v>
          </cell>
        </row>
        <row r="126">
          <cell r="C126">
            <v>0</v>
          </cell>
          <cell r="D126">
            <v>0</v>
          </cell>
          <cell r="H126">
            <v>0</v>
          </cell>
          <cell r="I126">
            <v>0</v>
          </cell>
          <cell r="J126">
            <v>0</v>
          </cell>
          <cell r="U126">
            <v>96790.45</v>
          </cell>
        </row>
        <row r="127">
          <cell r="C127">
            <v>0</v>
          </cell>
          <cell r="D127">
            <v>0</v>
          </cell>
          <cell r="H127">
            <v>0</v>
          </cell>
          <cell r="I127">
            <v>0</v>
          </cell>
          <cell r="J127">
            <v>0</v>
          </cell>
          <cell r="U127">
            <v>3.5145406681190987E-3</v>
          </cell>
        </row>
        <row r="128">
          <cell r="J128">
            <v>0</v>
          </cell>
        </row>
        <row r="129">
          <cell r="J129">
            <v>0</v>
          </cell>
        </row>
        <row r="131">
          <cell r="C131">
            <v>0</v>
          </cell>
          <cell r="D131">
            <v>0</v>
          </cell>
          <cell r="H131">
            <v>0</v>
          </cell>
          <cell r="I131">
            <v>0</v>
          </cell>
          <cell r="J131">
            <v>0</v>
          </cell>
          <cell r="U131">
            <v>874000</v>
          </cell>
        </row>
        <row r="132">
          <cell r="C132">
            <v>0</v>
          </cell>
          <cell r="D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J133">
            <v>0</v>
          </cell>
        </row>
        <row r="134">
          <cell r="J134">
            <v>0</v>
          </cell>
        </row>
        <row r="135">
          <cell r="J135">
            <v>0</v>
          </cell>
        </row>
        <row r="136">
          <cell r="J136">
            <v>0</v>
          </cell>
        </row>
        <row r="137">
          <cell r="J137">
            <v>0</v>
          </cell>
        </row>
        <row r="138">
          <cell r="J138">
            <v>0</v>
          </cell>
        </row>
        <row r="139">
          <cell r="J139">
            <v>0</v>
          </cell>
        </row>
        <row r="140">
          <cell r="J140">
            <v>0</v>
          </cell>
        </row>
        <row r="141">
          <cell r="J141">
            <v>0</v>
          </cell>
        </row>
        <row r="142">
          <cell r="J142">
            <v>0</v>
          </cell>
        </row>
        <row r="143">
          <cell r="J143">
            <v>0</v>
          </cell>
        </row>
        <row r="145">
          <cell r="C145">
            <v>0</v>
          </cell>
          <cell r="D145">
            <v>0</v>
          </cell>
          <cell r="H145">
            <v>52459.75</v>
          </cell>
          <cell r="I145">
            <v>0</v>
          </cell>
          <cell r="J145">
            <v>52459.75</v>
          </cell>
        </row>
        <row r="146">
          <cell r="C146">
            <v>0</v>
          </cell>
          <cell r="D146">
            <v>0</v>
          </cell>
          <cell r="H146">
            <v>0.37739863478306851</v>
          </cell>
          <cell r="I146">
            <v>0</v>
          </cell>
          <cell r="J146">
            <v>0.37739863478306851</v>
          </cell>
        </row>
        <row r="147">
          <cell r="J147">
            <v>0</v>
          </cell>
        </row>
        <row r="148">
          <cell r="J148">
            <v>0</v>
          </cell>
        </row>
        <row r="149">
          <cell r="J149">
            <v>0</v>
          </cell>
        </row>
        <row r="150">
          <cell r="H150">
            <v>52459.75</v>
          </cell>
          <cell r="J150">
            <v>52459.75</v>
          </cell>
        </row>
        <row r="152">
          <cell r="J152">
            <v>0</v>
          </cell>
        </row>
        <row r="153">
          <cell r="J153">
            <v>0</v>
          </cell>
        </row>
        <row r="155">
          <cell r="C155">
            <v>0</v>
          </cell>
          <cell r="D155">
            <v>0</v>
          </cell>
          <cell r="H155">
            <v>-451613.94999999995</v>
          </cell>
          <cell r="I155">
            <v>199508.61</v>
          </cell>
          <cell r="J155">
            <v>-252105.33999999997</v>
          </cell>
          <cell r="U155">
            <v>-3336590.2754497188</v>
          </cell>
        </row>
        <row r="156">
          <cell r="C156">
            <v>0</v>
          </cell>
          <cell r="D156">
            <v>0</v>
          </cell>
          <cell r="H156">
            <v>-3.2489382465411856</v>
          </cell>
          <cell r="I156">
            <v>0</v>
          </cell>
          <cell r="J156">
            <v>-1.8136611618911891</v>
          </cell>
          <cell r="U156">
            <v>-0.12115433098945963</v>
          </cell>
        </row>
        <row r="158">
          <cell r="J158">
            <v>0</v>
          </cell>
        </row>
        <row r="160">
          <cell r="C160">
            <v>0</v>
          </cell>
          <cell r="D160">
            <v>0</v>
          </cell>
          <cell r="H160">
            <v>-451613.94999999995</v>
          </cell>
          <cell r="I160">
            <v>199508.61</v>
          </cell>
          <cell r="J160">
            <v>-252105.33999999997</v>
          </cell>
          <cell r="U160">
            <v>-3336590.2754497188</v>
          </cell>
        </row>
        <row r="161">
          <cell r="C161">
            <v>0</v>
          </cell>
          <cell r="D161">
            <v>0</v>
          </cell>
          <cell r="H161">
            <v>-3.2489382465411856</v>
          </cell>
          <cell r="I161">
            <v>0</v>
          </cell>
          <cell r="J161">
            <v>-1.8136611618911891</v>
          </cell>
          <cell r="U161">
            <v>-0.12115433098945963</v>
          </cell>
        </row>
      </sheetData>
      <sheetData sheetId="18">
        <row r="3">
          <cell r="C3" t="str">
            <v>Jan-23</v>
          </cell>
          <cell r="D3" t="str">
            <v>Feb-23</v>
          </cell>
          <cell r="E3" t="str">
            <v>Mar-23</v>
          </cell>
          <cell r="F3" t="str">
            <v>Apr-23</v>
          </cell>
          <cell r="O3" t="str">
            <v>2023 YTD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O4">
            <v>0</v>
          </cell>
        </row>
        <row r="5">
          <cell r="O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O6">
            <v>0</v>
          </cell>
        </row>
        <row r="7">
          <cell r="O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O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O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78887.39</v>
          </cell>
          <cell r="O29">
            <v>78887.39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O30">
            <v>0</v>
          </cell>
        </row>
        <row r="31">
          <cell r="F31">
            <v>63540.35</v>
          </cell>
          <cell r="O31">
            <v>63540.35</v>
          </cell>
        </row>
        <row r="32">
          <cell r="O32">
            <v>0</v>
          </cell>
        </row>
        <row r="33">
          <cell r="F33">
            <v>13254.27</v>
          </cell>
          <cell r="O33">
            <v>13254.27</v>
          </cell>
        </row>
        <row r="34">
          <cell r="F34">
            <v>2092.77</v>
          </cell>
          <cell r="O34">
            <v>2092.77</v>
          </cell>
        </row>
        <row r="35">
          <cell r="O35">
            <v>0</v>
          </cell>
        </row>
        <row r="36">
          <cell r="O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O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213.77</v>
          </cell>
          <cell r="O52">
            <v>213.77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O53">
            <v>0</v>
          </cell>
        </row>
        <row r="54">
          <cell r="F54">
            <v>213.77</v>
          </cell>
          <cell r="O54">
            <v>213.77</v>
          </cell>
        </row>
        <row r="55">
          <cell r="O55">
            <v>0</v>
          </cell>
        </row>
        <row r="57">
          <cell r="C57">
            <v>0</v>
          </cell>
          <cell r="D57">
            <v>0</v>
          </cell>
          <cell r="E57">
            <v>469.03</v>
          </cell>
          <cell r="F57">
            <v>16784.79</v>
          </cell>
          <cell r="O57">
            <v>17253.82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F66">
            <v>13000</v>
          </cell>
          <cell r="O66">
            <v>13000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E80">
            <v>469.03</v>
          </cell>
          <cell r="O80">
            <v>469.03</v>
          </cell>
        </row>
        <row r="81">
          <cell r="F81">
            <v>3784.79</v>
          </cell>
          <cell r="O81">
            <v>3784.79</v>
          </cell>
        </row>
        <row r="82">
          <cell r="O82">
            <v>0</v>
          </cell>
        </row>
        <row r="83">
          <cell r="O83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O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O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O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O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O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O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8625.31</v>
          </cell>
          <cell r="O145">
            <v>8625.31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F150">
            <v>8625.31</v>
          </cell>
          <cell r="O150">
            <v>8625.31</v>
          </cell>
        </row>
        <row r="152">
          <cell r="O152">
            <v>0</v>
          </cell>
        </row>
        <row r="153">
          <cell r="O153">
            <v>0</v>
          </cell>
        </row>
        <row r="155">
          <cell r="C155">
            <v>0</v>
          </cell>
          <cell r="D155">
            <v>0</v>
          </cell>
          <cell r="E155">
            <v>-469.03</v>
          </cell>
          <cell r="F155">
            <v>-104511.26000000001</v>
          </cell>
          <cell r="O155">
            <v>-104980.29000000001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O156">
            <v>0</v>
          </cell>
        </row>
        <row r="158">
          <cell r="O158">
            <v>0</v>
          </cell>
        </row>
        <row r="160">
          <cell r="C160">
            <v>0</v>
          </cell>
          <cell r="D160">
            <v>0</v>
          </cell>
          <cell r="E160">
            <v>-469.03</v>
          </cell>
          <cell r="F160">
            <v>-104511.26000000001</v>
          </cell>
          <cell r="O160">
            <v>-104980.29000000001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O161">
            <v>0</v>
          </cell>
        </row>
      </sheetData>
      <sheetData sheetId="19">
        <row r="3">
          <cell r="C3" t="str">
            <v>Jan-23</v>
          </cell>
          <cell r="D3" t="str">
            <v>Feb-23</v>
          </cell>
          <cell r="E3" t="str">
            <v>Mar-23</v>
          </cell>
          <cell r="F3" t="str">
            <v>Apr-23</v>
          </cell>
          <cell r="O3" t="str">
            <v>2023 YTD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O4">
            <v>0</v>
          </cell>
        </row>
        <row r="5">
          <cell r="O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O6">
            <v>0</v>
          </cell>
        </row>
        <row r="7">
          <cell r="O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D19">
            <v>890.44</v>
          </cell>
          <cell r="E19">
            <v>-14.84</v>
          </cell>
          <cell r="F19">
            <v>1452.59</v>
          </cell>
          <cell r="O19">
            <v>2328.19</v>
          </cell>
        </row>
        <row r="20">
          <cell r="C20">
            <v>0</v>
          </cell>
          <cell r="D20">
            <v>890.44</v>
          </cell>
          <cell r="E20">
            <v>-14.84</v>
          </cell>
          <cell r="F20">
            <v>1452.59</v>
          </cell>
          <cell r="O20">
            <v>2328.19</v>
          </cell>
        </row>
        <row r="21">
          <cell r="C21">
            <v>0</v>
          </cell>
          <cell r="D21">
            <v>-890.44</v>
          </cell>
          <cell r="E21">
            <v>14.84</v>
          </cell>
          <cell r="F21">
            <v>-1452.59</v>
          </cell>
          <cell r="O21">
            <v>-2328.19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F27">
            <v>491.42</v>
          </cell>
          <cell r="O27">
            <v>491.42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O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O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O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O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O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O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6">
          <cell r="C106">
            <v>690640.01</v>
          </cell>
          <cell r="D106">
            <v>179766.7</v>
          </cell>
          <cell r="E106">
            <v>1333899.67</v>
          </cell>
          <cell r="F106">
            <v>957366.54</v>
          </cell>
          <cell r="O106">
            <v>3161672.9199999995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O107">
            <v>0</v>
          </cell>
        </row>
        <row r="108">
          <cell r="C108">
            <v>194437.66</v>
          </cell>
          <cell r="E108">
            <v>243120</v>
          </cell>
          <cell r="F108">
            <v>439497.09</v>
          </cell>
          <cell r="O108">
            <v>877054.75</v>
          </cell>
        </row>
        <row r="109">
          <cell r="F109">
            <v>0</v>
          </cell>
          <cell r="O109">
            <v>0</v>
          </cell>
        </row>
        <row r="110">
          <cell r="C110">
            <v>420730.65</v>
          </cell>
          <cell r="D110">
            <v>104295</v>
          </cell>
          <cell r="E110">
            <v>959648</v>
          </cell>
          <cell r="F110">
            <v>442397.45</v>
          </cell>
          <cell r="O110">
            <v>1927071.0999999999</v>
          </cell>
        </row>
        <row r="111">
          <cell r="C111">
            <v>75471.7</v>
          </cell>
          <cell r="D111">
            <v>75471.7</v>
          </cell>
          <cell r="E111">
            <v>131131.67000000001</v>
          </cell>
          <cell r="F111">
            <v>75472</v>
          </cell>
          <cell r="O111">
            <v>357547.07</v>
          </cell>
        </row>
        <row r="113">
          <cell r="C113">
            <v>658546.49999999988</v>
          </cell>
          <cell r="D113">
            <v>654175.82999999996</v>
          </cell>
          <cell r="E113">
            <v>759453.04000000015</v>
          </cell>
          <cell r="F113">
            <v>783978.43</v>
          </cell>
          <cell r="O113">
            <v>2856153.8000000003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O114">
            <v>0</v>
          </cell>
        </row>
        <row r="115">
          <cell r="C115">
            <v>451339.68</v>
          </cell>
          <cell r="D115">
            <v>449208.65</v>
          </cell>
          <cell r="E115">
            <v>502677.59</v>
          </cell>
          <cell r="F115">
            <v>537611.91</v>
          </cell>
          <cell r="O115">
            <v>1940837.83</v>
          </cell>
        </row>
        <row r="116">
          <cell r="F116">
            <v>0</v>
          </cell>
          <cell r="O116">
            <v>0</v>
          </cell>
        </row>
        <row r="117">
          <cell r="C117">
            <v>94500</v>
          </cell>
          <cell r="D117">
            <v>94500</v>
          </cell>
          <cell r="E117">
            <v>99200</v>
          </cell>
          <cell r="F117">
            <v>102000</v>
          </cell>
          <cell r="O117">
            <v>390200</v>
          </cell>
        </row>
        <row r="118">
          <cell r="F118">
            <v>0</v>
          </cell>
          <cell r="O118">
            <v>0</v>
          </cell>
        </row>
        <row r="119">
          <cell r="C119">
            <v>74412.08</v>
          </cell>
          <cell r="D119">
            <v>74412.06</v>
          </cell>
          <cell r="E119">
            <v>94104.06</v>
          </cell>
          <cell r="F119">
            <v>80776.36</v>
          </cell>
          <cell r="O119">
            <v>323704.56</v>
          </cell>
        </row>
        <row r="120">
          <cell r="C120">
            <v>16976</v>
          </cell>
          <cell r="D120">
            <v>16976</v>
          </cell>
          <cell r="E120">
            <v>22226</v>
          </cell>
          <cell r="F120">
            <v>18739</v>
          </cell>
          <cell r="O120">
            <v>74917</v>
          </cell>
        </row>
        <row r="121">
          <cell r="F121">
            <v>0</v>
          </cell>
          <cell r="O121">
            <v>0</v>
          </cell>
        </row>
        <row r="122">
          <cell r="F122">
            <v>0</v>
          </cell>
          <cell r="O122">
            <v>0</v>
          </cell>
        </row>
        <row r="123">
          <cell r="C123">
            <v>14619.4</v>
          </cell>
          <cell r="D123">
            <v>12379.78</v>
          </cell>
          <cell r="E123">
            <v>41245.39</v>
          </cell>
          <cell r="F123">
            <v>44851.16</v>
          </cell>
          <cell r="O123">
            <v>113095.73000000001</v>
          </cell>
        </row>
        <row r="124">
          <cell r="C124">
            <v>6699.34</v>
          </cell>
          <cell r="D124">
            <v>6699.34</v>
          </cell>
          <cell r="F124">
            <v>0</v>
          </cell>
          <cell r="O124">
            <v>13398.68</v>
          </cell>
        </row>
        <row r="126">
          <cell r="C126">
            <v>16971.77</v>
          </cell>
          <cell r="D126">
            <v>16540.309999999998</v>
          </cell>
          <cell r="E126">
            <v>16540.32</v>
          </cell>
          <cell r="F126">
            <v>16965.190000000002</v>
          </cell>
          <cell r="O126">
            <v>67017.59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O127">
            <v>0</v>
          </cell>
        </row>
        <row r="128">
          <cell r="C128">
            <v>4919.8100000000004</v>
          </cell>
          <cell r="D128">
            <v>4488.3500000000004</v>
          </cell>
          <cell r="E128">
            <v>4488.3599999999997</v>
          </cell>
          <cell r="F128">
            <v>4488.3500000000004</v>
          </cell>
          <cell r="O128">
            <v>18384.870000000003</v>
          </cell>
        </row>
        <row r="129">
          <cell r="C129">
            <v>12051.96</v>
          </cell>
          <cell r="D129">
            <v>12051.96</v>
          </cell>
          <cell r="E129">
            <v>12051.96</v>
          </cell>
          <cell r="F129">
            <v>12476.84</v>
          </cell>
          <cell r="O129">
            <v>48632.72</v>
          </cell>
        </row>
        <row r="131">
          <cell r="C131">
            <v>442609.38999999996</v>
          </cell>
          <cell r="D131">
            <v>692400.32</v>
          </cell>
          <cell r="E131">
            <v>1073135.1399999999</v>
          </cell>
          <cell r="F131">
            <v>894237.97</v>
          </cell>
          <cell r="O131">
            <v>3102382.8200000003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O132">
            <v>0</v>
          </cell>
        </row>
        <row r="133">
          <cell r="C133">
            <v>95496.23</v>
          </cell>
          <cell r="D133">
            <v>95496.23</v>
          </cell>
          <cell r="E133">
            <v>95496.23</v>
          </cell>
          <cell r="F133">
            <v>99269.81</v>
          </cell>
          <cell r="O133">
            <v>385758.5</v>
          </cell>
        </row>
        <row r="134">
          <cell r="C134">
            <v>126367.92</v>
          </cell>
          <cell r="D134">
            <v>297171.08</v>
          </cell>
          <cell r="E134">
            <v>235890.49</v>
          </cell>
          <cell r="F134">
            <v>381982.74</v>
          </cell>
          <cell r="O134">
            <v>1041412.23</v>
          </cell>
        </row>
        <row r="135">
          <cell r="C135">
            <v>195944.54</v>
          </cell>
          <cell r="D135">
            <v>105098.86</v>
          </cell>
          <cell r="E135">
            <v>158362</v>
          </cell>
          <cell r="F135">
            <v>130715.2</v>
          </cell>
          <cell r="O135">
            <v>590120.6</v>
          </cell>
        </row>
        <row r="136">
          <cell r="C136">
            <v>917.7</v>
          </cell>
          <cell r="D136">
            <v>92489.52</v>
          </cell>
          <cell r="F136">
            <v>-0.01</v>
          </cell>
          <cell r="O136">
            <v>93407.21</v>
          </cell>
        </row>
        <row r="137">
          <cell r="E137">
            <v>389597.33</v>
          </cell>
          <cell r="F137">
            <v>36757</v>
          </cell>
          <cell r="O137">
            <v>426354.33</v>
          </cell>
        </row>
        <row r="138">
          <cell r="C138">
            <v>12896.16</v>
          </cell>
          <cell r="D138">
            <v>15630.48</v>
          </cell>
          <cell r="E138">
            <v>15280.1</v>
          </cell>
          <cell r="F138">
            <v>9824.09</v>
          </cell>
          <cell r="O138">
            <v>53630.83</v>
          </cell>
        </row>
        <row r="139">
          <cell r="C139">
            <v>8090.47</v>
          </cell>
          <cell r="D139">
            <v>84856.02</v>
          </cell>
          <cell r="E139">
            <v>160079.18</v>
          </cell>
          <cell r="F139">
            <v>206560.88</v>
          </cell>
          <cell r="O139">
            <v>459586.55</v>
          </cell>
        </row>
        <row r="140">
          <cell r="E140">
            <v>16771.68</v>
          </cell>
          <cell r="F140">
            <v>2048</v>
          </cell>
          <cell r="O140">
            <v>18819.68</v>
          </cell>
        </row>
        <row r="141">
          <cell r="F141">
            <v>0</v>
          </cell>
          <cell r="O141">
            <v>0</v>
          </cell>
        </row>
        <row r="142">
          <cell r="C142">
            <v>1658.13</v>
          </cell>
          <cell r="D142">
            <v>1658.13</v>
          </cell>
          <cell r="E142">
            <v>1658.13</v>
          </cell>
          <cell r="F142">
            <v>1658.13</v>
          </cell>
          <cell r="O142">
            <v>6632.52</v>
          </cell>
        </row>
        <row r="143">
          <cell r="C143">
            <v>1238.24</v>
          </cell>
          <cell r="F143">
            <v>25422.13</v>
          </cell>
          <cell r="O143">
            <v>26660.370000000003</v>
          </cell>
        </row>
        <row r="145">
          <cell r="C145">
            <v>-800919.32</v>
          </cell>
          <cell r="D145">
            <v>111363.61</v>
          </cell>
          <cell r="E145">
            <v>460200.76999999996</v>
          </cell>
          <cell r="F145">
            <v>287185.11</v>
          </cell>
          <cell r="O145">
            <v>57830.169999999984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O146">
            <v>0</v>
          </cell>
        </row>
        <row r="147">
          <cell r="C147">
            <v>-801179.12</v>
          </cell>
          <cell r="D147">
            <v>106823.48</v>
          </cell>
          <cell r="E147">
            <v>471543.99</v>
          </cell>
          <cell r="F147">
            <v>286360.13</v>
          </cell>
          <cell r="O147">
            <v>63548.479999999981</v>
          </cell>
        </row>
        <row r="148">
          <cell r="C148">
            <v>259.8</v>
          </cell>
          <cell r="D148">
            <v>4540.13</v>
          </cell>
          <cell r="E148">
            <v>4404.17</v>
          </cell>
          <cell r="F148">
            <v>824.98</v>
          </cell>
          <cell r="O148">
            <v>10029.08</v>
          </cell>
        </row>
        <row r="149">
          <cell r="E149">
            <v>-15747.39</v>
          </cell>
          <cell r="F149">
            <v>0</v>
          </cell>
          <cell r="O149">
            <v>-15747.39</v>
          </cell>
        </row>
        <row r="150">
          <cell r="F150">
            <v>0</v>
          </cell>
          <cell r="O150">
            <v>0</v>
          </cell>
        </row>
        <row r="152">
          <cell r="C152">
            <v>0.35</v>
          </cell>
          <cell r="D152">
            <v>30544</v>
          </cell>
          <cell r="E152">
            <v>0.8</v>
          </cell>
          <cell r="F152">
            <v>5650.83</v>
          </cell>
          <cell r="O152">
            <v>36195.979999999996</v>
          </cell>
        </row>
        <row r="153">
          <cell r="O153">
            <v>0</v>
          </cell>
        </row>
        <row r="155">
          <cell r="C155">
            <v>-1007847.9999999998</v>
          </cell>
          <cell r="D155">
            <v>-1624593.2100000002</v>
          </cell>
          <cell r="E155">
            <v>-3643213.3000000003</v>
          </cell>
          <cell r="F155">
            <v>-2935043.5799999996</v>
          </cell>
          <cell r="O155">
            <v>-9210698.0899999999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O156">
            <v>0</v>
          </cell>
        </row>
        <row r="158">
          <cell r="O158">
            <v>0</v>
          </cell>
        </row>
        <row r="160">
          <cell r="C160">
            <v>-1007847.9999999998</v>
          </cell>
          <cell r="D160">
            <v>-1624593.2100000002</v>
          </cell>
          <cell r="E160">
            <v>-3643213.3000000003</v>
          </cell>
          <cell r="F160">
            <v>-2935043.5799999996</v>
          </cell>
          <cell r="O160">
            <v>-9210698.0899999999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O161">
            <v>0</v>
          </cell>
        </row>
      </sheetData>
      <sheetData sheetId="20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 t="str">
            <v>10,959,384.04</v>
          </cell>
          <cell r="D6" t="str">
            <v>8,681,475.55</v>
          </cell>
          <cell r="E6" t="str">
            <v>10,916,236.28</v>
          </cell>
          <cell r="F6" t="str">
            <v>12,154,995.61</v>
          </cell>
          <cell r="G6" t="str">
            <v>42,712,091.48</v>
          </cell>
        </row>
        <row r="7">
          <cell r="C7" t="str">
            <v>6,541,633.35</v>
          </cell>
          <cell r="D7" t="str">
            <v>4,656,601.71</v>
          </cell>
          <cell r="E7" t="str">
            <v>5,124,016.06</v>
          </cell>
          <cell r="F7" t="str">
            <v>5,311,950.11</v>
          </cell>
          <cell r="G7" t="str">
            <v>21,634,201.23</v>
          </cell>
        </row>
        <row r="8">
          <cell r="C8" t="str">
            <v>3,485,808.53</v>
          </cell>
          <cell r="D8" t="str">
            <v>3,214,237.65</v>
          </cell>
          <cell r="E8" t="str">
            <v>4,357,968.77</v>
          </cell>
          <cell r="F8" t="str">
            <v>5,269,156.58</v>
          </cell>
          <cell r="G8" t="str">
            <v>16,327,171.53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 t="str">
            <v>931,942.16</v>
          </cell>
          <cell r="D10" t="str">
            <v>810,636.19</v>
          </cell>
          <cell r="E10" t="str">
            <v>1,434,251.45</v>
          </cell>
          <cell r="F10" t="str">
            <v>1,573,888.92</v>
          </cell>
          <cell r="G10" t="str">
            <v>4,750,718.72</v>
          </cell>
        </row>
        <row r="11">
          <cell r="C11" t="str">
            <v>9,129,432.11</v>
          </cell>
          <cell r="D11" t="str">
            <v>6,954,728.80</v>
          </cell>
          <cell r="E11" t="str">
            <v>7,195,049.48</v>
          </cell>
          <cell r="F11" t="str">
            <v>8,021,594.03</v>
          </cell>
          <cell r="G11" t="str">
            <v>31,300,804.42</v>
          </cell>
        </row>
        <row r="12">
          <cell r="C12" t="str">
            <v>5,301,165.75</v>
          </cell>
          <cell r="D12" t="str">
            <v>3,630,343.73</v>
          </cell>
          <cell r="E12" t="str">
            <v>3,579,242.36</v>
          </cell>
          <cell r="F12" t="str">
            <v>3,669,154.33</v>
          </cell>
          <cell r="G12" t="str">
            <v>16,179,906.17</v>
          </cell>
        </row>
        <row r="13">
          <cell r="C13" t="str">
            <v>3,315,926.75</v>
          </cell>
          <cell r="D13" t="str">
            <v>2,925,146.04</v>
          </cell>
          <cell r="E13" t="str">
            <v>3,009,332.76</v>
          </cell>
          <cell r="F13" t="str">
            <v>3,705,240.98</v>
          </cell>
          <cell r="G13" t="str">
            <v>12,955,646.53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 t="str">
            <v>509,502.01</v>
          </cell>
          <cell r="D15" t="str">
            <v>394,671.17</v>
          </cell>
          <cell r="E15" t="str">
            <v>602,127.22</v>
          </cell>
          <cell r="F15" t="str">
            <v>645,085.40</v>
          </cell>
          <cell r="G15" t="str">
            <v>2,151,385.80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2,837.60</v>
          </cell>
          <cell r="D17" t="str">
            <v>4,567.86</v>
          </cell>
          <cell r="E17" t="str">
            <v>4,347.14</v>
          </cell>
          <cell r="F17" t="str">
            <v>2,113.32</v>
          </cell>
          <cell r="G17" t="str">
            <v>13,865.92</v>
          </cell>
        </row>
        <row r="18">
          <cell r="C18" t="str">
            <v>9,132,269.71</v>
          </cell>
          <cell r="D18" t="str">
            <v>6,959,296.66</v>
          </cell>
          <cell r="E18" t="str">
            <v>7,199,396.62</v>
          </cell>
          <cell r="F18" t="str">
            <v>8,023,707.35</v>
          </cell>
          <cell r="G18" t="str">
            <v>31,314,670.34</v>
          </cell>
        </row>
        <row r="19">
          <cell r="C19" t="str">
            <v>-1,827,114.33</v>
          </cell>
          <cell r="D19" t="str">
            <v>-1,722,178.89</v>
          </cell>
          <cell r="E19" t="str">
            <v>-3,716,839.66</v>
          </cell>
          <cell r="F19" t="str">
            <v>-4,131,288.26</v>
          </cell>
          <cell r="G19" t="str">
            <v>-11,397,421.14</v>
          </cell>
        </row>
        <row r="20">
          <cell r="C20" t="str">
            <v>-1,827,114.33</v>
          </cell>
          <cell r="D20" t="str">
            <v>-1,722,178.89</v>
          </cell>
          <cell r="E20">
            <v>-2.93</v>
          </cell>
          <cell r="F20">
            <v>-2.94</v>
          </cell>
          <cell r="G20">
            <v>-3.74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383.41</v>
          </cell>
          <cell r="D25">
            <v>0</v>
          </cell>
          <cell r="E25">
            <v>0</v>
          </cell>
          <cell r="F25" t="str">
            <v>2,152.82</v>
          </cell>
          <cell r="G25" t="str">
            <v>2,536.23</v>
          </cell>
        </row>
        <row r="27">
          <cell r="C27" t="str">
            <v>1,545,286.34</v>
          </cell>
          <cell r="D27" t="str">
            <v>1,492,188.80</v>
          </cell>
          <cell r="E27" t="str">
            <v>2,924,567.88</v>
          </cell>
          <cell r="F27" t="str">
            <v>2,616,060.72</v>
          </cell>
          <cell r="G27" t="str">
            <v>8,578,103.74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997,790.93</v>
          </cell>
          <cell r="D29" t="str">
            <v>1,167,509.10</v>
          </cell>
          <cell r="E29" t="str">
            <v>2,390,581.23</v>
          </cell>
          <cell r="F29" t="str">
            <v>2,051,669.91</v>
          </cell>
          <cell r="G29" t="str">
            <v>6,607,551.17</v>
          </cell>
        </row>
        <row r="30">
          <cell r="C30" t="str">
            <v>411,930.61</v>
          </cell>
          <cell r="D30" t="str">
            <v>145,491.00</v>
          </cell>
          <cell r="E30" t="str">
            <v>329,653.68</v>
          </cell>
          <cell r="F30" t="str">
            <v>342,988.04</v>
          </cell>
          <cell r="G30" t="str">
            <v>1,230,063.33</v>
          </cell>
        </row>
        <row r="31">
          <cell r="C31" t="str">
            <v>129,152.02</v>
          </cell>
          <cell r="D31" t="str">
            <v>127,970.44</v>
          </cell>
          <cell r="E31" t="str">
            <v>161,052.49</v>
          </cell>
          <cell r="F31" t="str">
            <v>173,412.57</v>
          </cell>
          <cell r="G31" t="str">
            <v>591,587.52</v>
          </cell>
        </row>
        <row r="32">
          <cell r="C32" t="str">
            <v>2,046.00</v>
          </cell>
          <cell r="D32" t="str">
            <v>17,741.87</v>
          </cell>
          <cell r="E32" t="str">
            <v>19,399.16</v>
          </cell>
          <cell r="F32" t="str">
            <v>21,227.89</v>
          </cell>
          <cell r="G32" t="str">
            <v>60,414.92</v>
          </cell>
        </row>
        <row r="33">
          <cell r="C33" t="str">
            <v>4,366.78</v>
          </cell>
          <cell r="D33" t="str">
            <v>33,476.39</v>
          </cell>
          <cell r="E33" t="str">
            <v>23,881.32</v>
          </cell>
          <cell r="F33" t="str">
            <v>26,762.31</v>
          </cell>
          <cell r="G33" t="str">
            <v>88,486.80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 t="str">
            <v>1,345,798.94</v>
          </cell>
          <cell r="D36" t="str">
            <v>880,807.30</v>
          </cell>
          <cell r="E36" t="str">
            <v>1,097,445.62</v>
          </cell>
          <cell r="F36" t="str">
            <v>1,331,220.07</v>
          </cell>
          <cell r="G36" t="str">
            <v>4,655,271.93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 t="str">
            <v>283,027.15</v>
          </cell>
          <cell r="D38" t="str">
            <v>329,753.82</v>
          </cell>
          <cell r="E38" t="str">
            <v>370,163.33</v>
          </cell>
          <cell r="F38" t="str">
            <v>449,631.79</v>
          </cell>
          <cell r="G38" t="str">
            <v>1,432,576.09</v>
          </cell>
        </row>
        <row r="39">
          <cell r="C39" t="str">
            <v>24,500.00</v>
          </cell>
          <cell r="D39" t="str">
            <v>24,500.00</v>
          </cell>
          <cell r="E39" t="str">
            <v>30,500.00</v>
          </cell>
          <cell r="F39" t="str">
            <v>34,800.00</v>
          </cell>
          <cell r="G39" t="str">
            <v>114,300.00</v>
          </cell>
        </row>
        <row r="40">
          <cell r="C40" t="str">
            <v>110,214.30</v>
          </cell>
          <cell r="D40">
            <v>0</v>
          </cell>
          <cell r="E40">
            <v>0</v>
          </cell>
          <cell r="F40" t="str">
            <v>42,428.49</v>
          </cell>
          <cell r="G40" t="str">
            <v>152,642.79</v>
          </cell>
        </row>
        <row r="41">
          <cell r="C41" t="str">
            <v>554,048.03</v>
          </cell>
          <cell r="D41" t="str">
            <v>232,731.77</v>
          </cell>
          <cell r="E41" t="str">
            <v>373,787.13</v>
          </cell>
          <cell r="F41" t="str">
            <v>410,240.49</v>
          </cell>
          <cell r="G41" t="str">
            <v>1,570,807.42</v>
          </cell>
        </row>
        <row r="42">
          <cell r="C42" t="str">
            <v>11,000.00</v>
          </cell>
          <cell r="D42" t="str">
            <v>11,000.00</v>
          </cell>
          <cell r="E42" t="str">
            <v>11,000.00</v>
          </cell>
          <cell r="F42" t="str">
            <v>14,600.00</v>
          </cell>
          <cell r="G42" t="str">
            <v>47,600.00</v>
          </cell>
        </row>
        <row r="43">
          <cell r="C43" t="str">
            <v>14,981.89</v>
          </cell>
          <cell r="D43">
            <v>0</v>
          </cell>
          <cell r="E43">
            <v>0</v>
          </cell>
          <cell r="F43">
            <v>0</v>
          </cell>
          <cell r="G43" t="str">
            <v>14,981.89</v>
          </cell>
        </row>
        <row r="44">
          <cell r="C44" t="str">
            <v>74,385.08</v>
          </cell>
          <cell r="D44" t="str">
            <v>92,568.07</v>
          </cell>
          <cell r="E44" t="str">
            <v>91,330.83</v>
          </cell>
          <cell r="F44" t="str">
            <v>110,474.16</v>
          </cell>
          <cell r="G44" t="str">
            <v>368,758.14</v>
          </cell>
        </row>
        <row r="45">
          <cell r="C45" t="str">
            <v>24,855.00</v>
          </cell>
          <cell r="D45" t="str">
            <v>25,810.00</v>
          </cell>
          <cell r="E45" t="str">
            <v>27,310.00</v>
          </cell>
          <cell r="F45" t="str">
            <v>32,590.00</v>
          </cell>
          <cell r="G45" t="str">
            <v>110,565.00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 t="str">
            <v>7,200.00</v>
          </cell>
          <cell r="D47" t="str">
            <v>9,400.00</v>
          </cell>
          <cell r="E47" t="str">
            <v>10,400.00</v>
          </cell>
          <cell r="F47" t="str">
            <v>12,800.00</v>
          </cell>
          <cell r="G47" t="str">
            <v>39,800.00</v>
          </cell>
        </row>
        <row r="48">
          <cell r="C48" t="str">
            <v>241,587.49</v>
          </cell>
          <cell r="D48" t="str">
            <v>155,043.64</v>
          </cell>
          <cell r="E48" t="str">
            <v>182,954.33</v>
          </cell>
          <cell r="F48" t="str">
            <v>223,655.14</v>
          </cell>
          <cell r="G48" t="str">
            <v>803,240.60</v>
          </cell>
        </row>
        <row r="50">
          <cell r="C50" t="str">
            <v>464,694.76</v>
          </cell>
          <cell r="D50" t="str">
            <v>552,718.99</v>
          </cell>
          <cell r="E50" t="str">
            <v>668,613.64</v>
          </cell>
          <cell r="F50" t="str">
            <v>660,869.77</v>
          </cell>
          <cell r="G50" t="str">
            <v>2,346,897.16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>3,387.06</v>
          </cell>
          <cell r="D52" t="str">
            <v>4,428.23</v>
          </cell>
          <cell r="E52" t="str">
            <v>4,428.23</v>
          </cell>
          <cell r="F52" t="str">
            <v>6,166.15</v>
          </cell>
          <cell r="G52" t="str">
            <v>18,409.67</v>
          </cell>
        </row>
        <row r="53">
          <cell r="C53" t="str">
            <v>461,307.70</v>
          </cell>
          <cell r="D53" t="str">
            <v>548,290.76</v>
          </cell>
          <cell r="E53" t="str">
            <v>664,185.41</v>
          </cell>
          <cell r="F53" t="str">
            <v>654,703.62</v>
          </cell>
          <cell r="G53" t="str">
            <v>2,328,487.49</v>
          </cell>
        </row>
        <row r="55">
          <cell r="C55" t="str">
            <v>298,851.09</v>
          </cell>
          <cell r="D55" t="str">
            <v>316,095.65</v>
          </cell>
          <cell r="E55" t="str">
            <v>344,283.97</v>
          </cell>
          <cell r="F55" t="str">
            <v>382,789.01</v>
          </cell>
          <cell r="G55" t="str">
            <v>1,342,019.72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 t="str">
            <v>1,894.55</v>
          </cell>
          <cell r="D57">
            <v>165.42</v>
          </cell>
          <cell r="E57">
            <v>456</v>
          </cell>
          <cell r="F57">
            <v>492.94</v>
          </cell>
          <cell r="G57" t="str">
            <v>3,008.91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 t="str">
            <v>5,275.00</v>
          </cell>
          <cell r="D59" t="str">
            <v>3,995.00</v>
          </cell>
          <cell r="E59" t="str">
            <v>7,320.00</v>
          </cell>
          <cell r="F59" t="str">
            <v>6,050.00</v>
          </cell>
          <cell r="G59" t="str">
            <v>22,640.00</v>
          </cell>
        </row>
        <row r="60">
          <cell r="C60" t="str">
            <v>17,852.11</v>
          </cell>
          <cell r="D60" t="str">
            <v>2,740.52</v>
          </cell>
          <cell r="E60" t="str">
            <v>29,723.69</v>
          </cell>
          <cell r="F60" t="str">
            <v>9,122.16</v>
          </cell>
          <cell r="G60" t="str">
            <v>59,438.48</v>
          </cell>
        </row>
        <row r="61">
          <cell r="C61">
            <v>-20.8</v>
          </cell>
          <cell r="D61" t="str">
            <v>-,105.50</v>
          </cell>
          <cell r="E61">
            <v>38</v>
          </cell>
          <cell r="F61">
            <v>23</v>
          </cell>
          <cell r="G61">
            <v>-65.3</v>
          </cell>
        </row>
        <row r="62">
          <cell r="C62" t="str">
            <v>23,055.29</v>
          </cell>
          <cell r="D62" t="str">
            <v>34,863.50</v>
          </cell>
          <cell r="E62" t="str">
            <v>27,101.32</v>
          </cell>
          <cell r="F62" t="str">
            <v>32,898.00</v>
          </cell>
          <cell r="G62" t="str">
            <v>117,918.11</v>
          </cell>
        </row>
        <row r="63">
          <cell r="C63" t="str">
            <v>12,417.80</v>
          </cell>
          <cell r="D63" t="str">
            <v>16,802.72</v>
          </cell>
          <cell r="E63" t="str">
            <v>14,732.13</v>
          </cell>
          <cell r="F63" t="str">
            <v>16,556.93</v>
          </cell>
          <cell r="G63" t="str">
            <v>60,509.58</v>
          </cell>
        </row>
        <row r="64">
          <cell r="C64" t="str">
            <v>29,813.32</v>
          </cell>
          <cell r="D64" t="str">
            <v>17,948.42</v>
          </cell>
          <cell r="E64" t="str">
            <v>39,017.68</v>
          </cell>
          <cell r="F64" t="str">
            <v>59,744.40</v>
          </cell>
          <cell r="G64" t="str">
            <v>146,523.82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884</v>
          </cell>
          <cell r="G65">
            <v>884</v>
          </cell>
        </row>
        <row r="66">
          <cell r="C66" t="str">
            <v>2,617.06</v>
          </cell>
          <cell r="D66" t="str">
            <v>3,403.90</v>
          </cell>
          <cell r="E66" t="str">
            <v>3,875.03</v>
          </cell>
          <cell r="F66" t="str">
            <v>5,720.06</v>
          </cell>
          <cell r="G66" t="str">
            <v>15,616.05</v>
          </cell>
        </row>
        <row r="67">
          <cell r="C67" t="str">
            <v>3,268.87</v>
          </cell>
          <cell r="D67" t="str">
            <v>-1,961.74</v>
          </cell>
          <cell r="E67" t="str">
            <v>2,970.00</v>
          </cell>
          <cell r="F67" t="str">
            <v>3,271.71</v>
          </cell>
          <cell r="G67" t="str">
            <v>7,548.84</v>
          </cell>
        </row>
        <row r="68">
          <cell r="C68" t="str">
            <v>2,596.93</v>
          </cell>
          <cell r="D68" t="str">
            <v>1,395.71</v>
          </cell>
          <cell r="E68" t="str">
            <v>2,608.64</v>
          </cell>
          <cell r="F68" t="str">
            <v>3,376.16</v>
          </cell>
          <cell r="G68" t="str">
            <v>9,977.44</v>
          </cell>
        </row>
        <row r="69">
          <cell r="C69" t="str">
            <v>6,106.19</v>
          </cell>
          <cell r="D69" t="str">
            <v>18,050.05</v>
          </cell>
          <cell r="E69" t="str">
            <v>-4,614.57</v>
          </cell>
          <cell r="F69">
            <v>0</v>
          </cell>
          <cell r="G69" t="str">
            <v>19,541.67</v>
          </cell>
        </row>
        <row r="70">
          <cell r="C70" t="str">
            <v>31,315.00</v>
          </cell>
          <cell r="D70" t="str">
            <v>68,583.98</v>
          </cell>
          <cell r="E70" t="str">
            <v>26,878.71</v>
          </cell>
          <cell r="F70" t="str">
            <v>32,541.33</v>
          </cell>
          <cell r="G70" t="str">
            <v>159,319.02</v>
          </cell>
        </row>
        <row r="71">
          <cell r="C71">
            <v>0</v>
          </cell>
          <cell r="D71">
            <v>348</v>
          </cell>
          <cell r="E71" t="str">
            <v>1,396.00</v>
          </cell>
          <cell r="F71">
            <v>0</v>
          </cell>
          <cell r="G71" t="str">
            <v>1,744.00</v>
          </cell>
        </row>
        <row r="72">
          <cell r="C72">
            <v>0</v>
          </cell>
          <cell r="D72">
            <v>0</v>
          </cell>
          <cell r="E72">
            <v>159</v>
          </cell>
          <cell r="F72">
            <v>0</v>
          </cell>
          <cell r="G72">
            <v>159</v>
          </cell>
        </row>
        <row r="73">
          <cell r="C73">
            <v>0</v>
          </cell>
          <cell r="D73">
            <v>0</v>
          </cell>
          <cell r="E73">
            <v>637</v>
          </cell>
          <cell r="F73">
            <v>89.5</v>
          </cell>
          <cell r="G73">
            <v>726.5</v>
          </cell>
        </row>
        <row r="74">
          <cell r="C74">
            <v>0</v>
          </cell>
          <cell r="D74" t="str">
            <v>2,440.00</v>
          </cell>
          <cell r="E74">
            <v>0</v>
          </cell>
          <cell r="F74">
            <v>0</v>
          </cell>
          <cell r="G74" t="str">
            <v>2,440.00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815</v>
          </cell>
          <cell r="E76">
            <v>0</v>
          </cell>
          <cell r="F76">
            <v>190</v>
          </cell>
          <cell r="G76" t="str">
            <v>1,005.00</v>
          </cell>
        </row>
        <row r="77">
          <cell r="C77" t="str">
            <v>16,054.82</v>
          </cell>
          <cell r="D77" t="str">
            <v>64,855.03</v>
          </cell>
          <cell r="E77" t="str">
            <v>34,821.83</v>
          </cell>
          <cell r="F77" t="str">
            <v>102,699.41</v>
          </cell>
          <cell r="G77" t="str">
            <v>218,431.09</v>
          </cell>
        </row>
        <row r="78">
          <cell r="C78" t="str">
            <v>16,699.12</v>
          </cell>
          <cell r="D78" t="str">
            <v>13,769.91</v>
          </cell>
          <cell r="E78" t="str">
            <v>51,963.55</v>
          </cell>
          <cell r="F78" t="str">
            <v>24,637.15</v>
          </cell>
          <cell r="G78" t="str">
            <v>107,069.73</v>
          </cell>
        </row>
        <row r="79">
          <cell r="D79" t="str">
            <v>27,777.76</v>
          </cell>
          <cell r="E79" t="str">
            <v>33,379.51</v>
          </cell>
          <cell r="F79" t="str">
            <v>56,551.48</v>
          </cell>
          <cell r="G79" t="str">
            <v>166,319.83</v>
          </cell>
        </row>
        <row r="80">
          <cell r="D80" t="str">
            <v>38,410.00</v>
          </cell>
          <cell r="E80" t="str">
            <v>48,847.89</v>
          </cell>
          <cell r="F80" t="str">
            <v>42,082.05</v>
          </cell>
          <cell r="G80" t="str">
            <v>208,814.44</v>
          </cell>
        </row>
        <row r="81">
          <cell r="D81" t="str">
            <v>1,797.97</v>
          </cell>
          <cell r="E81" t="str">
            <v>22,972.56</v>
          </cell>
          <cell r="F81" t="str">
            <v>-14,141.27</v>
          </cell>
          <cell r="G81" t="str">
            <v>12,449.51</v>
          </cell>
        </row>
        <row r="83">
          <cell r="D83" t="str">
            <v>156,572.26</v>
          </cell>
          <cell r="E83" t="str">
            <v>167,447.20</v>
          </cell>
          <cell r="F83" t="str">
            <v>306,141.60</v>
          </cell>
          <cell r="G83" t="str">
            <v>823,917.26</v>
          </cell>
        </row>
        <row r="84">
          <cell r="D84" t="str">
            <v>156,572.26</v>
          </cell>
          <cell r="E84">
            <v>8.56</v>
          </cell>
          <cell r="F84">
            <v>5.14</v>
          </cell>
          <cell r="G84">
            <v>5.76</v>
          </cell>
        </row>
        <row r="85">
          <cell r="D85" t="str">
            <v>4,301.13</v>
          </cell>
          <cell r="E85" t="str">
            <v>6,547.80</v>
          </cell>
          <cell r="F85" t="str">
            <v>8,597.13</v>
          </cell>
          <cell r="G85" t="str">
            <v>24,648.26</v>
          </cell>
        </row>
        <row r="86">
          <cell r="D86" t="str">
            <v>43,020.70</v>
          </cell>
          <cell r="E86" t="str">
            <v>65,560.68</v>
          </cell>
          <cell r="F86" t="str">
            <v>86,309.47</v>
          </cell>
          <cell r="G86" t="str">
            <v>246,926.92</v>
          </cell>
        </row>
        <row r="87">
          <cell r="D87" t="str">
            <v>1,983.44</v>
          </cell>
          <cell r="E87" t="str">
            <v>2,198.20</v>
          </cell>
          <cell r="F87" t="str">
            <v>6,273.50</v>
          </cell>
          <cell r="G87" t="str">
            <v>12,159.63</v>
          </cell>
        </row>
        <row r="88">
          <cell r="D88">
            <v>0</v>
          </cell>
          <cell r="E88">
            <v>780</v>
          </cell>
          <cell r="F88">
            <v>0</v>
          </cell>
          <cell r="G88" t="str">
            <v>1,116.00</v>
          </cell>
        </row>
        <row r="89">
          <cell r="D89">
            <v>0</v>
          </cell>
          <cell r="E89">
            <v>0</v>
          </cell>
          <cell r="F89">
            <v>15</v>
          </cell>
          <cell r="G89">
            <v>15</v>
          </cell>
        </row>
        <row r="90">
          <cell r="D90">
            <v>0</v>
          </cell>
          <cell r="E90" t="str">
            <v>-16,981.13</v>
          </cell>
          <cell r="F90">
            <v>0</v>
          </cell>
          <cell r="G90" t="str">
            <v>-16,981.13</v>
          </cell>
        </row>
        <row r="91">
          <cell r="D91" t="str">
            <v>12,220.71</v>
          </cell>
          <cell r="E91" t="str">
            <v>19,846.06</v>
          </cell>
          <cell r="F91" t="str">
            <v>24,224.00</v>
          </cell>
          <cell r="G91" t="str">
            <v>78,318.93</v>
          </cell>
        </row>
        <row r="92">
          <cell r="D92">
            <v>0</v>
          </cell>
          <cell r="E92">
            <v>0</v>
          </cell>
          <cell r="F92" t="str">
            <v>3,228.16</v>
          </cell>
          <cell r="G92" t="str">
            <v>5,168.16</v>
          </cell>
        </row>
        <row r="93">
          <cell r="D93">
            <v>0</v>
          </cell>
          <cell r="E93">
            <v>0</v>
          </cell>
          <cell r="F93" t="str">
            <v>14,722.22</v>
          </cell>
          <cell r="G93" t="str">
            <v>14,722.22</v>
          </cell>
        </row>
        <row r="94">
          <cell r="D94" t="str">
            <v>95,046.28</v>
          </cell>
          <cell r="E94" t="str">
            <v>89,995.59</v>
          </cell>
          <cell r="F94" t="str">
            <v>162,772.12</v>
          </cell>
          <cell r="G94" t="str">
            <v>458,323.27</v>
          </cell>
        </row>
        <row r="95">
          <cell r="D95">
            <v>0</v>
          </cell>
          <cell r="E95" t="str">
            <v>-,500.00</v>
          </cell>
          <cell r="F95">
            <v>0</v>
          </cell>
          <cell r="G95" t="str">
            <v>-,500.00</v>
          </cell>
        </row>
        <row r="97">
          <cell r="D97" t="str">
            <v>85,229.64</v>
          </cell>
          <cell r="E97" t="str">
            <v>59,770.36</v>
          </cell>
          <cell r="F97" t="str">
            <v>239,251.80</v>
          </cell>
          <cell r="G97" t="str">
            <v>483,809.85</v>
          </cell>
        </row>
        <row r="98">
          <cell r="D98" t="str">
            <v>85,229.64</v>
          </cell>
          <cell r="E98">
            <v>23.99</v>
          </cell>
          <cell r="F98">
            <v>6.57</v>
          </cell>
          <cell r="G98">
            <v>9.81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D100">
            <v>0</v>
          </cell>
          <cell r="E100">
            <v>0</v>
          </cell>
          <cell r="F100" t="str">
            <v>4,500.00</v>
          </cell>
          <cell r="G100" t="str">
            <v>4,500.00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D102" t="str">
            <v>85,229.64</v>
          </cell>
          <cell r="E102" t="str">
            <v>59,770.36</v>
          </cell>
          <cell r="F102" t="str">
            <v>234,751.80</v>
          </cell>
          <cell r="G102" t="str">
            <v>479,309.85</v>
          </cell>
        </row>
        <row r="104">
          <cell r="D104" t="str">
            <v>204,534.62</v>
          </cell>
          <cell r="E104" t="str">
            <v>1,333,542.34</v>
          </cell>
          <cell r="F104" t="str">
            <v>957,366.54</v>
          </cell>
          <cell r="G104" t="str">
            <v>3,186,083.51</v>
          </cell>
        </row>
        <row r="105">
          <cell r="D105" t="str">
            <v>204,534.62</v>
          </cell>
          <cell r="E105">
            <v>8.18</v>
          </cell>
          <cell r="F105">
            <v>12.69</v>
          </cell>
          <cell r="G105">
            <v>13.4</v>
          </cell>
        </row>
        <row r="106">
          <cell r="D106" t="str">
            <v>24,767.92</v>
          </cell>
          <cell r="E106" t="str">
            <v>242,762.67</v>
          </cell>
          <cell r="F106" t="str">
            <v>439,497.09</v>
          </cell>
          <cell r="G106" t="str">
            <v>901,465.34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D108" t="str">
            <v>104,295.00</v>
          </cell>
          <cell r="E108" t="str">
            <v>959,648.00</v>
          </cell>
          <cell r="F108" t="str">
            <v>442,397.45</v>
          </cell>
          <cell r="G108" t="str">
            <v>1,927,071.10</v>
          </cell>
        </row>
        <row r="109">
          <cell r="D109" t="str">
            <v>75,471.70</v>
          </cell>
          <cell r="E109" t="str">
            <v>131,131.67</v>
          </cell>
          <cell r="F109" t="str">
            <v>75,472.00</v>
          </cell>
          <cell r="G109" t="str">
            <v>357,547.07</v>
          </cell>
        </row>
        <row r="111">
          <cell r="D111" t="str">
            <v>761,927.82</v>
          </cell>
          <cell r="E111" t="str">
            <v>878,058.47</v>
          </cell>
          <cell r="F111" t="str">
            <v>962,727.95</v>
          </cell>
          <cell r="G111" t="str">
            <v>3,369,012.73</v>
          </cell>
        </row>
        <row r="112">
          <cell r="D112" t="str">
            <v>761,927.82</v>
          </cell>
          <cell r="E112">
            <v>12.43</v>
          </cell>
          <cell r="F112">
            <v>12.62</v>
          </cell>
          <cell r="G112">
            <v>12.67</v>
          </cell>
        </row>
        <row r="113">
          <cell r="D113" t="str">
            <v>514,500.32</v>
          </cell>
          <cell r="E113" t="str">
            <v>578,014.76</v>
          </cell>
          <cell r="F113" t="str">
            <v>628,111.91</v>
          </cell>
          <cell r="G113" t="str">
            <v>2,237,258.34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D115" t="str">
            <v>118,500.00</v>
          </cell>
          <cell r="E115" t="str">
            <v>99,200.00</v>
          </cell>
          <cell r="F115" t="str">
            <v>163,400.00</v>
          </cell>
          <cell r="G115" t="str">
            <v>499,600.00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D117" t="str">
            <v>89,044.38</v>
          </cell>
          <cell r="E117" t="str">
            <v>127,465.58</v>
          </cell>
          <cell r="F117" t="str">
            <v>85,826.82</v>
          </cell>
          <cell r="G117" t="str">
            <v>391,381.18</v>
          </cell>
        </row>
        <row r="118">
          <cell r="D118" t="str">
            <v>20,804.00</v>
          </cell>
          <cell r="E118" t="str">
            <v>30,954.00</v>
          </cell>
          <cell r="F118" t="str">
            <v>20,060.00</v>
          </cell>
          <cell r="G118" t="str">
            <v>92,622.00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D121" t="str">
            <v>12,379.78</v>
          </cell>
          <cell r="E121" t="str">
            <v>42,424.13</v>
          </cell>
          <cell r="F121" t="str">
            <v>65,329.22</v>
          </cell>
          <cell r="G121" t="str">
            <v>134,752.53</v>
          </cell>
        </row>
        <row r="122">
          <cell r="D122" t="str">
            <v>6,699.34</v>
          </cell>
          <cell r="E122">
            <v>0</v>
          </cell>
          <cell r="F122">
            <v>0</v>
          </cell>
          <cell r="G122" t="str">
            <v>13,398.68</v>
          </cell>
        </row>
        <row r="124">
          <cell r="D124" t="str">
            <v>18,185.84</v>
          </cell>
          <cell r="E124" t="str">
            <v>18,185.85</v>
          </cell>
          <cell r="F124" t="str">
            <v>18,610.72</v>
          </cell>
          <cell r="G124" t="str">
            <v>73,599.71</v>
          </cell>
        </row>
        <row r="125">
          <cell r="D125" t="str">
            <v>18,185.84</v>
          </cell>
          <cell r="E125">
            <v>600.25</v>
          </cell>
          <cell r="F125">
            <v>653.11</v>
          </cell>
          <cell r="G125">
            <v>580.32000000000005</v>
          </cell>
        </row>
        <row r="126">
          <cell r="D126" t="str">
            <v>4,788.88</v>
          </cell>
          <cell r="E126" t="str">
            <v>4,788.89</v>
          </cell>
          <cell r="F126" t="str">
            <v>4,788.88</v>
          </cell>
          <cell r="G126" t="str">
            <v>19,586.99</v>
          </cell>
        </row>
        <row r="127">
          <cell r="D127" t="str">
            <v>13,396.96</v>
          </cell>
          <cell r="E127" t="str">
            <v>13,396.96</v>
          </cell>
          <cell r="F127" t="str">
            <v>13,821.84</v>
          </cell>
          <cell r="G127" t="str">
            <v>54,012.72</v>
          </cell>
        </row>
        <row r="129">
          <cell r="D129" t="str">
            <v>745,704.78</v>
          </cell>
          <cell r="E129" t="str">
            <v>1,110,401.69</v>
          </cell>
          <cell r="F129" t="str">
            <v>902,976.17</v>
          </cell>
          <cell r="G129" t="str">
            <v>3,268,208.97</v>
          </cell>
        </row>
        <row r="130">
          <cell r="D130" t="str">
            <v>745,704.78</v>
          </cell>
          <cell r="E130">
            <v>9.83</v>
          </cell>
          <cell r="F130">
            <v>13.46</v>
          </cell>
          <cell r="G130">
            <v>13.06</v>
          </cell>
        </row>
        <row r="131">
          <cell r="D131" t="str">
            <v>95,496.23</v>
          </cell>
          <cell r="E131" t="str">
            <v>95,496.23</v>
          </cell>
          <cell r="F131" t="str">
            <v>99,269.81</v>
          </cell>
          <cell r="G131" t="str">
            <v>385,758.50</v>
          </cell>
        </row>
        <row r="132">
          <cell r="D132" t="str">
            <v>297,171.08</v>
          </cell>
          <cell r="E132" t="str">
            <v>235,890.49</v>
          </cell>
          <cell r="F132" t="str">
            <v>381,982.74</v>
          </cell>
          <cell r="G132" t="str">
            <v>1,041,412.23</v>
          </cell>
        </row>
        <row r="133">
          <cell r="D133" t="str">
            <v>105,452.63</v>
          </cell>
          <cell r="E133" t="str">
            <v>168,715.77</v>
          </cell>
          <cell r="F133" t="str">
            <v>131,441.72</v>
          </cell>
          <cell r="G133" t="str">
            <v>601,908.43</v>
          </cell>
        </row>
        <row r="134">
          <cell r="D134" t="str">
            <v>92,489.52</v>
          </cell>
          <cell r="E134">
            <v>0</v>
          </cell>
          <cell r="F134">
            <v>-0.01</v>
          </cell>
          <cell r="G134" t="str">
            <v>93,407.21</v>
          </cell>
        </row>
        <row r="135">
          <cell r="D135">
            <v>0</v>
          </cell>
          <cell r="E135" t="str">
            <v>389,597.33</v>
          </cell>
          <cell r="F135" t="str">
            <v>36,757.00</v>
          </cell>
          <cell r="G135" t="str">
            <v>426,354.33</v>
          </cell>
        </row>
        <row r="136">
          <cell r="D136" t="str">
            <v>20,947.15</v>
          </cell>
          <cell r="E136" t="str">
            <v>12,217.50</v>
          </cell>
          <cell r="F136" t="str">
            <v>13,435.77</v>
          </cell>
          <cell r="G136" t="str">
            <v>64,813.25</v>
          </cell>
        </row>
        <row r="137">
          <cell r="D137" t="str">
            <v>87,608.02</v>
          </cell>
          <cell r="E137" t="str">
            <v>162,036.14</v>
          </cell>
          <cell r="F137" t="str">
            <v>206,560.88</v>
          </cell>
          <cell r="G137" t="str">
            <v>464,295.51</v>
          </cell>
        </row>
        <row r="138">
          <cell r="D138">
            <v>0</v>
          </cell>
          <cell r="E138" t="str">
            <v>16,771.68</v>
          </cell>
          <cell r="F138" t="str">
            <v>2,048.00</v>
          </cell>
          <cell r="G138" t="str">
            <v>18,819.68</v>
          </cell>
        </row>
        <row r="139"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D140" t="str">
            <v>1,658.13</v>
          </cell>
          <cell r="E140" t="str">
            <v>1,658.13</v>
          </cell>
          <cell r="F140" t="str">
            <v>1,658.13</v>
          </cell>
          <cell r="G140" t="str">
            <v>6,632.52</v>
          </cell>
        </row>
        <row r="141">
          <cell r="D141" t="str">
            <v>44,882.02</v>
          </cell>
          <cell r="E141" t="str">
            <v>28,018.42</v>
          </cell>
          <cell r="F141" t="str">
            <v>29,822.13</v>
          </cell>
          <cell r="G141" t="str">
            <v>164,807.31</v>
          </cell>
        </row>
        <row r="143">
          <cell r="D143" t="str">
            <v>116,488.16</v>
          </cell>
          <cell r="E143" t="str">
            <v>264,174.56</v>
          </cell>
          <cell r="F143" t="str">
            <v>232,310.53</v>
          </cell>
          <cell r="G143" t="str">
            <v>735,866.99</v>
          </cell>
        </row>
        <row r="144">
          <cell r="D144" t="str">
            <v>116,488.16</v>
          </cell>
          <cell r="E144">
            <v>41.32</v>
          </cell>
          <cell r="F144">
            <v>52.32</v>
          </cell>
          <cell r="G144">
            <v>58.04</v>
          </cell>
        </row>
        <row r="145"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D146">
            <v>30</v>
          </cell>
          <cell r="E146">
            <v>10</v>
          </cell>
          <cell r="F146" t="str">
            <v>8,962.22</v>
          </cell>
          <cell r="G146" t="str">
            <v>9,402.22</v>
          </cell>
        </row>
        <row r="147">
          <cell r="D147">
            <v>0</v>
          </cell>
          <cell r="E147">
            <v>-28.28</v>
          </cell>
          <cell r="F147">
            <v>0</v>
          </cell>
          <cell r="G147">
            <v>-28.28</v>
          </cell>
        </row>
        <row r="148">
          <cell r="D148" t="str">
            <v>116,458.16</v>
          </cell>
          <cell r="E148" t="str">
            <v>264,192.84</v>
          </cell>
          <cell r="F148" t="str">
            <v>223,348.31</v>
          </cell>
          <cell r="G148" t="str">
            <v>726,493.05</v>
          </cell>
        </row>
        <row r="150">
          <cell r="D150" t="str">
            <v>30,544.00</v>
          </cell>
          <cell r="E150">
            <v>0.8</v>
          </cell>
          <cell r="F150" t="str">
            <v>5,650.83</v>
          </cell>
          <cell r="G150" t="str">
            <v>36,195.98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66.66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 t="str">
            <v>931,942.16</v>
          </cell>
          <cell r="D10" t="str">
            <v>810,636.19</v>
          </cell>
          <cell r="E10" t="str">
            <v>1,434,251.45</v>
          </cell>
          <cell r="F10" t="str">
            <v>1,573,888.92</v>
          </cell>
          <cell r="G10" t="str">
            <v>4,750,718.72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 t="str">
            <v>509,502.01</v>
          </cell>
          <cell r="D15" t="str">
            <v>394,671.17</v>
          </cell>
          <cell r="E15" t="str">
            <v>602,127.22</v>
          </cell>
          <cell r="F15" t="str">
            <v>645,085.40</v>
          </cell>
          <cell r="G15" t="str">
            <v>2,151,385.80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>
            <v>0</v>
          </cell>
          <cell r="D17">
            <v>356.05</v>
          </cell>
          <cell r="E17">
            <v>0</v>
          </cell>
          <cell r="F17">
            <v>0</v>
          </cell>
          <cell r="G17">
            <v>356.05</v>
          </cell>
        </row>
        <row r="18">
          <cell r="C18">
            <v>0</v>
          </cell>
          <cell r="D18">
            <v>356.05</v>
          </cell>
          <cell r="E18">
            <v>0</v>
          </cell>
          <cell r="F18">
            <v>0</v>
          </cell>
          <cell r="G18">
            <v>356.05</v>
          </cell>
        </row>
        <row r="19">
          <cell r="C19">
            <v>0</v>
          </cell>
          <cell r="D19">
            <v>356.05</v>
          </cell>
          <cell r="E19">
            <v>0</v>
          </cell>
          <cell r="F19">
            <v>0</v>
          </cell>
          <cell r="G19">
            <v>356.05</v>
          </cell>
        </row>
        <row r="20">
          <cell r="C20">
            <v>0</v>
          </cell>
          <cell r="D20">
            <v>356.05</v>
          </cell>
          <cell r="E20">
            <v>0</v>
          </cell>
          <cell r="F20">
            <v>0</v>
          </cell>
          <cell r="G20">
            <v>0</v>
          </cell>
        </row>
        <row r="21">
          <cell r="C21">
            <v>0</v>
          </cell>
          <cell r="D21">
            <v>356.05</v>
          </cell>
          <cell r="E21">
            <v>0</v>
          </cell>
          <cell r="F21">
            <v>0</v>
          </cell>
          <cell r="G21">
            <v>356.05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383.41</v>
          </cell>
          <cell r="D25">
            <v>0</v>
          </cell>
          <cell r="E25">
            <v>0</v>
          </cell>
          <cell r="F25">
            <v>0</v>
          </cell>
          <cell r="G25">
            <v>383.41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3">
          <cell r="C83" t="str">
            <v>193,756.20</v>
          </cell>
          <cell r="D83" t="str">
            <v>156,572.26</v>
          </cell>
          <cell r="E83" t="str">
            <v>167,447.20</v>
          </cell>
          <cell r="F83" t="str">
            <v>306,141.60</v>
          </cell>
          <cell r="G83" t="str">
            <v>823,917.26</v>
          </cell>
        </row>
        <row r="84">
          <cell r="C84" t="str">
            <v>193,756.20</v>
          </cell>
          <cell r="D84" t="str">
            <v>156,572.26</v>
          </cell>
          <cell r="E84">
            <v>8.56</v>
          </cell>
          <cell r="F84">
            <v>5.14</v>
          </cell>
          <cell r="G84">
            <v>5.76</v>
          </cell>
        </row>
        <row r="85">
          <cell r="C85" t="str">
            <v>5,202.20</v>
          </cell>
          <cell r="D85" t="str">
            <v>4,301.13</v>
          </cell>
          <cell r="E85" t="str">
            <v>6,547.80</v>
          </cell>
          <cell r="F85" t="str">
            <v>8,597.13</v>
          </cell>
          <cell r="G85" t="str">
            <v>24,648.26</v>
          </cell>
        </row>
        <row r="86">
          <cell r="C86" t="str">
            <v>52,036.07</v>
          </cell>
          <cell r="D86" t="str">
            <v>43,020.70</v>
          </cell>
          <cell r="E86" t="str">
            <v>65,560.68</v>
          </cell>
          <cell r="F86" t="str">
            <v>86,309.47</v>
          </cell>
          <cell r="G86" t="str">
            <v>246,926.92</v>
          </cell>
        </row>
        <row r="87">
          <cell r="C87" t="str">
            <v>1,704.49</v>
          </cell>
          <cell r="D87" t="str">
            <v>1,983.44</v>
          </cell>
          <cell r="E87" t="str">
            <v>2,198.20</v>
          </cell>
          <cell r="F87" t="str">
            <v>6,273.50</v>
          </cell>
          <cell r="G87" t="str">
            <v>12,159.63</v>
          </cell>
        </row>
        <row r="88">
          <cell r="C88">
            <v>336</v>
          </cell>
          <cell r="D88">
            <v>0</v>
          </cell>
          <cell r="E88">
            <v>780</v>
          </cell>
          <cell r="F88">
            <v>0</v>
          </cell>
          <cell r="G88" t="str">
            <v>1,116.00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15</v>
          </cell>
          <cell r="G89">
            <v>15</v>
          </cell>
        </row>
        <row r="90">
          <cell r="C90">
            <v>0</v>
          </cell>
          <cell r="D90">
            <v>0</v>
          </cell>
          <cell r="E90" t="str">
            <v>-16,981.13</v>
          </cell>
          <cell r="F90">
            <v>0</v>
          </cell>
          <cell r="G90" t="str">
            <v>-16,981.13</v>
          </cell>
        </row>
        <row r="91">
          <cell r="C91" t="str">
            <v>22,028.16</v>
          </cell>
          <cell r="D91" t="str">
            <v>12,220.71</v>
          </cell>
          <cell r="E91" t="str">
            <v>19,846.06</v>
          </cell>
          <cell r="F91" t="str">
            <v>24,224.00</v>
          </cell>
          <cell r="G91" t="str">
            <v>78,318.93</v>
          </cell>
        </row>
        <row r="92">
          <cell r="C92" t="str">
            <v>1,940.00</v>
          </cell>
          <cell r="D92">
            <v>0</v>
          </cell>
          <cell r="E92">
            <v>0</v>
          </cell>
          <cell r="F92" t="str">
            <v>3,228.16</v>
          </cell>
          <cell r="G92" t="str">
            <v>5,168.16</v>
          </cell>
        </row>
        <row r="93">
          <cell r="C93">
            <v>0</v>
          </cell>
          <cell r="D93">
            <v>0</v>
          </cell>
          <cell r="E93">
            <v>0</v>
          </cell>
          <cell r="F93" t="str">
            <v>14,722.22</v>
          </cell>
          <cell r="G93" t="str">
            <v>14,722.22</v>
          </cell>
        </row>
        <row r="94">
          <cell r="C94" t="str">
            <v>110,509.28</v>
          </cell>
          <cell r="D94" t="str">
            <v>95,046.28</v>
          </cell>
          <cell r="E94" t="str">
            <v>89,995.59</v>
          </cell>
          <cell r="F94" t="str">
            <v>162,772.12</v>
          </cell>
          <cell r="G94" t="str">
            <v>458,323.27</v>
          </cell>
        </row>
        <row r="95">
          <cell r="C95">
            <v>0</v>
          </cell>
          <cell r="D95">
            <v>0</v>
          </cell>
          <cell r="E95" t="str">
            <v>-,500.00</v>
          </cell>
          <cell r="F95">
            <v>0</v>
          </cell>
          <cell r="G95" t="str">
            <v>-,500.00</v>
          </cell>
        </row>
        <row r="97">
          <cell r="C97" t="str">
            <v>99,558.05</v>
          </cell>
          <cell r="D97" t="str">
            <v>85,229.64</v>
          </cell>
          <cell r="E97" t="str">
            <v>59,770.36</v>
          </cell>
          <cell r="F97" t="str">
            <v>239,251.80</v>
          </cell>
          <cell r="G97" t="str">
            <v>483,809.85</v>
          </cell>
        </row>
        <row r="98">
          <cell r="C98" t="str">
            <v>99,558.05</v>
          </cell>
          <cell r="D98" t="str">
            <v>85,229.64</v>
          </cell>
          <cell r="E98">
            <v>23.99</v>
          </cell>
          <cell r="F98">
            <v>6.57</v>
          </cell>
          <cell r="G98">
            <v>9.81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 t="str">
            <v>4,500.00</v>
          </cell>
          <cell r="G100" t="str">
            <v>4,500.00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C102" t="str">
            <v>99,558.05</v>
          </cell>
          <cell r="D102" t="str">
            <v>85,229.64</v>
          </cell>
          <cell r="E102" t="str">
            <v>59,770.36</v>
          </cell>
          <cell r="F102" t="str">
            <v>234,751.80</v>
          </cell>
          <cell r="G102" t="str">
            <v>479,309.85</v>
          </cell>
        </row>
        <row r="104">
          <cell r="C104">
            <v>0</v>
          </cell>
          <cell r="D104" t="str">
            <v>18,867.92</v>
          </cell>
          <cell r="E104">
            <v>0</v>
          </cell>
          <cell r="F104">
            <v>0</v>
          </cell>
          <cell r="G104" t="str">
            <v>18,867.92</v>
          </cell>
        </row>
        <row r="105">
          <cell r="C105">
            <v>0</v>
          </cell>
          <cell r="D105" t="str">
            <v>18,867.92</v>
          </cell>
          <cell r="E105">
            <v>0</v>
          </cell>
          <cell r="F105">
            <v>0</v>
          </cell>
          <cell r="G105">
            <v>0</v>
          </cell>
        </row>
        <row r="106">
          <cell r="C106">
            <v>0</v>
          </cell>
          <cell r="D106" t="str">
            <v>18,867.92</v>
          </cell>
          <cell r="E106">
            <v>0</v>
          </cell>
          <cell r="F106">
            <v>0</v>
          </cell>
          <cell r="G106" t="str">
            <v>18,867.92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C111" t="str">
            <v>107,751.99</v>
          </cell>
          <cell r="D111" t="str">
            <v>107,751.99</v>
          </cell>
          <cell r="E111" t="str">
            <v>118,605.43</v>
          </cell>
          <cell r="F111" t="str">
            <v>178,749.52</v>
          </cell>
          <cell r="G111" t="str">
            <v>512,858.93</v>
          </cell>
        </row>
        <row r="112">
          <cell r="C112" t="str">
            <v>107,751.99</v>
          </cell>
          <cell r="D112" t="str">
            <v>107,751.99</v>
          </cell>
          <cell r="E112">
            <v>0</v>
          </cell>
          <cell r="F112">
            <v>0</v>
          </cell>
          <cell r="G112">
            <v>0</v>
          </cell>
        </row>
        <row r="113">
          <cell r="C113" t="str">
            <v>65,291.67</v>
          </cell>
          <cell r="D113" t="str">
            <v>65,291.67</v>
          </cell>
          <cell r="E113" t="str">
            <v>75,337.17</v>
          </cell>
          <cell r="F113" t="str">
            <v>90,500.00</v>
          </cell>
          <cell r="G113" t="str">
            <v>296,420.51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C115" t="str">
            <v>24,000.00</v>
          </cell>
          <cell r="D115" t="str">
            <v>24,000.00</v>
          </cell>
          <cell r="E115">
            <v>0</v>
          </cell>
          <cell r="F115" t="str">
            <v>61,400.00</v>
          </cell>
          <cell r="G115" t="str">
            <v>109,400.00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C117" t="str">
            <v>14,632.32</v>
          </cell>
          <cell r="D117" t="str">
            <v>14,632.32</v>
          </cell>
          <cell r="E117" t="str">
            <v>33,361.52</v>
          </cell>
          <cell r="F117" t="str">
            <v>5,050.46</v>
          </cell>
          <cell r="G117" t="str">
            <v>67,676.62</v>
          </cell>
        </row>
        <row r="118">
          <cell r="C118" t="str">
            <v>3,828.00</v>
          </cell>
          <cell r="D118" t="str">
            <v>3,828.00</v>
          </cell>
          <cell r="E118" t="str">
            <v>8,728.00</v>
          </cell>
          <cell r="F118" t="str">
            <v>1,321.00</v>
          </cell>
          <cell r="G118" t="str">
            <v>17,705.00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C121">
            <v>0</v>
          </cell>
          <cell r="D121">
            <v>0</v>
          </cell>
          <cell r="E121" t="str">
            <v>1,178.74</v>
          </cell>
          <cell r="F121" t="str">
            <v>20,478.06</v>
          </cell>
          <cell r="G121" t="str">
            <v>21,656.80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C124" t="str">
            <v>1,645.53</v>
          </cell>
          <cell r="D124" t="str">
            <v>1,645.53</v>
          </cell>
          <cell r="E124" t="str">
            <v>1,645.53</v>
          </cell>
          <cell r="F124" t="str">
            <v>1,645.53</v>
          </cell>
          <cell r="G124" t="str">
            <v>6,582.12</v>
          </cell>
        </row>
        <row r="125">
          <cell r="C125" t="str">
            <v>1,645.53</v>
          </cell>
          <cell r="D125" t="str">
            <v>1,645.53</v>
          </cell>
          <cell r="E125">
            <v>0</v>
          </cell>
          <cell r="F125">
            <v>0</v>
          </cell>
          <cell r="G125">
            <v>0</v>
          </cell>
        </row>
        <row r="126">
          <cell r="C126">
            <v>300.52999999999997</v>
          </cell>
          <cell r="D126">
            <v>300.52999999999997</v>
          </cell>
          <cell r="E126">
            <v>300.52999999999997</v>
          </cell>
          <cell r="F126">
            <v>300.52999999999997</v>
          </cell>
          <cell r="G126" t="str">
            <v>1,202.12</v>
          </cell>
        </row>
        <row r="127">
          <cell r="C127" t="str">
            <v>1,345.00</v>
          </cell>
          <cell r="D127" t="str">
            <v>1,345.00</v>
          </cell>
          <cell r="E127" t="str">
            <v>1,345.00</v>
          </cell>
          <cell r="F127" t="str">
            <v>1,345.00</v>
          </cell>
          <cell r="G127" t="str">
            <v>5,380.00</v>
          </cell>
        </row>
        <row r="129">
          <cell r="C129" t="str">
            <v>5,670.44</v>
          </cell>
          <cell r="D129" t="str">
            <v>8,422.44</v>
          </cell>
          <cell r="E129" t="str">
            <v>9,248.13</v>
          </cell>
          <cell r="F129" t="str">
            <v>4,338.20</v>
          </cell>
          <cell r="G129" t="str">
            <v>27,679.21</v>
          </cell>
        </row>
        <row r="130">
          <cell r="C130" t="str">
            <v>5,670.44</v>
          </cell>
          <cell r="D130" t="str">
            <v>8,422.44</v>
          </cell>
          <cell r="E130">
            <v>0</v>
          </cell>
          <cell r="F130">
            <v>0</v>
          </cell>
          <cell r="G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C133">
            <v>353.77</v>
          </cell>
          <cell r="D133">
            <v>353.77</v>
          </cell>
          <cell r="E133" t="str">
            <v>10,353.77</v>
          </cell>
          <cell r="F133">
            <v>726.52</v>
          </cell>
          <cell r="G133" t="str">
            <v>11,787.83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C136" t="str">
            <v>5,316.67</v>
          </cell>
          <cell r="D136" t="str">
            <v>5,316.67</v>
          </cell>
          <cell r="E136" t="str">
            <v>-3,062.60</v>
          </cell>
          <cell r="F136" t="str">
            <v>3,611.68</v>
          </cell>
          <cell r="G136" t="str">
            <v>11,182.42</v>
          </cell>
        </row>
        <row r="137">
          <cell r="C137">
            <v>0</v>
          </cell>
          <cell r="D137" t="str">
            <v>2,752.00</v>
          </cell>
          <cell r="E137" t="str">
            <v>1,956.96</v>
          </cell>
          <cell r="F137">
            <v>0</v>
          </cell>
          <cell r="G137" t="str">
            <v>4,708.96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 t="str">
            <v>1,729,622.65</v>
          </cell>
          <cell r="D6" t="str">
            <v>1,111,573.77</v>
          </cell>
          <cell r="E6" t="str">
            <v>1,269,586.53</v>
          </cell>
          <cell r="F6" t="str">
            <v>1,335,524.10</v>
          </cell>
          <cell r="G6" t="str">
            <v>5,446,307.05</v>
          </cell>
        </row>
        <row r="7">
          <cell r="C7" t="str">
            <v>1,729,622.65</v>
          </cell>
          <cell r="D7" t="str">
            <v>1,111,573.77</v>
          </cell>
          <cell r="E7" t="str">
            <v>1,269,586.53</v>
          </cell>
          <cell r="F7" t="str">
            <v>1,335,524.10</v>
          </cell>
          <cell r="G7" t="str">
            <v>5,446,307.05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 t="str">
            <v>1,688,416.15</v>
          </cell>
          <cell r="D11" t="str">
            <v>1,016,232.54</v>
          </cell>
          <cell r="E11" t="str">
            <v>1,046,331.48</v>
          </cell>
          <cell r="F11" t="str">
            <v>1,060,401.58</v>
          </cell>
          <cell r="G11" t="str">
            <v>4,811,381.75</v>
          </cell>
        </row>
        <row r="12">
          <cell r="C12" t="str">
            <v>1,685,578.87</v>
          </cell>
          <cell r="D12" t="str">
            <v>1,012,911.16</v>
          </cell>
          <cell r="E12" t="str">
            <v>1,045,550.32</v>
          </cell>
          <cell r="F12" t="str">
            <v>1,060,401.37</v>
          </cell>
          <cell r="G12" t="str">
            <v>4,804,441.72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2,837.28</v>
          </cell>
          <cell r="D17" t="str">
            <v>3,321.38</v>
          </cell>
          <cell r="E17">
            <v>781.16</v>
          </cell>
          <cell r="F17">
            <v>0.21</v>
          </cell>
          <cell r="G17" t="str">
            <v>6,940.03</v>
          </cell>
        </row>
        <row r="18">
          <cell r="C18" t="str">
            <v>1,691,253.43</v>
          </cell>
          <cell r="D18" t="str">
            <v>1,019,553.92</v>
          </cell>
          <cell r="E18" t="str">
            <v>1,047,112.64</v>
          </cell>
          <cell r="F18" t="str">
            <v>1,060,401.79</v>
          </cell>
          <cell r="G18" t="str">
            <v>4,818,321.78</v>
          </cell>
        </row>
        <row r="19">
          <cell r="C19" t="str">
            <v>-38,369.22</v>
          </cell>
          <cell r="D19" t="str">
            <v>-92,019.85</v>
          </cell>
          <cell r="E19" t="str">
            <v>-,222,473.89</v>
          </cell>
          <cell r="F19" t="str">
            <v>-,275,122.31</v>
          </cell>
          <cell r="G19" t="str">
            <v>-,627,985.27</v>
          </cell>
        </row>
        <row r="20">
          <cell r="C20" t="str">
            <v>-38,369.22</v>
          </cell>
          <cell r="D20" t="str">
            <v>-92,019.85</v>
          </cell>
          <cell r="E20">
            <v>-5.7</v>
          </cell>
          <cell r="F20">
            <v>-4.8499999999999996</v>
          </cell>
          <cell r="G20">
            <v>-8.67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 t="str">
            <v>333,008.90</v>
          </cell>
          <cell r="D27" t="str">
            <v>227,731.02</v>
          </cell>
          <cell r="E27" t="str">
            <v>254,488.49</v>
          </cell>
          <cell r="F27" t="str">
            <v>268,682.62</v>
          </cell>
          <cell r="G27" t="str">
            <v>1,083,911.03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200,311.28</v>
          </cell>
          <cell r="D29" t="str">
            <v>200,311.28</v>
          </cell>
          <cell r="E29" t="str">
            <v>202,438.45</v>
          </cell>
          <cell r="F29" t="str">
            <v>201,024.05</v>
          </cell>
          <cell r="G29" t="str">
            <v>804,085.06</v>
          </cell>
        </row>
        <row r="30">
          <cell r="C30" t="str">
            <v>110,191.62</v>
          </cell>
          <cell r="D30">
            <v>0</v>
          </cell>
          <cell r="E30" t="str">
            <v>27,288.20</v>
          </cell>
          <cell r="F30" t="str">
            <v>39,987.40</v>
          </cell>
          <cell r="G30" t="str">
            <v>177,467.22</v>
          </cell>
        </row>
        <row r="31">
          <cell r="C31" t="str">
            <v>20,460.00</v>
          </cell>
          <cell r="D31" t="str">
            <v>20,460.00</v>
          </cell>
          <cell r="E31" t="str">
            <v>18,143.78</v>
          </cell>
          <cell r="F31" t="str">
            <v>20,460.00</v>
          </cell>
          <cell r="G31" t="str">
            <v>79,523.78</v>
          </cell>
        </row>
        <row r="32">
          <cell r="C32" t="str">
            <v>2,046.00</v>
          </cell>
          <cell r="D32" t="str">
            <v>1,552.05</v>
          </cell>
          <cell r="E32" t="str">
            <v>1,814.38</v>
          </cell>
          <cell r="F32" t="str">
            <v>2,046.00</v>
          </cell>
          <cell r="G32" t="str">
            <v>7,458.43</v>
          </cell>
        </row>
        <row r="33">
          <cell r="C33">
            <v>0</v>
          </cell>
          <cell r="D33" t="str">
            <v>5,407.69</v>
          </cell>
          <cell r="E33" t="str">
            <v>4,803.68</v>
          </cell>
          <cell r="F33" t="str">
            <v>5,165.17</v>
          </cell>
          <cell r="G33" t="str">
            <v>15,376.54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 t="str">
            <v>220,771.60</v>
          </cell>
          <cell r="D36" t="str">
            <v>119,420.57</v>
          </cell>
          <cell r="E36" t="str">
            <v>185,082.03</v>
          </cell>
          <cell r="F36" t="str">
            <v>192,006.71</v>
          </cell>
          <cell r="G36" t="str">
            <v>717,280.91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 t="str">
            <v>71,000.00</v>
          </cell>
          <cell r="D38" t="str">
            <v>71,000.00</v>
          </cell>
          <cell r="E38" t="str">
            <v>71,000.00</v>
          </cell>
          <cell r="F38" t="str">
            <v>71,000.00</v>
          </cell>
          <cell r="G38" t="str">
            <v>284,000.00</v>
          </cell>
        </row>
        <row r="39">
          <cell r="C39" t="str">
            <v>5,500.00</v>
          </cell>
          <cell r="D39" t="str">
            <v>5,500.00</v>
          </cell>
          <cell r="E39" t="str">
            <v>5,500.00</v>
          </cell>
          <cell r="F39" t="str">
            <v>5,500.00</v>
          </cell>
          <cell r="G39" t="str">
            <v>22,000.00</v>
          </cell>
        </row>
        <row r="40">
          <cell r="C40" t="str">
            <v>25,928.56</v>
          </cell>
          <cell r="D40">
            <v>0</v>
          </cell>
          <cell r="E40">
            <v>0</v>
          </cell>
          <cell r="F40" t="str">
            <v>8,142.84</v>
          </cell>
          <cell r="G40" t="str">
            <v>34,071.40</v>
          </cell>
        </row>
        <row r="41">
          <cell r="C41" t="str">
            <v>54,605.26</v>
          </cell>
          <cell r="D41">
            <v>0</v>
          </cell>
          <cell r="E41" t="str">
            <v>54,471.64</v>
          </cell>
          <cell r="F41" t="str">
            <v>51,920.65</v>
          </cell>
          <cell r="G41" t="str">
            <v>160,997.55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 t="str">
            <v>14,856.58</v>
          </cell>
          <cell r="D44" t="str">
            <v>14,856.58</v>
          </cell>
          <cell r="E44" t="str">
            <v>14,856.58</v>
          </cell>
          <cell r="F44" t="str">
            <v>14,856.58</v>
          </cell>
          <cell r="G44" t="str">
            <v>59,426.32</v>
          </cell>
        </row>
        <row r="45">
          <cell r="C45" t="str">
            <v>3,225.00</v>
          </cell>
          <cell r="D45" t="str">
            <v>3,225.00</v>
          </cell>
          <cell r="E45" t="str">
            <v>3,225.00</v>
          </cell>
          <cell r="F45" t="str">
            <v>3,225.00</v>
          </cell>
          <cell r="G45" t="str">
            <v>12,900.00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 t="str">
            <v>1,800.00</v>
          </cell>
          <cell r="D47" t="str">
            <v>1,800.00</v>
          </cell>
          <cell r="E47" t="str">
            <v>1,800.00</v>
          </cell>
          <cell r="F47" t="str">
            <v>1,800.00</v>
          </cell>
          <cell r="G47" t="str">
            <v>7,200.00</v>
          </cell>
        </row>
        <row r="48">
          <cell r="C48" t="str">
            <v>43,856.20</v>
          </cell>
          <cell r="D48" t="str">
            <v>23,038.99</v>
          </cell>
          <cell r="E48" t="str">
            <v>34,228.81</v>
          </cell>
          <cell r="F48" t="str">
            <v>35,561.64</v>
          </cell>
          <cell r="G48" t="str">
            <v>136,685.64</v>
          </cell>
        </row>
        <row r="50">
          <cell r="C50" t="str">
            <v>137,340.67</v>
          </cell>
          <cell r="D50" t="str">
            <v>137,340.67</v>
          </cell>
          <cell r="E50" t="str">
            <v>137,340.67</v>
          </cell>
          <cell r="F50" t="str">
            <v>137,557.27</v>
          </cell>
          <cell r="G50" t="str">
            <v>549,579.28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>1,441.64</v>
          </cell>
          <cell r="D52" t="str">
            <v>1,441.64</v>
          </cell>
          <cell r="E52" t="str">
            <v>1,441.64</v>
          </cell>
          <cell r="F52" t="str">
            <v>1,658.22</v>
          </cell>
          <cell r="G52" t="str">
            <v>5,983.14</v>
          </cell>
        </row>
        <row r="53">
          <cell r="C53" t="str">
            <v>135,899.03</v>
          </cell>
          <cell r="D53" t="str">
            <v>135,899.03</v>
          </cell>
          <cell r="E53" t="str">
            <v>135,899.03</v>
          </cell>
          <cell r="F53" t="str">
            <v>135,899.05</v>
          </cell>
          <cell r="G53" t="str">
            <v>543,596.14</v>
          </cell>
        </row>
        <row r="55">
          <cell r="C55" t="str">
            <v>52,812.62</v>
          </cell>
          <cell r="D55" t="str">
            <v>30,135.90</v>
          </cell>
          <cell r="E55" t="str">
            <v>32,862.01</v>
          </cell>
          <cell r="F55" t="str">
            <v>42,735.58</v>
          </cell>
          <cell r="G55" t="str">
            <v>158,546.11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152.5</v>
          </cell>
          <cell r="D57">
            <v>111</v>
          </cell>
          <cell r="E57">
            <v>81</v>
          </cell>
          <cell r="F57">
            <v>0</v>
          </cell>
          <cell r="G57">
            <v>344.5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490</v>
          </cell>
          <cell r="D59">
            <v>380</v>
          </cell>
          <cell r="E59" t="str">
            <v>1,010.00</v>
          </cell>
          <cell r="F59">
            <v>670</v>
          </cell>
          <cell r="G59" t="str">
            <v>2,550.00</v>
          </cell>
        </row>
        <row r="60">
          <cell r="C60">
            <v>399</v>
          </cell>
          <cell r="D60">
            <v>399</v>
          </cell>
          <cell r="E60">
            <v>399</v>
          </cell>
          <cell r="F60" t="str">
            <v>1,599.00</v>
          </cell>
          <cell r="G60" t="str">
            <v>2,796.00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23</v>
          </cell>
          <cell r="G61">
            <v>23</v>
          </cell>
        </row>
        <row r="62">
          <cell r="C62" t="str">
            <v>6,417.88</v>
          </cell>
          <cell r="D62" t="str">
            <v>11,493.00</v>
          </cell>
          <cell r="E62" t="str">
            <v>6,869.98</v>
          </cell>
          <cell r="F62" t="str">
            <v>7,050.94</v>
          </cell>
          <cell r="G62" t="str">
            <v>31,831.80</v>
          </cell>
        </row>
        <row r="63">
          <cell r="C63" t="str">
            <v>3,450.00</v>
          </cell>
          <cell r="D63" t="str">
            <v>3,116.13</v>
          </cell>
          <cell r="E63" t="str">
            <v>3,450.00</v>
          </cell>
          <cell r="F63" t="str">
            <v>3,450.00</v>
          </cell>
          <cell r="G63" t="str">
            <v>13,466.13</v>
          </cell>
        </row>
        <row r="64">
          <cell r="C64" t="str">
            <v>2,862.00</v>
          </cell>
          <cell r="D64">
            <v>47.12</v>
          </cell>
          <cell r="E64" t="str">
            <v>1,513.22</v>
          </cell>
          <cell r="F64" t="str">
            <v>1,936.88</v>
          </cell>
          <cell r="G64" t="str">
            <v>6,359.22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>
            <v>0</v>
          </cell>
          <cell r="D66">
            <v>328</v>
          </cell>
          <cell r="E66">
            <v>0</v>
          </cell>
          <cell r="F66">
            <v>440</v>
          </cell>
          <cell r="G66">
            <v>768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C68">
            <v>499.76</v>
          </cell>
          <cell r="D68">
            <v>499.76</v>
          </cell>
          <cell r="E68">
            <v>499.76</v>
          </cell>
          <cell r="F68">
            <v>499.76</v>
          </cell>
          <cell r="G68" t="str">
            <v>1,999.04</v>
          </cell>
        </row>
        <row r="69">
          <cell r="C69">
            <v>0</v>
          </cell>
          <cell r="D69">
            <v>-1.88</v>
          </cell>
          <cell r="E69">
            <v>0</v>
          </cell>
          <cell r="F69">
            <v>0</v>
          </cell>
          <cell r="G69">
            <v>-1.88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260.95999999999998</v>
          </cell>
          <cell r="G70">
            <v>260.95999999999998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C77" t="str">
            <v>16,054.82</v>
          </cell>
          <cell r="D77">
            <v>0</v>
          </cell>
          <cell r="E77">
            <v>0</v>
          </cell>
          <cell r="F77" t="str">
            <v>10,757.75</v>
          </cell>
          <cell r="G77" t="str">
            <v>26,812.57</v>
          </cell>
        </row>
        <row r="78">
          <cell r="C78" t="str">
            <v>6,955.75</v>
          </cell>
          <cell r="D78" t="str">
            <v>1,716.81</v>
          </cell>
          <cell r="E78" t="str">
            <v>8,021.63</v>
          </cell>
          <cell r="F78" t="str">
            <v>3,814.16</v>
          </cell>
          <cell r="G78" t="str">
            <v>20,508.35</v>
          </cell>
        </row>
        <row r="79">
          <cell r="C79" t="str">
            <v>6,944.44</v>
          </cell>
          <cell r="D79" t="str">
            <v>6,944.44</v>
          </cell>
          <cell r="E79" t="str">
            <v>4,443.70</v>
          </cell>
          <cell r="F79" t="str">
            <v>6,110.86</v>
          </cell>
          <cell r="G79" t="str">
            <v>24,443.44</v>
          </cell>
        </row>
        <row r="80">
          <cell r="C80" t="str">
            <v>7,786.47</v>
          </cell>
          <cell r="D80" t="str">
            <v>4,302.52</v>
          </cell>
          <cell r="E80" t="str">
            <v>5,864.28</v>
          </cell>
          <cell r="F80" t="str">
            <v>5,322.27</v>
          </cell>
          <cell r="G80" t="str">
            <v>23,275.54</v>
          </cell>
        </row>
        <row r="81">
          <cell r="C81">
            <v>800</v>
          </cell>
          <cell r="D81">
            <v>800</v>
          </cell>
          <cell r="E81">
            <v>709.44</v>
          </cell>
          <cell r="F81">
            <v>800</v>
          </cell>
          <cell r="G81" t="str">
            <v>3,109.44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9">
          <cell r="C129" t="str">
            <v>13,085.14</v>
          </cell>
          <cell r="D129" t="str">
            <v>2,710.77</v>
          </cell>
          <cell r="E129">
            <v>272.07</v>
          </cell>
          <cell r="F129" t="str">
            <v>3,122.39</v>
          </cell>
          <cell r="G129" t="str">
            <v>19,190.37</v>
          </cell>
        </row>
        <row r="130">
          <cell r="C130" t="str">
            <v>13,085.14</v>
          </cell>
          <cell r="D130" t="str">
            <v>2,710.77</v>
          </cell>
          <cell r="E130" t="str">
            <v>4,666.39</v>
          </cell>
          <cell r="F130">
            <v>427.72</v>
          </cell>
          <cell r="G130">
            <v>283.8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C141" t="str">
            <v>13,085.14</v>
          </cell>
          <cell r="D141" t="str">
            <v>2,710.77</v>
          </cell>
          <cell r="E141">
            <v>272.07</v>
          </cell>
          <cell r="F141" t="str">
            <v>3,122.39</v>
          </cell>
          <cell r="G141" t="str">
            <v>19,190.37</v>
          </cell>
        </row>
        <row r="143">
          <cell r="C143" t="str">
            <v>23,244.28</v>
          </cell>
          <cell r="D143" t="str">
            <v>22,594.99</v>
          </cell>
          <cell r="E143" t="str">
            <v>22,385.60</v>
          </cell>
          <cell r="F143" t="str">
            <v>21,441.46</v>
          </cell>
          <cell r="G143" t="str">
            <v>89,666.33</v>
          </cell>
        </row>
        <row r="144">
          <cell r="C144" t="str">
            <v>23,244.28</v>
          </cell>
          <cell r="D144" t="str">
            <v>22,594.99</v>
          </cell>
          <cell r="E144">
            <v>56.71</v>
          </cell>
          <cell r="F144">
            <v>62.28</v>
          </cell>
          <cell r="G144">
            <v>60.73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C147">
            <v>0</v>
          </cell>
          <cell r="D147">
            <v>0</v>
          </cell>
          <cell r="E147">
            <v>-10.53</v>
          </cell>
          <cell r="F147">
            <v>0</v>
          </cell>
          <cell r="G147">
            <v>-10.53</v>
          </cell>
        </row>
        <row r="148">
          <cell r="C148" t="str">
            <v>23,244.28</v>
          </cell>
          <cell r="D148" t="str">
            <v>22,594.99</v>
          </cell>
          <cell r="E148" t="str">
            <v>22,396.13</v>
          </cell>
          <cell r="F148" t="str">
            <v>21,441.46</v>
          </cell>
          <cell r="G148" t="str">
            <v>89,676.86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C151">
            <v>66.66</v>
          </cell>
          <cell r="D151">
            <v>0</v>
          </cell>
          <cell r="E151">
            <v>0</v>
          </cell>
          <cell r="F151">
            <v>0</v>
          </cell>
          <cell r="G151">
            <v>66.66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 t="str">
            <v>2,328,194.90</v>
          </cell>
          <cell r="D6" t="str">
            <v>1,404,804.16</v>
          </cell>
          <cell r="E6" t="str">
            <v>1,552,447.56</v>
          </cell>
          <cell r="F6" t="str">
            <v>1,479,712.32</v>
          </cell>
          <cell r="G6" t="str">
            <v>6,765,158.94</v>
          </cell>
        </row>
        <row r="7">
          <cell r="C7" t="str">
            <v>2,328,194.90</v>
          </cell>
          <cell r="D7" t="str">
            <v>1,404,804.16</v>
          </cell>
          <cell r="E7" t="str">
            <v>1,552,447.56</v>
          </cell>
          <cell r="F7" t="str">
            <v>1,479,712.32</v>
          </cell>
          <cell r="G7" t="str">
            <v>6,765,158.94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 t="str">
            <v>1,204,452.56</v>
          </cell>
          <cell r="D11" t="str">
            <v>666,015.71</v>
          </cell>
          <cell r="E11" t="str">
            <v>608,799.35</v>
          </cell>
          <cell r="F11" t="str">
            <v>553,950.73</v>
          </cell>
          <cell r="G11" t="str">
            <v>3,033,218.35</v>
          </cell>
        </row>
        <row r="12">
          <cell r="C12" t="str">
            <v>1,204,452.56</v>
          </cell>
          <cell r="D12" t="str">
            <v>666,015.71</v>
          </cell>
          <cell r="E12" t="str">
            <v>608,799.35</v>
          </cell>
          <cell r="F12" t="str">
            <v>553,950.73</v>
          </cell>
          <cell r="G12" t="str">
            <v>3,033,218.35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>
            <v>0</v>
          </cell>
          <cell r="D17">
            <v>-0.01</v>
          </cell>
          <cell r="E17">
            <v>0</v>
          </cell>
          <cell r="F17">
            <v>0.01</v>
          </cell>
          <cell r="G17">
            <v>0</v>
          </cell>
        </row>
        <row r="18">
          <cell r="C18" t="str">
            <v>1,204,452.56</v>
          </cell>
          <cell r="D18" t="str">
            <v>666,015.70</v>
          </cell>
          <cell r="E18" t="str">
            <v>608,799.35</v>
          </cell>
          <cell r="F18" t="str">
            <v>553,950.74</v>
          </cell>
          <cell r="G18" t="str">
            <v>3,033,218.35</v>
          </cell>
        </row>
        <row r="19">
          <cell r="C19" t="str">
            <v>3,532,647.46</v>
          </cell>
          <cell r="D19" t="str">
            <v>2,070,819.86</v>
          </cell>
          <cell r="E19" t="str">
            <v>-,943,648.21</v>
          </cell>
          <cell r="F19" t="str">
            <v>-,925,761.58</v>
          </cell>
          <cell r="G19" t="str">
            <v>-3,731,940.59</v>
          </cell>
        </row>
        <row r="20">
          <cell r="C20" t="str">
            <v>5,860,842.36</v>
          </cell>
          <cell r="D20" t="str">
            <v>3,475,624.02</v>
          </cell>
          <cell r="E20">
            <v>-1.64</v>
          </cell>
          <cell r="F20">
            <v>-1.59</v>
          </cell>
          <cell r="G20">
            <v>-1.81</v>
          </cell>
        </row>
        <row r="21">
          <cell r="C21" t="str">
            <v>3,532,647.46</v>
          </cell>
          <cell r="D21" t="str">
            <v>2,070,819.86</v>
          </cell>
          <cell r="E21" t="str">
            <v>-,943,648.21</v>
          </cell>
          <cell r="F21" t="str">
            <v>-,925,761.58</v>
          </cell>
          <cell r="G21" t="str">
            <v>-3,731,940.59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 t="str">
            <v>30,002.45</v>
          </cell>
          <cell r="D27" t="str">
            <v>41,741.13</v>
          </cell>
          <cell r="E27" t="str">
            <v>1,395,318.37</v>
          </cell>
          <cell r="F27" t="str">
            <v>438,581.78</v>
          </cell>
          <cell r="G27" t="str">
            <v>1,905,643.73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>
            <v>0</v>
          </cell>
          <cell r="E29" t="str">
            <v>1,173,087.18</v>
          </cell>
          <cell r="F29" t="str">
            <v>391,029.06</v>
          </cell>
          <cell r="G29" t="str">
            <v>1,564,116.24</v>
          </cell>
        </row>
        <row r="30">
          <cell r="C30">
            <v>0</v>
          </cell>
          <cell r="D30">
            <v>0</v>
          </cell>
          <cell r="E30" t="str">
            <v>174,564.80</v>
          </cell>
          <cell r="F30">
            <v>0</v>
          </cell>
          <cell r="G30" t="str">
            <v>174,564.80</v>
          </cell>
        </row>
        <row r="31">
          <cell r="C31" t="str">
            <v>25,290.00</v>
          </cell>
          <cell r="D31" t="str">
            <v>21,641.96</v>
          </cell>
          <cell r="E31" t="str">
            <v>25,290.00</v>
          </cell>
          <cell r="F31" t="str">
            <v>25,290.00</v>
          </cell>
          <cell r="G31" t="str">
            <v>97,511.96</v>
          </cell>
        </row>
        <row r="32">
          <cell r="C32">
            <v>0</v>
          </cell>
          <cell r="D32" t="str">
            <v>16,189.82</v>
          </cell>
          <cell r="E32" t="str">
            <v>17,519.51</v>
          </cell>
          <cell r="F32" t="str">
            <v>16,716.25</v>
          </cell>
          <cell r="G32" t="str">
            <v>50,425.58</v>
          </cell>
        </row>
        <row r="33">
          <cell r="C33" t="str">
            <v>4,712.45</v>
          </cell>
          <cell r="D33" t="str">
            <v>3,909.35</v>
          </cell>
          <cell r="E33" t="str">
            <v>4,856.88</v>
          </cell>
          <cell r="F33" t="str">
            <v>5,546.47</v>
          </cell>
          <cell r="G33" t="str">
            <v>19,025.15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 t="str">
            <v>342,227.85</v>
          </cell>
          <cell r="D36" t="str">
            <v>189,670.66</v>
          </cell>
          <cell r="E36" t="str">
            <v>200,442.68</v>
          </cell>
          <cell r="F36" t="str">
            <v>197,037.02</v>
          </cell>
          <cell r="G36" t="str">
            <v>929,378.21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 t="str">
            <v>71,500.00</v>
          </cell>
          <cell r="D38" t="str">
            <v>67,690.48</v>
          </cell>
          <cell r="E38" t="str">
            <v>68,000.00</v>
          </cell>
          <cell r="F38" t="str">
            <v>68,000.00</v>
          </cell>
          <cell r="G38" t="str">
            <v>275,190.48</v>
          </cell>
        </row>
        <row r="39">
          <cell r="C39" t="str">
            <v>6,000.00</v>
          </cell>
          <cell r="D39" t="str">
            <v>6,000.00</v>
          </cell>
          <cell r="E39" t="str">
            <v>6,000.00</v>
          </cell>
          <cell r="F39" t="str">
            <v>6,000.00</v>
          </cell>
          <cell r="G39" t="str">
            <v>24,000.00</v>
          </cell>
        </row>
        <row r="40">
          <cell r="C40" t="str">
            <v>33,428.58</v>
          </cell>
          <cell r="D40">
            <v>0</v>
          </cell>
          <cell r="E40">
            <v>0</v>
          </cell>
          <cell r="F40" t="str">
            <v>7,428.56</v>
          </cell>
          <cell r="G40" t="str">
            <v>40,857.14</v>
          </cell>
        </row>
        <row r="41">
          <cell r="C41" t="str">
            <v>128,254.43</v>
          </cell>
          <cell r="D41" t="str">
            <v>49,051.56</v>
          </cell>
          <cell r="E41" t="str">
            <v>64,859.76</v>
          </cell>
          <cell r="F41" t="str">
            <v>55,299.12</v>
          </cell>
          <cell r="G41" t="str">
            <v>297,464.87</v>
          </cell>
        </row>
        <row r="42">
          <cell r="C42" t="str">
            <v>4,000.00</v>
          </cell>
          <cell r="D42" t="str">
            <v>4,000.00</v>
          </cell>
          <cell r="E42" t="str">
            <v>4,000.00</v>
          </cell>
          <cell r="F42" t="str">
            <v>4,000.00</v>
          </cell>
          <cell r="G42" t="str">
            <v>16,000.00</v>
          </cell>
        </row>
        <row r="43">
          <cell r="C43" t="str">
            <v>14,981.89</v>
          </cell>
          <cell r="D43">
            <v>0</v>
          </cell>
          <cell r="E43">
            <v>0</v>
          </cell>
          <cell r="F43">
            <v>0</v>
          </cell>
          <cell r="G43" t="str">
            <v>14,981.89</v>
          </cell>
        </row>
        <row r="44">
          <cell r="C44" t="str">
            <v>17,347.50</v>
          </cell>
          <cell r="D44" t="str">
            <v>23,189.91</v>
          </cell>
          <cell r="E44" t="str">
            <v>18,183.91</v>
          </cell>
          <cell r="F44" t="str">
            <v>17,521.91</v>
          </cell>
          <cell r="G44" t="str">
            <v>76,243.23</v>
          </cell>
        </row>
        <row r="45">
          <cell r="C45" t="str">
            <v>5,400.00</v>
          </cell>
          <cell r="D45" t="str">
            <v>5,040.00</v>
          </cell>
          <cell r="E45" t="str">
            <v>5,040.00</v>
          </cell>
          <cell r="F45" t="str">
            <v>5,040.00</v>
          </cell>
          <cell r="G45" t="str">
            <v>20,520.00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 t="str">
            <v>1,600.00</v>
          </cell>
          <cell r="D47" t="str">
            <v>1,600.00</v>
          </cell>
          <cell r="E47" t="str">
            <v>1,600.00</v>
          </cell>
          <cell r="F47" t="str">
            <v>1,600.00</v>
          </cell>
          <cell r="G47" t="str">
            <v>6,400.00</v>
          </cell>
        </row>
        <row r="48">
          <cell r="C48" t="str">
            <v>59,715.45</v>
          </cell>
          <cell r="D48" t="str">
            <v>33,098.71</v>
          </cell>
          <cell r="E48" t="str">
            <v>32,759.01</v>
          </cell>
          <cell r="F48" t="str">
            <v>32,147.43</v>
          </cell>
          <cell r="G48" t="str">
            <v>157,720.60</v>
          </cell>
        </row>
        <row r="50">
          <cell r="C50" t="str">
            <v>101,026.24</v>
          </cell>
          <cell r="D50" t="str">
            <v>101,026.24</v>
          </cell>
          <cell r="E50" t="str">
            <v>101,026.24</v>
          </cell>
          <cell r="F50" t="str">
            <v>101,026.24</v>
          </cell>
          <cell r="G50" t="str">
            <v>404,104.96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972.71</v>
          </cell>
          <cell r="D52">
            <v>972.71</v>
          </cell>
          <cell r="E52">
            <v>972.71</v>
          </cell>
          <cell r="F52">
            <v>972.71</v>
          </cell>
          <cell r="G52" t="str">
            <v>3,890.84</v>
          </cell>
        </row>
        <row r="53">
          <cell r="C53" t="str">
            <v>100,053.53</v>
          </cell>
          <cell r="D53" t="str">
            <v>100,053.53</v>
          </cell>
          <cell r="E53" t="str">
            <v>100,053.53</v>
          </cell>
          <cell r="F53" t="str">
            <v>100,053.53</v>
          </cell>
          <cell r="G53" t="str">
            <v>400,214.12</v>
          </cell>
        </row>
        <row r="55">
          <cell r="C55" t="str">
            <v>71,209.90</v>
          </cell>
          <cell r="D55" t="str">
            <v>33,772.03</v>
          </cell>
          <cell r="E55" t="str">
            <v>62,009.41</v>
          </cell>
          <cell r="F55" t="str">
            <v>54,692.43</v>
          </cell>
          <cell r="G55" t="str">
            <v>221,683.77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841</v>
          </cell>
          <cell r="D57">
            <v>0</v>
          </cell>
          <cell r="E57">
            <v>375</v>
          </cell>
          <cell r="F57">
            <v>212.94</v>
          </cell>
          <cell r="G57" t="str">
            <v>1,428.94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 t="str">
            <v>3,470.00</v>
          </cell>
          <cell r="D59" t="str">
            <v>1,565.00</v>
          </cell>
          <cell r="E59" t="str">
            <v>2,280.00</v>
          </cell>
          <cell r="F59" t="str">
            <v>1,840.00</v>
          </cell>
          <cell r="G59" t="str">
            <v>9,155.00</v>
          </cell>
        </row>
        <row r="60">
          <cell r="C60">
            <v>205.5</v>
          </cell>
          <cell r="D60">
            <v>813.46</v>
          </cell>
          <cell r="E60">
            <v>300</v>
          </cell>
          <cell r="F60">
            <v>300</v>
          </cell>
          <cell r="G60" t="str">
            <v>1,618.96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C62" t="str">
            <v>6,209.47</v>
          </cell>
          <cell r="D62" t="str">
            <v>7,369.00</v>
          </cell>
          <cell r="E62" t="str">
            <v>2,726.06</v>
          </cell>
          <cell r="F62" t="str">
            <v>5,497.17</v>
          </cell>
          <cell r="G62" t="str">
            <v>21,801.70</v>
          </cell>
        </row>
        <row r="63">
          <cell r="C63" t="str">
            <v>2,400.00</v>
          </cell>
          <cell r="D63" t="str">
            <v>4,581.35</v>
          </cell>
          <cell r="E63" t="str">
            <v>2,400.00</v>
          </cell>
          <cell r="F63" t="str">
            <v>2,400.00</v>
          </cell>
          <cell r="G63" t="str">
            <v>11,781.35</v>
          </cell>
        </row>
        <row r="64">
          <cell r="C64" t="str">
            <v>-,376.92</v>
          </cell>
          <cell r="D64" t="str">
            <v>1,351.39</v>
          </cell>
          <cell r="E64">
            <v>261.36</v>
          </cell>
          <cell r="F64">
            <v>0</v>
          </cell>
          <cell r="G64" t="str">
            <v>1,235.83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884</v>
          </cell>
          <cell r="G65">
            <v>884</v>
          </cell>
        </row>
        <row r="66">
          <cell r="C66" t="str">
            <v>1,155.50</v>
          </cell>
          <cell r="D66">
            <v>750</v>
          </cell>
          <cell r="E66" t="str">
            <v>1,500.00</v>
          </cell>
          <cell r="F66" t="str">
            <v>1,350.00</v>
          </cell>
          <cell r="G66" t="str">
            <v>4,755.50</v>
          </cell>
        </row>
        <row r="67">
          <cell r="C67">
            <v>0</v>
          </cell>
          <cell r="D67" t="str">
            <v>-1,144.30</v>
          </cell>
          <cell r="E67">
            <v>0</v>
          </cell>
          <cell r="F67">
            <v>0</v>
          </cell>
          <cell r="G67" t="str">
            <v>-1,144.30</v>
          </cell>
        </row>
        <row r="68">
          <cell r="C68">
            <v>0</v>
          </cell>
          <cell r="D68">
            <v>0</v>
          </cell>
          <cell r="E68">
            <v>273.05</v>
          </cell>
          <cell r="F68">
            <v>273.05</v>
          </cell>
          <cell r="G68">
            <v>546.1</v>
          </cell>
        </row>
        <row r="69">
          <cell r="C69">
            <v>0</v>
          </cell>
          <cell r="D69" t="str">
            <v>-1,079.25</v>
          </cell>
          <cell r="E69">
            <v>0</v>
          </cell>
          <cell r="F69">
            <v>0</v>
          </cell>
          <cell r="G69" t="str">
            <v>-1,079.25</v>
          </cell>
        </row>
        <row r="70">
          <cell r="C70">
            <v>0</v>
          </cell>
          <cell r="D70">
            <v>0</v>
          </cell>
          <cell r="E70">
            <v>0</v>
          </cell>
          <cell r="F70" t="str">
            <v>15,840.00</v>
          </cell>
          <cell r="G70" t="str">
            <v>15,840.00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89.5</v>
          </cell>
          <cell r="G73">
            <v>89.5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 t="str">
            <v>19,205.72</v>
          </cell>
          <cell r="G77" t="str">
            <v>19,205.72</v>
          </cell>
        </row>
        <row r="78">
          <cell r="C78" t="str">
            <v>3,420.36</v>
          </cell>
          <cell r="D78" t="str">
            <v>1,234.51</v>
          </cell>
          <cell r="E78" t="str">
            <v>11,778.28</v>
          </cell>
          <cell r="F78" t="str">
            <v>2,831.85</v>
          </cell>
          <cell r="G78" t="str">
            <v>19,265.00</v>
          </cell>
        </row>
        <row r="79">
          <cell r="D79" t="str">
            <v>6,944.44</v>
          </cell>
          <cell r="E79" t="str">
            <v>4,443.73</v>
          </cell>
          <cell r="F79" t="str">
            <v>6,110.87</v>
          </cell>
          <cell r="G79" t="str">
            <v>24,443.48</v>
          </cell>
        </row>
        <row r="80">
          <cell r="D80" t="str">
            <v>10,918.46</v>
          </cell>
          <cell r="E80" t="str">
            <v>13,878.81</v>
          </cell>
          <cell r="F80" t="str">
            <v>13,298.60</v>
          </cell>
          <cell r="G80" t="str">
            <v>84,116.17</v>
          </cell>
        </row>
        <row r="81">
          <cell r="D81">
            <v>467.97</v>
          </cell>
          <cell r="E81" t="str">
            <v>21,793.12</v>
          </cell>
          <cell r="F81" t="str">
            <v>-15,441.27</v>
          </cell>
          <cell r="G81" t="str">
            <v>7,740.07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4"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D105" t="str">
            <v>1,404,804.16</v>
          </cell>
          <cell r="E105">
            <v>0</v>
          </cell>
          <cell r="F105">
            <v>0</v>
          </cell>
          <cell r="G105">
            <v>0</v>
          </cell>
        </row>
        <row r="106"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D112" t="str">
            <v>1,404,804.16</v>
          </cell>
          <cell r="E112">
            <v>0</v>
          </cell>
          <cell r="F112">
            <v>0</v>
          </cell>
          <cell r="G112">
            <v>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D125" t="str">
            <v>1,404,804.16</v>
          </cell>
          <cell r="E125">
            <v>0</v>
          </cell>
          <cell r="F125">
            <v>0</v>
          </cell>
          <cell r="G125">
            <v>0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D130" t="str">
            <v>1,404,804.16</v>
          </cell>
          <cell r="E130">
            <v>0</v>
          </cell>
          <cell r="F130">
            <v>0</v>
          </cell>
          <cell r="G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3">
          <cell r="D143">
            <v>0</v>
          </cell>
          <cell r="E143" t="str">
            <v>129,355.76</v>
          </cell>
          <cell r="F143" t="str">
            <v>40,768.09</v>
          </cell>
          <cell r="G143" t="str">
            <v>170,123.85</v>
          </cell>
        </row>
        <row r="144">
          <cell r="D144" t="str">
            <v>1,404,804.16</v>
          </cell>
          <cell r="E144">
            <v>12</v>
          </cell>
          <cell r="F144">
            <v>36.29</v>
          </cell>
          <cell r="G144">
            <v>39.76</v>
          </cell>
        </row>
        <row r="145"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D148">
            <v>0</v>
          </cell>
          <cell r="E148" t="str">
            <v>129,355.76</v>
          </cell>
          <cell r="F148" t="str">
            <v>40,768.09</v>
          </cell>
          <cell r="G148" t="str">
            <v>170,123.85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D154" t="str">
            <v>1,404,804.16</v>
          </cell>
          <cell r="E154">
            <v>0</v>
          </cell>
          <cell r="F154">
            <v>0</v>
          </cell>
          <cell r="G154">
            <v>0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D159" t="str">
            <v>1,404,804.16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 t="str">
            <v>2,483,815.80</v>
          </cell>
          <cell r="D6" t="str">
            <v>2,140,223.78</v>
          </cell>
          <cell r="E6" t="str">
            <v>2,301,981.97</v>
          </cell>
          <cell r="F6" t="str">
            <v>2,496,713.69</v>
          </cell>
          <cell r="G6" t="str">
            <v>9,422,735.24</v>
          </cell>
        </row>
        <row r="7">
          <cell r="C7" t="str">
            <v>2,483,815.80</v>
          </cell>
          <cell r="D7" t="str">
            <v>2,140,223.78</v>
          </cell>
          <cell r="E7" t="str">
            <v>2,301,981.97</v>
          </cell>
          <cell r="F7" t="str">
            <v>2,496,713.69</v>
          </cell>
          <cell r="G7" t="str">
            <v>9,422,735.24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 t="str">
            <v>2,411,134.32</v>
          </cell>
          <cell r="D11" t="str">
            <v>1,951,416.86</v>
          </cell>
          <cell r="E11" t="str">
            <v>1,924,892.69</v>
          </cell>
          <cell r="F11" t="str">
            <v>2,054,802.23</v>
          </cell>
          <cell r="G11" t="str">
            <v>8,342,246.10</v>
          </cell>
        </row>
        <row r="12">
          <cell r="C12" t="str">
            <v>2,411,134.32</v>
          </cell>
          <cell r="D12" t="str">
            <v>1,951,416.86</v>
          </cell>
          <cell r="E12" t="str">
            <v>1,924,892.69</v>
          </cell>
          <cell r="F12" t="str">
            <v>2,054,802.23</v>
          </cell>
          <cell r="G12" t="str">
            <v>8,342,246.10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>
            <v>0</v>
          </cell>
          <cell r="D17">
            <v>0</v>
          </cell>
          <cell r="E17" t="str">
            <v>3,580.82</v>
          </cell>
          <cell r="F17">
            <v>659.99</v>
          </cell>
          <cell r="G17" t="str">
            <v>4,240.81</v>
          </cell>
        </row>
        <row r="18">
          <cell r="C18" t="str">
            <v>2,411,134.32</v>
          </cell>
          <cell r="D18" t="str">
            <v>1,951,416.86</v>
          </cell>
          <cell r="E18" t="str">
            <v>1,928,473.51</v>
          </cell>
          <cell r="F18" t="str">
            <v>2,055,462.22</v>
          </cell>
          <cell r="G18" t="str">
            <v>8,346,486.91</v>
          </cell>
        </row>
        <row r="19">
          <cell r="C19" t="str">
            <v>4,894,950.12</v>
          </cell>
          <cell r="D19" t="str">
            <v>4,091,640.64</v>
          </cell>
          <cell r="E19" t="str">
            <v>-,373,508.46</v>
          </cell>
          <cell r="F19" t="str">
            <v>-,441,251.47</v>
          </cell>
          <cell r="G19" t="str">
            <v>-1,076,248.33</v>
          </cell>
        </row>
        <row r="20">
          <cell r="C20" t="str">
            <v>7,378,765.92</v>
          </cell>
          <cell r="D20" t="str">
            <v>6,231,864.42</v>
          </cell>
          <cell r="E20">
            <v>-6.16</v>
          </cell>
          <cell r="F20">
            <v>-5.65</v>
          </cell>
          <cell r="G20">
            <v>-8.75</v>
          </cell>
        </row>
        <row r="21">
          <cell r="C21" t="str">
            <v>4,894,950.12</v>
          </cell>
          <cell r="D21" t="str">
            <v>4,091,640.64</v>
          </cell>
          <cell r="E21" t="str">
            <v>-,373,508.46</v>
          </cell>
          <cell r="F21" t="str">
            <v>-,441,251.47</v>
          </cell>
          <cell r="G21" t="str">
            <v>-1,076,248.33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 t="str">
            <v>474,284.70</v>
          </cell>
          <cell r="D27" t="str">
            <v>434,434.21</v>
          </cell>
          <cell r="E27" t="str">
            <v>395,397.83</v>
          </cell>
          <cell r="F27" t="str">
            <v>419,658.56</v>
          </cell>
          <cell r="G27" t="str">
            <v>1,723,775.30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276,894.04</v>
          </cell>
          <cell r="D29" t="str">
            <v>276,894.04</v>
          </cell>
          <cell r="E29" t="str">
            <v>276,502.51</v>
          </cell>
          <cell r="F29" t="str">
            <v>276,763.53</v>
          </cell>
          <cell r="G29" t="str">
            <v>1,107,054.12</v>
          </cell>
        </row>
        <row r="30">
          <cell r="C30" t="str">
            <v>162,093.72</v>
          </cell>
          <cell r="D30" t="str">
            <v>117,514.82</v>
          </cell>
          <cell r="E30" t="str">
            <v>83,840.00</v>
          </cell>
          <cell r="F30" t="str">
            <v>105,472.45</v>
          </cell>
          <cell r="G30" t="str">
            <v>468,920.99</v>
          </cell>
        </row>
        <row r="31">
          <cell r="C31" t="str">
            <v>35,572.00</v>
          </cell>
          <cell r="D31" t="str">
            <v>37,176.32</v>
          </cell>
          <cell r="E31" t="str">
            <v>32,967.68</v>
          </cell>
          <cell r="F31" t="str">
            <v>35,072.00</v>
          </cell>
          <cell r="G31" t="str">
            <v>140,788.00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 t="str">
            <v>-,275.06</v>
          </cell>
          <cell r="D33" t="str">
            <v>2,849.03</v>
          </cell>
          <cell r="E33" t="str">
            <v>2,087.64</v>
          </cell>
          <cell r="F33" t="str">
            <v>2,350.58</v>
          </cell>
          <cell r="G33" t="str">
            <v>7,012.19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 t="str">
            <v>297,067.54</v>
          </cell>
          <cell r="D36" t="str">
            <v>235,995.71</v>
          </cell>
          <cell r="E36" t="str">
            <v>229,674.75</v>
          </cell>
          <cell r="F36" t="str">
            <v>255,066.34</v>
          </cell>
          <cell r="G36" t="str">
            <v>1,017,804.34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 t="str">
            <v>57,000.00</v>
          </cell>
          <cell r="D38" t="str">
            <v>63,476.19</v>
          </cell>
          <cell r="E38" t="str">
            <v>68,428.57</v>
          </cell>
          <cell r="F38" t="str">
            <v>69,214.29</v>
          </cell>
          <cell r="G38" t="str">
            <v>258,119.05</v>
          </cell>
        </row>
        <row r="39">
          <cell r="C39" t="str">
            <v>5,000.00</v>
          </cell>
          <cell r="D39" t="str">
            <v>5,000.00</v>
          </cell>
          <cell r="E39" t="str">
            <v>5,000.00</v>
          </cell>
          <cell r="F39" t="str">
            <v>5,000.00</v>
          </cell>
          <cell r="G39" t="str">
            <v>20,000.00</v>
          </cell>
        </row>
        <row r="40">
          <cell r="C40" t="str">
            <v>22,928.58</v>
          </cell>
          <cell r="D40">
            <v>0</v>
          </cell>
          <cell r="E40">
            <v>0</v>
          </cell>
          <cell r="F40" t="str">
            <v>7,642.84</v>
          </cell>
          <cell r="G40" t="str">
            <v>30,571.42</v>
          </cell>
        </row>
        <row r="41">
          <cell r="C41" t="str">
            <v>139,774.26</v>
          </cell>
          <cell r="D41" t="str">
            <v>105,997.09</v>
          </cell>
          <cell r="E41" t="str">
            <v>95,673.84</v>
          </cell>
          <cell r="F41" t="str">
            <v>107,715.38</v>
          </cell>
          <cell r="G41" t="str">
            <v>449,160.57</v>
          </cell>
        </row>
        <row r="42">
          <cell r="C42" t="str">
            <v>3,500.00</v>
          </cell>
          <cell r="D42" t="str">
            <v>3,500.00</v>
          </cell>
          <cell r="E42" t="str">
            <v>3,500.00</v>
          </cell>
          <cell r="F42" t="str">
            <v>3,500.00</v>
          </cell>
          <cell r="G42" t="str">
            <v>14,000.00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 t="str">
            <v>13,428.50</v>
          </cell>
          <cell r="D44" t="str">
            <v>13,440.50</v>
          </cell>
          <cell r="E44" t="str">
            <v>14,934.50</v>
          </cell>
          <cell r="F44" t="str">
            <v>14,934.50</v>
          </cell>
          <cell r="G44" t="str">
            <v>56,738.00</v>
          </cell>
        </row>
        <row r="45">
          <cell r="C45" t="str">
            <v>3,210.00</v>
          </cell>
          <cell r="D45" t="str">
            <v>2,850.00</v>
          </cell>
          <cell r="E45" t="str">
            <v>3,930.00</v>
          </cell>
          <cell r="F45" t="str">
            <v>3,570.00</v>
          </cell>
          <cell r="G45" t="str">
            <v>13,560.00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 t="str">
            <v>1,400.00</v>
          </cell>
          <cell r="D47" t="str">
            <v>1,600.00</v>
          </cell>
          <cell r="E47" t="str">
            <v>1,800.00</v>
          </cell>
          <cell r="F47" t="str">
            <v>1,800.00</v>
          </cell>
          <cell r="G47" t="str">
            <v>6,600.00</v>
          </cell>
        </row>
        <row r="48">
          <cell r="C48" t="str">
            <v>50,826.20</v>
          </cell>
          <cell r="D48" t="str">
            <v>40,131.93</v>
          </cell>
          <cell r="E48" t="str">
            <v>36,407.84</v>
          </cell>
          <cell r="F48" t="str">
            <v>41,689.33</v>
          </cell>
          <cell r="G48" t="str">
            <v>169,055.30</v>
          </cell>
        </row>
        <row r="50">
          <cell r="C50" t="str">
            <v>79,207.74</v>
          </cell>
          <cell r="D50" t="str">
            <v>79,207.74</v>
          </cell>
          <cell r="E50" t="str">
            <v>79,207.74</v>
          </cell>
          <cell r="F50" t="str">
            <v>79,207.74</v>
          </cell>
          <cell r="G50" t="str">
            <v>316,830.96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777.28</v>
          </cell>
          <cell r="D52">
            <v>777.28</v>
          </cell>
          <cell r="E52">
            <v>777.28</v>
          </cell>
          <cell r="F52">
            <v>777.28</v>
          </cell>
          <cell r="G52" t="str">
            <v>3,109.12</v>
          </cell>
        </row>
        <row r="53">
          <cell r="C53" t="str">
            <v>78,430.46</v>
          </cell>
          <cell r="D53" t="str">
            <v>78,430.46</v>
          </cell>
          <cell r="E53" t="str">
            <v>78,430.46</v>
          </cell>
          <cell r="F53" t="str">
            <v>78,430.46</v>
          </cell>
          <cell r="G53" t="str">
            <v>313,721.84</v>
          </cell>
        </row>
        <row r="55">
          <cell r="C55" t="str">
            <v>32,230.58</v>
          </cell>
          <cell r="D55" t="str">
            <v>32,905.14</v>
          </cell>
          <cell r="E55" t="str">
            <v>46,459.34</v>
          </cell>
          <cell r="F55" t="str">
            <v>42,118.53</v>
          </cell>
          <cell r="G55" t="str">
            <v>153,713.59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61.05</v>
          </cell>
          <cell r="D57">
            <v>0</v>
          </cell>
          <cell r="E57">
            <v>0</v>
          </cell>
          <cell r="F57">
            <v>24</v>
          </cell>
          <cell r="G57">
            <v>85.05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480</v>
          </cell>
          <cell r="D59">
            <v>310</v>
          </cell>
          <cell r="E59">
            <v>810</v>
          </cell>
          <cell r="F59">
            <v>700</v>
          </cell>
          <cell r="G59" t="str">
            <v>2,300.00</v>
          </cell>
        </row>
        <row r="60">
          <cell r="C60" t="str">
            <v>-1,922.00</v>
          </cell>
          <cell r="D60">
            <v>0</v>
          </cell>
          <cell r="E60">
            <v>0</v>
          </cell>
          <cell r="F60">
            <v>0</v>
          </cell>
          <cell r="G60" t="str">
            <v>-1,922.00</v>
          </cell>
        </row>
        <row r="61">
          <cell r="C61">
            <v>-20.8</v>
          </cell>
          <cell r="D61" t="str">
            <v>-,105.50</v>
          </cell>
          <cell r="E61">
            <v>0</v>
          </cell>
          <cell r="F61">
            <v>0</v>
          </cell>
          <cell r="G61" t="str">
            <v>-,126.30</v>
          </cell>
        </row>
        <row r="62">
          <cell r="C62" t="str">
            <v>3,693.83</v>
          </cell>
          <cell r="D62" t="str">
            <v>6,614.50</v>
          </cell>
          <cell r="E62" t="str">
            <v>7,268.23</v>
          </cell>
          <cell r="F62" t="str">
            <v>7,854.25</v>
          </cell>
          <cell r="G62" t="str">
            <v>25,430.81</v>
          </cell>
        </row>
        <row r="63">
          <cell r="C63" t="str">
            <v>2,967.80</v>
          </cell>
          <cell r="D63" t="str">
            <v>2,300.00</v>
          </cell>
          <cell r="E63" t="str">
            <v>2,300.00</v>
          </cell>
          <cell r="F63" t="str">
            <v>2,300.00</v>
          </cell>
          <cell r="G63" t="str">
            <v>9,867.80</v>
          </cell>
        </row>
        <row r="64">
          <cell r="C64" t="str">
            <v>4,041.56</v>
          </cell>
          <cell r="D64" t="str">
            <v>1,841.81</v>
          </cell>
          <cell r="E64">
            <v>885.64</v>
          </cell>
          <cell r="F64">
            <v>600</v>
          </cell>
          <cell r="G64" t="str">
            <v>7,369.01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>
            <v>0</v>
          </cell>
          <cell r="D66">
            <v>155</v>
          </cell>
          <cell r="E66">
            <v>0</v>
          </cell>
          <cell r="F66">
            <v>94</v>
          </cell>
          <cell r="G66">
            <v>249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C69">
            <v>0</v>
          </cell>
          <cell r="D69" t="str">
            <v>-,268.82</v>
          </cell>
          <cell r="E69">
            <v>0</v>
          </cell>
          <cell r="F69">
            <v>0</v>
          </cell>
          <cell r="G69" t="str">
            <v>-,268.82</v>
          </cell>
        </row>
        <row r="70">
          <cell r="C70">
            <v>0</v>
          </cell>
          <cell r="D70">
            <v>168</v>
          </cell>
          <cell r="E70">
            <v>0</v>
          </cell>
          <cell r="F70">
            <v>0</v>
          </cell>
          <cell r="G70">
            <v>168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220</v>
          </cell>
          <cell r="E76">
            <v>0</v>
          </cell>
          <cell r="F76">
            <v>0</v>
          </cell>
          <cell r="G76">
            <v>220</v>
          </cell>
        </row>
        <row r="77">
          <cell r="C77">
            <v>0</v>
          </cell>
          <cell r="D77">
            <v>248</v>
          </cell>
          <cell r="E77" t="str">
            <v>11,309.42</v>
          </cell>
          <cell r="F77" t="str">
            <v>5,946.23</v>
          </cell>
          <cell r="G77" t="str">
            <v>17,503.65</v>
          </cell>
        </row>
        <row r="78">
          <cell r="C78" t="str">
            <v>5,150.44</v>
          </cell>
          <cell r="D78" t="str">
            <v>4,637.17</v>
          </cell>
          <cell r="E78" t="str">
            <v>8,756.15</v>
          </cell>
          <cell r="F78" t="str">
            <v>6,911.50</v>
          </cell>
          <cell r="G78" t="str">
            <v>25,455.26</v>
          </cell>
        </row>
        <row r="79">
          <cell r="C79" t="str">
            <v>6,944.44</v>
          </cell>
          <cell r="D79" t="str">
            <v>6,944.44</v>
          </cell>
          <cell r="E79" t="str">
            <v>4,443.70</v>
          </cell>
          <cell r="F79" t="str">
            <v>6,110.87</v>
          </cell>
          <cell r="G79" t="str">
            <v>24,443.45</v>
          </cell>
        </row>
        <row r="80">
          <cell r="C80" t="str">
            <v>10,834.26</v>
          </cell>
          <cell r="D80" t="str">
            <v>9,310.54</v>
          </cell>
          <cell r="E80" t="str">
            <v>10,216.20</v>
          </cell>
          <cell r="F80" t="str">
            <v>11,077.68</v>
          </cell>
          <cell r="G80" t="str">
            <v>41,438.68</v>
          </cell>
        </row>
        <row r="81">
          <cell r="C81">
            <v>0</v>
          </cell>
          <cell r="D81">
            <v>530</v>
          </cell>
          <cell r="E81">
            <v>470</v>
          </cell>
          <cell r="F81">
            <v>500</v>
          </cell>
          <cell r="G81" t="str">
            <v>1,500.00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C105" t="str">
            <v>2,483,815.80</v>
          </cell>
          <cell r="D105" t="str">
            <v>2,140,223.78</v>
          </cell>
          <cell r="E105">
            <v>0</v>
          </cell>
          <cell r="F105">
            <v>0</v>
          </cell>
          <cell r="G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C112" t="str">
            <v>2,483,815.80</v>
          </cell>
          <cell r="D112" t="str">
            <v>2,140,223.78</v>
          </cell>
          <cell r="E112">
            <v>0</v>
          </cell>
          <cell r="F112">
            <v>0</v>
          </cell>
          <cell r="G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C125" t="str">
            <v>2,483,815.80</v>
          </cell>
          <cell r="D125" t="str">
            <v>2,140,223.78</v>
          </cell>
          <cell r="E125">
            <v>0</v>
          </cell>
          <cell r="F125">
            <v>0</v>
          </cell>
          <cell r="G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9">
          <cell r="C129" t="str">
            <v>20,294.02</v>
          </cell>
          <cell r="D129" t="str">
            <v>17,159.25</v>
          </cell>
          <cell r="E129" t="str">
            <v>4,716.60</v>
          </cell>
          <cell r="F129" t="str">
            <v>19,328.20</v>
          </cell>
          <cell r="G129" t="str">
            <v>61,498.07</v>
          </cell>
        </row>
        <row r="130">
          <cell r="C130" t="str">
            <v>2,504,109.82</v>
          </cell>
          <cell r="D130" t="str">
            <v>2,157,383.03</v>
          </cell>
          <cell r="E130">
            <v>488.05</v>
          </cell>
          <cell r="F130">
            <v>129.16999999999999</v>
          </cell>
          <cell r="G130">
            <v>153.22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C141" t="str">
            <v>20,294.02</v>
          </cell>
          <cell r="D141" t="str">
            <v>17,159.25</v>
          </cell>
          <cell r="E141" t="str">
            <v>4,716.60</v>
          </cell>
          <cell r="F141" t="str">
            <v>19,328.20</v>
          </cell>
          <cell r="G141" t="str">
            <v>61,498.07</v>
          </cell>
        </row>
        <row r="143">
          <cell r="C143" t="str">
            <v>34,180.91</v>
          </cell>
          <cell r="D143" t="str">
            <v>29,750.48</v>
          </cell>
          <cell r="E143" t="str">
            <v>36,017.46</v>
          </cell>
          <cell r="F143" t="str">
            <v>31,269.68</v>
          </cell>
          <cell r="G143" t="str">
            <v>131,218.53</v>
          </cell>
        </row>
        <row r="144">
          <cell r="C144" t="str">
            <v>2,517,996.71</v>
          </cell>
          <cell r="D144" t="str">
            <v>2,169,974.26</v>
          </cell>
          <cell r="E144">
            <v>63.91</v>
          </cell>
          <cell r="F144">
            <v>79.84</v>
          </cell>
          <cell r="G144">
            <v>71.8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C146">
            <v>400</v>
          </cell>
          <cell r="D146">
            <v>30</v>
          </cell>
          <cell r="E146">
            <v>10</v>
          </cell>
          <cell r="F146">
            <v>10</v>
          </cell>
          <cell r="G146">
            <v>450</v>
          </cell>
        </row>
        <row r="147">
          <cell r="C147">
            <v>0</v>
          </cell>
          <cell r="D147">
            <v>0</v>
          </cell>
          <cell r="E147">
            <v>-3.67</v>
          </cell>
          <cell r="F147">
            <v>0</v>
          </cell>
          <cell r="G147">
            <v>-3.67</v>
          </cell>
        </row>
        <row r="148">
          <cell r="C148" t="str">
            <v>33,780.91</v>
          </cell>
          <cell r="D148" t="str">
            <v>29,720.48</v>
          </cell>
          <cell r="E148" t="str">
            <v>36,011.13</v>
          </cell>
          <cell r="F148" t="str">
            <v>31,259.68</v>
          </cell>
          <cell r="G148" t="str">
            <v>130,772.20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C154" t="str">
            <v>2,483,815.80</v>
          </cell>
          <cell r="D154" t="str">
            <v>2,140,223.78</v>
          </cell>
          <cell r="E154">
            <v>0</v>
          </cell>
          <cell r="F154">
            <v>0</v>
          </cell>
          <cell r="G154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C159" t="str">
            <v>2,483,815.80</v>
          </cell>
          <cell r="D159" t="str">
            <v>2,140,223.78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 t="str">
            <v>3,485,808.53</v>
          </cell>
          <cell r="D6" t="str">
            <v>3,214,237.65</v>
          </cell>
          <cell r="E6" t="str">
            <v>2,872,435.26</v>
          </cell>
          <cell r="F6" t="str">
            <v>3,301,018.12</v>
          </cell>
          <cell r="G6" t="str">
            <v>12,873,499.56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C8" t="str">
            <v>3,485,808.53</v>
          </cell>
          <cell r="D8" t="str">
            <v>3,214,237.65</v>
          </cell>
          <cell r="E8" t="str">
            <v>2,872,435.26</v>
          </cell>
          <cell r="F8" t="str">
            <v>3,301,018.12</v>
          </cell>
          <cell r="G8" t="str">
            <v>12,873,499.56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 t="str">
            <v>3,315,926.75</v>
          </cell>
          <cell r="D11" t="str">
            <v>2,925,146.04</v>
          </cell>
          <cell r="E11" t="str">
            <v>2,420,842.87</v>
          </cell>
          <cell r="F11" t="str">
            <v>2,720,649.24</v>
          </cell>
          <cell r="G11" t="str">
            <v>11,382,564.90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3,315,926.75</v>
          </cell>
          <cell r="D13" t="str">
            <v>2,925,146.04</v>
          </cell>
          <cell r="E13" t="str">
            <v>2,420,842.87</v>
          </cell>
          <cell r="F13" t="str">
            <v>2,720,649.24</v>
          </cell>
          <cell r="G13" t="str">
            <v>11,382,564.90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0.32</v>
          </cell>
          <cell r="G17">
            <v>0.32</v>
          </cell>
        </row>
        <row r="18">
          <cell r="C18" t="str">
            <v>3,315,926.75</v>
          </cell>
          <cell r="D18" t="str">
            <v>2,925,146.04</v>
          </cell>
          <cell r="E18" t="str">
            <v>2,420,842.87</v>
          </cell>
          <cell r="F18" t="str">
            <v>2,720,649.56</v>
          </cell>
          <cell r="G18" t="str">
            <v>11,382,565.22</v>
          </cell>
        </row>
        <row r="19">
          <cell r="C19" t="str">
            <v>6,801,735.28</v>
          </cell>
          <cell r="D19" t="str">
            <v>6,139,383.69</v>
          </cell>
          <cell r="E19" t="str">
            <v>-,451,592.39</v>
          </cell>
          <cell r="F19" t="str">
            <v>-,580,368.56</v>
          </cell>
          <cell r="G19" t="str">
            <v>-1,490,934.34</v>
          </cell>
        </row>
        <row r="20">
          <cell r="C20" t="str">
            <v>10,287,543.81</v>
          </cell>
          <cell r="D20" t="str">
            <v>9,353,621.34</v>
          </cell>
          <cell r="E20">
            <v>-6.36</v>
          </cell>
          <cell r="F20">
            <v>-5.68</v>
          </cell>
          <cell r="G20">
            <v>-8.6300000000000008</v>
          </cell>
        </row>
        <row r="21">
          <cell r="C21" t="str">
            <v>6,801,735.28</v>
          </cell>
          <cell r="D21" t="str">
            <v>6,139,383.69</v>
          </cell>
          <cell r="E21" t="str">
            <v>-,451,592.39</v>
          </cell>
          <cell r="F21" t="str">
            <v>-,580,368.56</v>
          </cell>
          <cell r="G21" t="str">
            <v>-1,490,934.34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 t="str">
            <v>707,990.29</v>
          </cell>
          <cell r="D27" t="str">
            <v>618,564.27</v>
          </cell>
          <cell r="E27" t="str">
            <v>496,944.88</v>
          </cell>
          <cell r="F27" t="str">
            <v>615,899.35</v>
          </cell>
          <cell r="G27" t="str">
            <v>2,439,398.79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520,585.61</v>
          </cell>
          <cell r="D29" t="str">
            <v>520,585.61</v>
          </cell>
          <cell r="E29" t="str">
            <v>519,601.25</v>
          </cell>
          <cell r="F29" t="str">
            <v>520,257.49</v>
          </cell>
          <cell r="G29" t="str">
            <v>2,081,029.96</v>
          </cell>
        </row>
        <row r="30">
          <cell r="C30" t="str">
            <v>139,645.27</v>
          </cell>
          <cell r="D30" t="str">
            <v>27,976.18</v>
          </cell>
          <cell r="E30" t="str">
            <v>-75,213.17</v>
          </cell>
          <cell r="F30" t="str">
            <v>37,383.19</v>
          </cell>
          <cell r="G30" t="str">
            <v>129,791.47</v>
          </cell>
        </row>
        <row r="31">
          <cell r="C31" t="str">
            <v>47,830.02</v>
          </cell>
          <cell r="D31" t="str">
            <v>48,692.16</v>
          </cell>
          <cell r="E31" t="str">
            <v>40,423.68</v>
          </cell>
          <cell r="F31" t="str">
            <v>45,936.00</v>
          </cell>
          <cell r="G31" t="str">
            <v>182,881.86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>
            <v>-70.61</v>
          </cell>
          <cell r="D33" t="str">
            <v>21,310.32</v>
          </cell>
          <cell r="E33" t="str">
            <v>12,133.12</v>
          </cell>
          <cell r="F33" t="str">
            <v>12,322.67</v>
          </cell>
          <cell r="G33" t="str">
            <v>45,695.50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 t="str">
            <v>485,731.95</v>
          </cell>
          <cell r="D36" t="str">
            <v>305,927.27</v>
          </cell>
          <cell r="E36" t="str">
            <v>312,609.18</v>
          </cell>
          <cell r="F36" t="str">
            <v>363,591.02</v>
          </cell>
          <cell r="G36" t="str">
            <v>1,467,859.42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 t="str">
            <v>83,527.15</v>
          </cell>
          <cell r="D38" t="str">
            <v>114,039.52</v>
          </cell>
          <cell r="E38" t="str">
            <v>112,164.76</v>
          </cell>
          <cell r="F38" t="str">
            <v>105,920.00</v>
          </cell>
          <cell r="G38" t="str">
            <v>415,651.43</v>
          </cell>
        </row>
        <row r="39">
          <cell r="C39" t="str">
            <v>8,000.00</v>
          </cell>
          <cell r="D39" t="str">
            <v>8,000.00</v>
          </cell>
          <cell r="E39" t="str">
            <v>8,000.00</v>
          </cell>
          <cell r="F39" t="str">
            <v>8,000.00</v>
          </cell>
          <cell r="G39" t="str">
            <v>32,000.00</v>
          </cell>
        </row>
        <row r="40">
          <cell r="C40" t="str">
            <v>27,928.58</v>
          </cell>
          <cell r="D40">
            <v>0</v>
          </cell>
          <cell r="E40">
            <v>0</v>
          </cell>
          <cell r="F40" t="str">
            <v>12,857.12</v>
          </cell>
          <cell r="G40" t="str">
            <v>40,785.70</v>
          </cell>
        </row>
        <row r="41">
          <cell r="C41" t="str">
            <v>231,414.08</v>
          </cell>
          <cell r="D41" t="str">
            <v>77,683.12</v>
          </cell>
          <cell r="E41" t="str">
            <v>91,257.83</v>
          </cell>
          <cell r="F41" t="str">
            <v>130,800.78</v>
          </cell>
          <cell r="G41" t="str">
            <v>531,155.81</v>
          </cell>
        </row>
        <row r="42">
          <cell r="C42" t="str">
            <v>3,500.00</v>
          </cell>
          <cell r="D42" t="str">
            <v>3,500.00</v>
          </cell>
          <cell r="E42" t="str">
            <v>3,500.00</v>
          </cell>
          <cell r="F42" t="str">
            <v>3,500.00</v>
          </cell>
          <cell r="G42" t="str">
            <v>14,000.00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 t="str">
            <v>28,752.50</v>
          </cell>
          <cell r="D44" t="str">
            <v>33,723.18</v>
          </cell>
          <cell r="E44" t="str">
            <v>32,036.44</v>
          </cell>
          <cell r="F44" t="str">
            <v>29,552.37</v>
          </cell>
          <cell r="G44" t="str">
            <v>124,064.49</v>
          </cell>
        </row>
        <row r="45">
          <cell r="C45" t="str">
            <v>13,020.00</v>
          </cell>
          <cell r="D45" t="str">
            <v>12,420.00</v>
          </cell>
          <cell r="E45" t="str">
            <v>12,420.00</v>
          </cell>
          <cell r="F45" t="str">
            <v>11,700.00</v>
          </cell>
          <cell r="G45" t="str">
            <v>49,560.00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 t="str">
            <v>2,400.00</v>
          </cell>
          <cell r="D47" t="str">
            <v>3,200.00</v>
          </cell>
          <cell r="E47" t="str">
            <v>3,000.00</v>
          </cell>
          <cell r="F47" t="str">
            <v>2,800.00</v>
          </cell>
          <cell r="G47" t="str">
            <v>11,400.00</v>
          </cell>
        </row>
        <row r="48">
          <cell r="C48" t="str">
            <v>87,189.64</v>
          </cell>
          <cell r="D48" t="str">
            <v>53,361.45</v>
          </cell>
          <cell r="E48" t="str">
            <v>50,230.15</v>
          </cell>
          <cell r="F48" t="str">
            <v>58,460.75</v>
          </cell>
          <cell r="G48" t="str">
            <v>249,241.99</v>
          </cell>
        </row>
        <row r="50">
          <cell r="C50" t="str">
            <v>147,120.11</v>
          </cell>
          <cell r="D50" t="str">
            <v>235,144.34</v>
          </cell>
          <cell r="E50" t="str">
            <v>200,770.45</v>
          </cell>
          <cell r="F50" t="str">
            <v>191,358.70</v>
          </cell>
          <cell r="G50" t="str">
            <v>774,393.60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195.43</v>
          </cell>
          <cell r="D52" t="str">
            <v>1,236.60</v>
          </cell>
          <cell r="E52" t="str">
            <v>1,236.60</v>
          </cell>
          <cell r="F52" t="str">
            <v>1,236.60</v>
          </cell>
          <cell r="G52" t="str">
            <v>3,905.23</v>
          </cell>
        </row>
        <row r="53">
          <cell r="C53" t="str">
            <v>146,924.68</v>
          </cell>
          <cell r="D53" t="str">
            <v>233,907.74</v>
          </cell>
          <cell r="E53" t="str">
            <v>199,533.85</v>
          </cell>
          <cell r="F53" t="str">
            <v>190,122.10</v>
          </cell>
          <cell r="G53" t="str">
            <v>770,488.37</v>
          </cell>
        </row>
        <row r="55">
          <cell r="C55" t="str">
            <v>142,597.99</v>
          </cell>
          <cell r="D55" t="str">
            <v>181,364.48</v>
          </cell>
          <cell r="E55" t="str">
            <v>30,859.18</v>
          </cell>
          <cell r="F55" t="str">
            <v>65,324.40</v>
          </cell>
          <cell r="G55" t="str">
            <v>420,146.05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840</v>
          </cell>
          <cell r="D57">
            <v>54.42</v>
          </cell>
          <cell r="E57">
            <v>0</v>
          </cell>
          <cell r="F57">
            <v>0</v>
          </cell>
          <cell r="G57">
            <v>894.42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835</v>
          </cell>
          <cell r="D59" t="str">
            <v>1,740.00</v>
          </cell>
          <cell r="E59" t="str">
            <v>3,135.00</v>
          </cell>
          <cell r="F59" t="str">
            <v>2,875.00</v>
          </cell>
          <cell r="G59" t="str">
            <v>8,585.00</v>
          </cell>
        </row>
        <row r="60">
          <cell r="C60" t="str">
            <v>19,169.61</v>
          </cell>
          <cell r="D60" t="str">
            <v>1,528.06</v>
          </cell>
          <cell r="E60" t="str">
            <v>1,528.33</v>
          </cell>
          <cell r="F60" t="str">
            <v>1,528.33</v>
          </cell>
          <cell r="G60" t="str">
            <v>23,754.33</v>
          </cell>
        </row>
        <row r="61">
          <cell r="C61">
            <v>0</v>
          </cell>
          <cell r="D61">
            <v>0</v>
          </cell>
          <cell r="E61">
            <v>38</v>
          </cell>
          <cell r="F61">
            <v>0</v>
          </cell>
          <cell r="G61">
            <v>38</v>
          </cell>
        </row>
        <row r="62">
          <cell r="C62" t="str">
            <v>6,734.11</v>
          </cell>
          <cell r="D62" t="str">
            <v>9,387.00</v>
          </cell>
          <cell r="E62" t="str">
            <v>6,737.05</v>
          </cell>
          <cell r="F62" t="str">
            <v>9,062.62</v>
          </cell>
          <cell r="G62" t="str">
            <v>31,920.78</v>
          </cell>
        </row>
        <row r="63">
          <cell r="C63" t="str">
            <v>3,600.00</v>
          </cell>
          <cell r="D63" t="str">
            <v>6,805.24</v>
          </cell>
          <cell r="E63" t="str">
            <v>3,600.00</v>
          </cell>
          <cell r="F63" t="str">
            <v>3,600.00</v>
          </cell>
          <cell r="G63" t="str">
            <v>17,605.24</v>
          </cell>
        </row>
        <row r="64">
          <cell r="C64" t="str">
            <v>23,286.68</v>
          </cell>
          <cell r="D64" t="str">
            <v>1,708.10</v>
          </cell>
          <cell r="E64">
            <v>525.53</v>
          </cell>
          <cell r="F64" t="str">
            <v>2,830.37</v>
          </cell>
          <cell r="G64" t="str">
            <v>28,350.68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 t="str">
            <v>1,461.56</v>
          </cell>
          <cell r="D66" t="str">
            <v>2,170.90</v>
          </cell>
          <cell r="E66" t="str">
            <v>1,736.94</v>
          </cell>
          <cell r="F66" t="str">
            <v>2,274.66</v>
          </cell>
          <cell r="G66" t="str">
            <v>7,644.06</v>
          </cell>
        </row>
        <row r="67">
          <cell r="C67" t="str">
            <v>3,268.87</v>
          </cell>
          <cell r="D67" t="str">
            <v>-,817.44</v>
          </cell>
          <cell r="E67">
            <v>0</v>
          </cell>
          <cell r="F67">
            <v>0</v>
          </cell>
          <cell r="G67" t="str">
            <v>2,451.43</v>
          </cell>
        </row>
        <row r="68">
          <cell r="C68" t="str">
            <v>2,097.17</v>
          </cell>
          <cell r="D68">
            <v>895.95</v>
          </cell>
          <cell r="E68" t="str">
            <v>1,496.53</v>
          </cell>
          <cell r="F68" t="str">
            <v>1,496.53</v>
          </cell>
          <cell r="G68" t="str">
            <v>5,986.18</v>
          </cell>
        </row>
        <row r="69">
          <cell r="C69" t="str">
            <v>6,106.19</v>
          </cell>
          <cell r="D69">
            <v>0</v>
          </cell>
          <cell r="E69">
            <v>0</v>
          </cell>
          <cell r="F69">
            <v>0</v>
          </cell>
          <cell r="G69" t="str">
            <v>6,106.19</v>
          </cell>
        </row>
        <row r="70">
          <cell r="C70" t="str">
            <v>31,315.00</v>
          </cell>
          <cell r="D70" t="str">
            <v>68,415.98</v>
          </cell>
          <cell r="E70">
            <v>0</v>
          </cell>
          <cell r="F70">
            <v>0</v>
          </cell>
          <cell r="G70" t="str">
            <v>99,730.98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595</v>
          </cell>
          <cell r="E76">
            <v>0</v>
          </cell>
          <cell r="F76">
            <v>105</v>
          </cell>
          <cell r="G76">
            <v>700</v>
          </cell>
        </row>
        <row r="77">
          <cell r="C77">
            <v>0</v>
          </cell>
          <cell r="D77" t="str">
            <v>64,607.03</v>
          </cell>
          <cell r="E77">
            <v>448</v>
          </cell>
          <cell r="F77" t="str">
            <v>23,796.60</v>
          </cell>
          <cell r="G77" t="str">
            <v>88,851.63</v>
          </cell>
        </row>
        <row r="78">
          <cell r="C78" t="str">
            <v>1,172.57</v>
          </cell>
          <cell r="D78" t="str">
            <v>3,451.32</v>
          </cell>
          <cell r="E78" t="str">
            <v>15,521.65</v>
          </cell>
          <cell r="F78" t="str">
            <v>8,159.29</v>
          </cell>
          <cell r="G78" t="str">
            <v>28,304.83</v>
          </cell>
        </row>
        <row r="79">
          <cell r="C79" t="str">
            <v>27,777.76</v>
          </cell>
          <cell r="D79" t="str">
            <v>6,944.44</v>
          </cell>
          <cell r="E79" t="str">
            <v>-16,389.59</v>
          </cell>
          <cell r="F79" t="str">
            <v>6,110.87</v>
          </cell>
          <cell r="G79" t="str">
            <v>24,443.48</v>
          </cell>
        </row>
        <row r="80">
          <cell r="C80" t="str">
            <v>14,833.47</v>
          </cell>
          <cell r="D80" t="str">
            <v>13,878.48</v>
          </cell>
          <cell r="E80" t="str">
            <v>12,481.74</v>
          </cell>
          <cell r="F80" t="str">
            <v>3,485.13</v>
          </cell>
          <cell r="G80" t="str">
            <v>44,678.82</v>
          </cell>
        </row>
        <row r="81">
          <cell r="C81">
            <v>100</v>
          </cell>
          <cell r="D81">
            <v>0</v>
          </cell>
          <cell r="E81">
            <v>0</v>
          </cell>
          <cell r="F81">
            <v>0</v>
          </cell>
          <cell r="G81">
            <v>100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4">
          <cell r="C104">
            <v>0</v>
          </cell>
          <cell r="D104" t="str">
            <v>5,900.00</v>
          </cell>
          <cell r="E104" t="str">
            <v>-,357.33</v>
          </cell>
          <cell r="F104">
            <v>0</v>
          </cell>
          <cell r="G104" t="str">
            <v>5,542.67</v>
          </cell>
        </row>
        <row r="105">
          <cell r="C105" t="str">
            <v>3,485,808.53</v>
          </cell>
          <cell r="D105" t="str">
            <v>3,220,137.65</v>
          </cell>
          <cell r="E105" t="str">
            <v>-8,038.60</v>
          </cell>
          <cell r="F105">
            <v>0</v>
          </cell>
          <cell r="G105" t="str">
            <v>2,322.61</v>
          </cell>
        </row>
        <row r="106">
          <cell r="C106">
            <v>0</v>
          </cell>
          <cell r="D106" t="str">
            <v>5,900.00</v>
          </cell>
          <cell r="E106" t="str">
            <v>-,357.33</v>
          </cell>
          <cell r="F106">
            <v>0</v>
          </cell>
          <cell r="G106" t="str">
            <v>5,542.67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C112" t="str">
            <v>3,485,808.53</v>
          </cell>
          <cell r="D112" t="str">
            <v>3,214,237.65</v>
          </cell>
          <cell r="E112">
            <v>0</v>
          </cell>
          <cell r="F112">
            <v>0</v>
          </cell>
          <cell r="G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C125" t="str">
            <v>3,485,808.53</v>
          </cell>
          <cell r="D125" t="str">
            <v>3,214,237.65</v>
          </cell>
          <cell r="E125">
            <v>0</v>
          </cell>
          <cell r="F125">
            <v>0</v>
          </cell>
          <cell r="G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9">
          <cell r="C129" t="str">
            <v>28,705.58</v>
          </cell>
          <cell r="D129" t="str">
            <v>25,012.00</v>
          </cell>
          <cell r="E129" t="str">
            <v>23,029.75</v>
          </cell>
          <cell r="F129" t="str">
            <v>2,948.71</v>
          </cell>
          <cell r="G129" t="str">
            <v>79,696.04</v>
          </cell>
        </row>
        <row r="130">
          <cell r="C130" t="str">
            <v>3,514,514.11</v>
          </cell>
          <cell r="D130" t="str">
            <v>3,239,249.65</v>
          </cell>
          <cell r="E130">
            <v>124.72</v>
          </cell>
          <cell r="F130" t="str">
            <v>1,119.47</v>
          </cell>
          <cell r="G130">
            <v>161.53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C141" t="str">
            <v>28,705.58</v>
          </cell>
          <cell r="D141" t="str">
            <v>25,012.00</v>
          </cell>
          <cell r="E141" t="str">
            <v>23,029.75</v>
          </cell>
          <cell r="F141" t="str">
            <v>2,948.71</v>
          </cell>
          <cell r="G141" t="str">
            <v>79,696.04</v>
          </cell>
        </row>
        <row r="143">
          <cell r="C143" t="str">
            <v>65,468.55</v>
          </cell>
          <cell r="D143" t="str">
            <v>57,681.06</v>
          </cell>
          <cell r="E143" t="str">
            <v>67,683.15</v>
          </cell>
          <cell r="F143" t="str">
            <v>69,053.84</v>
          </cell>
          <cell r="G143" t="str">
            <v>259,886.60</v>
          </cell>
        </row>
        <row r="144">
          <cell r="C144" t="str">
            <v>3,551,277.08</v>
          </cell>
          <cell r="D144" t="str">
            <v>3,271,918.71</v>
          </cell>
          <cell r="E144">
            <v>42.43</v>
          </cell>
          <cell r="F144">
            <v>47.8</v>
          </cell>
          <cell r="G144">
            <v>49.53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 t="str">
            <v>8,952.22</v>
          </cell>
          <cell r="G146" t="str">
            <v>8,952.22</v>
          </cell>
        </row>
        <row r="147">
          <cell r="C147">
            <v>0</v>
          </cell>
          <cell r="D147">
            <v>0</v>
          </cell>
          <cell r="E147">
            <v>-14.08</v>
          </cell>
          <cell r="F147">
            <v>0</v>
          </cell>
          <cell r="G147">
            <v>-14.08</v>
          </cell>
        </row>
        <row r="148">
          <cell r="C148" t="str">
            <v>65,468.55</v>
          </cell>
          <cell r="D148" t="str">
            <v>57,681.06</v>
          </cell>
          <cell r="E148" t="str">
            <v>67,697.23</v>
          </cell>
          <cell r="F148" t="str">
            <v>60,101.62</v>
          </cell>
          <cell r="G148" t="str">
            <v>250,948.46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C154" t="str">
            <v>3,485,808.53</v>
          </cell>
          <cell r="D154" t="str">
            <v>3,214,237.65</v>
          </cell>
          <cell r="E154">
            <v>0</v>
          </cell>
          <cell r="F154">
            <v>0</v>
          </cell>
          <cell r="G154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C159" t="str">
            <v>3,485,808.53</v>
          </cell>
          <cell r="D159" t="str">
            <v>3,214,237.65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>
            <v>0</v>
          </cell>
          <cell r="D6">
            <v>0</v>
          </cell>
          <cell r="E6" t="str">
            <v>1,485,533.51</v>
          </cell>
          <cell r="F6" t="str">
            <v>1,275,674.60</v>
          </cell>
          <cell r="G6" t="str">
            <v>2,761,208.11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C8">
            <v>0</v>
          </cell>
          <cell r="D8">
            <v>0</v>
          </cell>
          <cell r="E8" t="str">
            <v>1,485,533.51</v>
          </cell>
          <cell r="F8" t="str">
            <v>1,275,674.60</v>
          </cell>
          <cell r="G8" t="str">
            <v>2,761,208.11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>
            <v>0</v>
          </cell>
          <cell r="D11">
            <v>0</v>
          </cell>
          <cell r="E11" t="str">
            <v>588,489.89</v>
          </cell>
          <cell r="F11" t="str">
            <v>478,488.26</v>
          </cell>
          <cell r="G11" t="str">
            <v>1,066,978.15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>
            <v>0</v>
          </cell>
          <cell r="D13">
            <v>0</v>
          </cell>
          <cell r="E13" t="str">
            <v>588,489.89</v>
          </cell>
          <cell r="F13" t="str">
            <v>478,488.26</v>
          </cell>
          <cell r="G13" t="str">
            <v>1,066,978.15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0.2</v>
          </cell>
          <cell r="G17">
            <v>0.2</v>
          </cell>
        </row>
        <row r="18">
          <cell r="C18">
            <v>0</v>
          </cell>
          <cell r="D18">
            <v>0</v>
          </cell>
          <cell r="E18" t="str">
            <v>588,489.89</v>
          </cell>
          <cell r="F18" t="str">
            <v>478,488.46</v>
          </cell>
          <cell r="G18" t="str">
            <v>1,066,978.35</v>
          </cell>
        </row>
        <row r="19">
          <cell r="C19">
            <v>0</v>
          </cell>
          <cell r="D19">
            <v>0</v>
          </cell>
          <cell r="E19" t="str">
            <v>-,897,043.62</v>
          </cell>
          <cell r="F19" t="str">
            <v>-,797,186.14</v>
          </cell>
          <cell r="G19" t="str">
            <v>-1,694,229.76</v>
          </cell>
        </row>
        <row r="20">
          <cell r="C20">
            <v>0</v>
          </cell>
          <cell r="D20">
            <v>0</v>
          </cell>
          <cell r="E20">
            <v>-1.65</v>
          </cell>
          <cell r="F20">
            <v>-1.6</v>
          </cell>
          <cell r="G20">
            <v>-1.62</v>
          </cell>
        </row>
        <row r="21">
          <cell r="C21">
            <v>0</v>
          </cell>
          <cell r="D21">
            <v>0</v>
          </cell>
          <cell r="E21" t="str">
            <v>-,897,043.62</v>
          </cell>
          <cell r="F21" t="str">
            <v>-,797,186.14</v>
          </cell>
          <cell r="G21" t="str">
            <v>-1,694,229.76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>
            <v>0</v>
          </cell>
          <cell r="D27" t="str">
            <v>114,922.45</v>
          </cell>
          <cell r="E27" t="str">
            <v>306,358.79</v>
          </cell>
          <cell r="F27" t="str">
            <v>246,398.93</v>
          </cell>
          <cell r="G27" t="str">
            <v>667,680.17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 t="str">
            <v>114,922.45</v>
          </cell>
          <cell r="E29" t="str">
            <v>158,920.06</v>
          </cell>
          <cell r="F29" t="str">
            <v>138,418.31</v>
          </cell>
          <cell r="G29" t="str">
            <v>412,260.82</v>
          </cell>
        </row>
        <row r="30">
          <cell r="C30">
            <v>0</v>
          </cell>
          <cell r="D30">
            <v>0</v>
          </cell>
          <cell r="E30" t="str">
            <v>119,173.85</v>
          </cell>
          <cell r="F30" t="str">
            <v>95,900.76</v>
          </cell>
          <cell r="G30" t="str">
            <v>215,074.61</v>
          </cell>
        </row>
        <row r="31">
          <cell r="C31">
            <v>0</v>
          </cell>
          <cell r="D31">
            <v>0</v>
          </cell>
          <cell r="E31" t="str">
            <v>28,199.61</v>
          </cell>
          <cell r="F31" t="str">
            <v>10,767.71</v>
          </cell>
          <cell r="G31" t="str">
            <v>38,967.32</v>
          </cell>
        </row>
        <row r="32">
          <cell r="C32">
            <v>0</v>
          </cell>
          <cell r="D32">
            <v>0</v>
          </cell>
          <cell r="E32">
            <v>65.27</v>
          </cell>
          <cell r="F32">
            <v>-65.27</v>
          </cell>
          <cell r="G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 t="str">
            <v>1,377.42</v>
          </cell>
          <cell r="G33" t="str">
            <v>1,377.42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>
            <v>0</v>
          </cell>
          <cell r="D36" t="str">
            <v>29,793.09</v>
          </cell>
          <cell r="E36" t="str">
            <v>169,636.98</v>
          </cell>
          <cell r="F36" t="str">
            <v>142,741.06</v>
          </cell>
          <cell r="G36" t="str">
            <v>342,171.13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>
            <v>0</v>
          </cell>
          <cell r="D38" t="str">
            <v>13,547.63</v>
          </cell>
          <cell r="E38" t="str">
            <v>50,570.00</v>
          </cell>
          <cell r="F38" t="str">
            <v>50,115.00</v>
          </cell>
          <cell r="G38" t="str">
            <v>114,232.63</v>
          </cell>
        </row>
        <row r="39">
          <cell r="C39">
            <v>0</v>
          </cell>
          <cell r="D39">
            <v>0</v>
          </cell>
          <cell r="E39" t="str">
            <v>6,000.00</v>
          </cell>
          <cell r="F39" t="str">
            <v>4,000.00</v>
          </cell>
          <cell r="G39" t="str">
            <v>10,000.00</v>
          </cell>
        </row>
        <row r="40">
          <cell r="C40">
            <v>0</v>
          </cell>
          <cell r="D40">
            <v>0</v>
          </cell>
          <cell r="E40">
            <v>0</v>
          </cell>
          <cell r="F40" t="str">
            <v>6,357.13</v>
          </cell>
          <cell r="G40" t="str">
            <v>6,357.13</v>
          </cell>
        </row>
        <row r="41">
          <cell r="C41">
            <v>0</v>
          </cell>
          <cell r="D41">
            <v>0</v>
          </cell>
          <cell r="E41" t="str">
            <v>67,524.06</v>
          </cell>
          <cell r="F41" t="str">
            <v>39,345.10</v>
          </cell>
          <cell r="G41" t="str">
            <v>106,869.16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>
            <v>0</v>
          </cell>
          <cell r="D44" t="str">
            <v>7,357.90</v>
          </cell>
          <cell r="E44" t="str">
            <v>11,319.40</v>
          </cell>
          <cell r="F44" t="str">
            <v>13,161.70</v>
          </cell>
          <cell r="G44" t="str">
            <v>31,839.00</v>
          </cell>
        </row>
        <row r="45">
          <cell r="C45">
            <v>0</v>
          </cell>
          <cell r="D45" t="str">
            <v>2,275.00</v>
          </cell>
          <cell r="E45" t="str">
            <v>2,695.00</v>
          </cell>
          <cell r="F45" t="str">
            <v>3,115.00</v>
          </cell>
          <cell r="G45" t="str">
            <v>8,085.00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>
            <v>0</v>
          </cell>
          <cell r="D47" t="str">
            <v>1,200.00</v>
          </cell>
          <cell r="E47" t="str">
            <v>2,200.00</v>
          </cell>
          <cell r="F47" t="str">
            <v>1,800.00</v>
          </cell>
          <cell r="G47" t="str">
            <v>5,200.00</v>
          </cell>
        </row>
        <row r="48">
          <cell r="C48">
            <v>0</v>
          </cell>
          <cell r="D48" t="str">
            <v>5,412.56</v>
          </cell>
          <cell r="E48" t="str">
            <v>29,328.52</v>
          </cell>
          <cell r="F48" t="str">
            <v>24,847.13</v>
          </cell>
          <cell r="G48" t="str">
            <v>59,588.21</v>
          </cell>
        </row>
        <row r="50">
          <cell r="C50">
            <v>0</v>
          </cell>
          <cell r="D50">
            <v>0</v>
          </cell>
          <cell r="E50" t="str">
            <v>150,198.48</v>
          </cell>
          <cell r="F50" t="str">
            <v>150,645.34</v>
          </cell>
          <cell r="G50" t="str">
            <v>300,843.82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446.86</v>
          </cell>
          <cell r="G52">
            <v>446.86</v>
          </cell>
        </row>
        <row r="53">
          <cell r="C53">
            <v>0</v>
          </cell>
          <cell r="D53">
            <v>0</v>
          </cell>
          <cell r="E53" t="str">
            <v>150,198.48</v>
          </cell>
          <cell r="F53" t="str">
            <v>150,198.48</v>
          </cell>
          <cell r="G53" t="str">
            <v>300,396.96</v>
          </cell>
        </row>
        <row r="55">
          <cell r="C55">
            <v>0</v>
          </cell>
          <cell r="D55" t="str">
            <v>37,918.10</v>
          </cell>
          <cell r="E55" t="str">
            <v>120,132.93</v>
          </cell>
          <cell r="F55" t="str">
            <v>56,680.50</v>
          </cell>
          <cell r="G55" t="str">
            <v>214,731.53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0</v>
          </cell>
          <cell r="D59">
            <v>0</v>
          </cell>
          <cell r="E59">
            <v>85</v>
          </cell>
          <cell r="F59">
            <v>-55</v>
          </cell>
          <cell r="G59">
            <v>30</v>
          </cell>
        </row>
        <row r="60">
          <cell r="C60">
            <v>0</v>
          </cell>
          <cell r="D60">
            <v>0</v>
          </cell>
          <cell r="E60" t="str">
            <v>19,949.19</v>
          </cell>
          <cell r="F60" t="str">
            <v>-5,236.50</v>
          </cell>
          <cell r="G60" t="str">
            <v>14,712.69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C62">
            <v>0</v>
          </cell>
          <cell r="D62">
            <v>0</v>
          </cell>
          <cell r="E62" t="str">
            <v>3,500.00</v>
          </cell>
          <cell r="F62" t="str">
            <v>1,833.02</v>
          </cell>
          <cell r="G62" t="str">
            <v>5,333.02</v>
          </cell>
        </row>
        <row r="63">
          <cell r="C63">
            <v>0</v>
          </cell>
          <cell r="D63">
            <v>0</v>
          </cell>
          <cell r="E63" t="str">
            <v>2,982.13</v>
          </cell>
          <cell r="F63" t="str">
            <v>1,200.00</v>
          </cell>
          <cell r="G63" t="str">
            <v>4,182.13</v>
          </cell>
        </row>
        <row r="64">
          <cell r="C64">
            <v>0</v>
          </cell>
          <cell r="D64" t="str">
            <v>13,000.00</v>
          </cell>
          <cell r="E64" t="str">
            <v>9,576.39</v>
          </cell>
          <cell r="F64" t="str">
            <v>8,257.90</v>
          </cell>
          <cell r="G64" t="str">
            <v>30,834.29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>
            <v>0</v>
          </cell>
          <cell r="D66">
            <v>0</v>
          </cell>
          <cell r="E66">
            <v>638.09</v>
          </cell>
          <cell r="F66">
            <v>266</v>
          </cell>
          <cell r="G66">
            <v>904.09</v>
          </cell>
        </row>
        <row r="67">
          <cell r="C67">
            <v>0</v>
          </cell>
          <cell r="D67">
            <v>0</v>
          </cell>
          <cell r="E67" t="str">
            <v>2,970.00</v>
          </cell>
          <cell r="F67">
            <v>-28.29</v>
          </cell>
          <cell r="G67" t="str">
            <v>2,941.71</v>
          </cell>
        </row>
        <row r="68">
          <cell r="C68">
            <v>0</v>
          </cell>
          <cell r="D68">
            <v>0</v>
          </cell>
          <cell r="E68">
            <v>339.3</v>
          </cell>
          <cell r="F68">
            <v>339.3</v>
          </cell>
          <cell r="G68">
            <v>678.6</v>
          </cell>
        </row>
        <row r="69">
          <cell r="C69">
            <v>0</v>
          </cell>
          <cell r="D69" t="str">
            <v>19,400.00</v>
          </cell>
          <cell r="E69" t="str">
            <v>-13,293.81</v>
          </cell>
          <cell r="F69">
            <v>0</v>
          </cell>
          <cell r="G69" t="str">
            <v>6,106.19</v>
          </cell>
        </row>
        <row r="70">
          <cell r="C70">
            <v>0</v>
          </cell>
          <cell r="D70">
            <v>0</v>
          </cell>
          <cell r="E70" t="str">
            <v>26,878.71</v>
          </cell>
          <cell r="F70" t="str">
            <v>16,440.37</v>
          </cell>
          <cell r="G70" t="str">
            <v>43,319.08</v>
          </cell>
        </row>
        <row r="71">
          <cell r="C71">
            <v>0</v>
          </cell>
          <cell r="D71">
            <v>348</v>
          </cell>
          <cell r="E71">
            <v>0</v>
          </cell>
          <cell r="F71">
            <v>0</v>
          </cell>
          <cell r="G71">
            <v>348</v>
          </cell>
        </row>
        <row r="72">
          <cell r="C72">
            <v>0</v>
          </cell>
          <cell r="D72">
            <v>0</v>
          </cell>
          <cell r="E72">
            <v>159</v>
          </cell>
          <cell r="F72">
            <v>0</v>
          </cell>
          <cell r="G72">
            <v>159</v>
          </cell>
        </row>
        <row r="73">
          <cell r="C73">
            <v>0</v>
          </cell>
          <cell r="D73">
            <v>0</v>
          </cell>
          <cell r="E73">
            <v>637</v>
          </cell>
          <cell r="F73">
            <v>0</v>
          </cell>
          <cell r="G73">
            <v>637</v>
          </cell>
        </row>
        <row r="74">
          <cell r="C74">
            <v>0</v>
          </cell>
          <cell r="D74" t="str">
            <v>2,440.00</v>
          </cell>
          <cell r="E74">
            <v>0</v>
          </cell>
          <cell r="F74">
            <v>0</v>
          </cell>
          <cell r="G74" t="str">
            <v>2,440.00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85</v>
          </cell>
          <cell r="G76">
            <v>85</v>
          </cell>
        </row>
        <row r="77">
          <cell r="C77">
            <v>0</v>
          </cell>
          <cell r="D77">
            <v>0</v>
          </cell>
          <cell r="E77" t="str">
            <v>23,064.41</v>
          </cell>
          <cell r="F77" t="str">
            <v>8,068.30</v>
          </cell>
          <cell r="G77" t="str">
            <v>31,132.71</v>
          </cell>
        </row>
        <row r="78">
          <cell r="C78">
            <v>0</v>
          </cell>
          <cell r="D78" t="str">
            <v>2,730.10</v>
          </cell>
          <cell r="E78" t="str">
            <v>6,478.75</v>
          </cell>
          <cell r="F78" t="str">
            <v>2,920.35</v>
          </cell>
          <cell r="G78" t="str">
            <v>12,129.20</v>
          </cell>
        </row>
        <row r="79">
          <cell r="C79">
            <v>0</v>
          </cell>
          <cell r="D79">
            <v>0</v>
          </cell>
          <cell r="E79" t="str">
            <v>29,761.91</v>
          </cell>
          <cell r="F79" t="str">
            <v>16,666.67</v>
          </cell>
          <cell r="G79" t="str">
            <v>46,428.58</v>
          </cell>
        </row>
        <row r="80">
          <cell r="C80">
            <v>0</v>
          </cell>
          <cell r="D80">
            <v>0</v>
          </cell>
          <cell r="E80" t="str">
            <v>6,406.86</v>
          </cell>
          <cell r="F80" t="str">
            <v>5,923.38</v>
          </cell>
          <cell r="G80" t="str">
            <v>12,330.24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 t="str">
            <v>553,460.31</v>
          </cell>
          <cell r="G6" t="str">
            <v>553,460.31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 t="str">
            <v>553,460.31</v>
          </cell>
          <cell r="G8" t="str">
            <v>553,460.31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 t="str">
            <v>454,171.39</v>
          </cell>
          <cell r="G11" t="str">
            <v>454,171.39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 t="str">
            <v>454,171.39</v>
          </cell>
          <cell r="G13" t="str">
            <v>454,171.39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 t="str">
            <v>454,171.39</v>
          </cell>
          <cell r="G18" t="str">
            <v>454,171.39</v>
          </cell>
        </row>
        <row r="19">
          <cell r="C19">
            <v>0</v>
          </cell>
          <cell r="D19">
            <v>0</v>
          </cell>
          <cell r="E19">
            <v>0</v>
          </cell>
          <cell r="F19" t="str">
            <v>-99,288.92</v>
          </cell>
          <cell r="G19" t="str">
            <v>-99,288.92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-5.57</v>
          </cell>
          <cell r="G20">
            <v>-5.57</v>
          </cell>
        </row>
        <row r="21">
          <cell r="C21">
            <v>0</v>
          </cell>
          <cell r="D21">
            <v>0</v>
          </cell>
          <cell r="E21">
            <v>0</v>
          </cell>
          <cell r="F21" t="str">
            <v>-99,288.92</v>
          </cell>
          <cell r="G21" t="str">
            <v>-99,288.92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>
            <v>0</v>
          </cell>
          <cell r="D27" t="str">
            <v>54,795.72</v>
          </cell>
          <cell r="E27" t="str">
            <v>60,031.78</v>
          </cell>
          <cell r="F27" t="str">
            <v>118,641.32</v>
          </cell>
          <cell r="G27" t="str">
            <v>233,468.82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 t="str">
            <v>54,795.72</v>
          </cell>
          <cell r="E29" t="str">
            <v>60,031.78</v>
          </cell>
          <cell r="F29" t="str">
            <v>61,619.90</v>
          </cell>
          <cell r="G29" t="str">
            <v>176,447.40</v>
          </cell>
        </row>
        <row r="30">
          <cell r="C30">
            <v>0</v>
          </cell>
          <cell r="D30">
            <v>0</v>
          </cell>
          <cell r="E30">
            <v>0</v>
          </cell>
          <cell r="F30" t="str">
            <v>51,978.99</v>
          </cell>
          <cell r="G30" t="str">
            <v>51,978.99</v>
          </cell>
        </row>
        <row r="31">
          <cell r="C31">
            <v>0</v>
          </cell>
          <cell r="D31">
            <v>0</v>
          </cell>
          <cell r="E31">
            <v>0</v>
          </cell>
          <cell r="F31" t="str">
            <v>4,604.29</v>
          </cell>
          <cell r="G31" t="str">
            <v>4,604.29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438.14</v>
          </cell>
          <cell r="G32">
            <v>438.14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 t="str">
            <v>137,589.38</v>
          </cell>
          <cell r="G36" t="str">
            <v>137,589.38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 t="str">
            <v>64,136.90</v>
          </cell>
          <cell r="G38" t="str">
            <v>64,136.90</v>
          </cell>
        </row>
        <row r="39">
          <cell r="C39">
            <v>0</v>
          </cell>
          <cell r="D39">
            <v>0</v>
          </cell>
          <cell r="E39">
            <v>0</v>
          </cell>
          <cell r="F39" t="str">
            <v>4,000.00</v>
          </cell>
          <cell r="G39" t="str">
            <v>4,000.00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 t="str">
            <v>21,271.88</v>
          </cell>
          <cell r="G41" t="str">
            <v>21,271.88</v>
          </cell>
        </row>
        <row r="42">
          <cell r="C42">
            <v>0</v>
          </cell>
          <cell r="D42">
            <v>0</v>
          </cell>
          <cell r="E42">
            <v>0</v>
          </cell>
          <cell r="F42" t="str">
            <v>3,600.00</v>
          </cell>
          <cell r="G42" t="str">
            <v>3,600.00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 t="str">
            <v>14,920.20</v>
          </cell>
          <cell r="G44" t="str">
            <v>14,920.20</v>
          </cell>
        </row>
        <row r="45">
          <cell r="C45">
            <v>0</v>
          </cell>
          <cell r="D45">
            <v>0</v>
          </cell>
          <cell r="E45">
            <v>0</v>
          </cell>
          <cell r="F45" t="str">
            <v>4,680.00</v>
          </cell>
          <cell r="G45" t="str">
            <v>4,680.00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 t="str">
            <v>1,600.00</v>
          </cell>
          <cell r="G47" t="str">
            <v>1,600.00</v>
          </cell>
        </row>
        <row r="48">
          <cell r="C48">
            <v>0</v>
          </cell>
          <cell r="D48">
            <v>0</v>
          </cell>
          <cell r="E48">
            <v>0</v>
          </cell>
          <cell r="F48" t="str">
            <v>23,380.40</v>
          </cell>
          <cell r="G48" t="str">
            <v>23,380.40</v>
          </cell>
        </row>
        <row r="50">
          <cell r="C50">
            <v>0</v>
          </cell>
          <cell r="D50">
            <v>0</v>
          </cell>
          <cell r="E50">
            <v>70.06</v>
          </cell>
          <cell r="F50">
            <v>646.94000000000005</v>
          </cell>
          <cell r="G50">
            <v>717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646.94000000000005</v>
          </cell>
          <cell r="G52">
            <v>646.94000000000005</v>
          </cell>
        </row>
        <row r="53">
          <cell r="C53">
            <v>0</v>
          </cell>
          <cell r="D53">
            <v>0</v>
          </cell>
          <cell r="E53">
            <v>70.06</v>
          </cell>
          <cell r="F53">
            <v>0</v>
          </cell>
          <cell r="G53">
            <v>70.06</v>
          </cell>
        </row>
        <row r="55">
          <cell r="C55">
            <v>0</v>
          </cell>
          <cell r="D55">
            <v>0</v>
          </cell>
          <cell r="E55" t="str">
            <v>33,178.29</v>
          </cell>
          <cell r="F55" t="str">
            <v>90,940.20</v>
          </cell>
          <cell r="G55" t="str">
            <v>124,118.49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256</v>
          </cell>
          <cell r="G57">
            <v>256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20</v>
          </cell>
          <cell r="G59">
            <v>20</v>
          </cell>
        </row>
        <row r="60">
          <cell r="C60">
            <v>0</v>
          </cell>
          <cell r="D60">
            <v>0</v>
          </cell>
          <cell r="E60" t="str">
            <v>2,830.19</v>
          </cell>
          <cell r="F60" t="str">
            <v>10,358.00</v>
          </cell>
          <cell r="G60" t="str">
            <v>13,188.19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 t="str">
            <v>1,600.00</v>
          </cell>
          <cell r="G62" t="str">
            <v>1,600.00</v>
          </cell>
        </row>
        <row r="63">
          <cell r="C63">
            <v>0</v>
          </cell>
          <cell r="D63">
            <v>0</v>
          </cell>
          <cell r="E63">
            <v>0</v>
          </cell>
          <cell r="F63" t="str">
            <v>2,030.13</v>
          </cell>
          <cell r="G63" t="str">
            <v>2,030.13</v>
          </cell>
        </row>
        <row r="64">
          <cell r="C64">
            <v>0</v>
          </cell>
          <cell r="D64">
            <v>0</v>
          </cell>
          <cell r="E64" t="str">
            <v>13,127.77</v>
          </cell>
          <cell r="F64" t="str">
            <v>32,519.25</v>
          </cell>
          <cell r="G64" t="str">
            <v>45,647.02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 t="str">
            <v>1,295.40</v>
          </cell>
          <cell r="G66" t="str">
            <v>1,295.40</v>
          </cell>
        </row>
        <row r="67">
          <cell r="C67">
            <v>0</v>
          </cell>
          <cell r="D67">
            <v>0</v>
          </cell>
          <cell r="E67">
            <v>0</v>
          </cell>
          <cell r="F67" t="str">
            <v>3,300.00</v>
          </cell>
          <cell r="G67" t="str">
            <v>3,300.00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390.01</v>
          </cell>
          <cell r="G68">
            <v>390.01</v>
          </cell>
        </row>
        <row r="69">
          <cell r="C69">
            <v>0</v>
          </cell>
          <cell r="D69">
            <v>0</v>
          </cell>
          <cell r="E69" t="str">
            <v>8,679.24</v>
          </cell>
          <cell r="F69">
            <v>0</v>
          </cell>
          <cell r="G69" t="str">
            <v>8,679.24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C71">
            <v>0</v>
          </cell>
          <cell r="D71">
            <v>0</v>
          </cell>
          <cell r="E71" t="str">
            <v>1,396.00</v>
          </cell>
          <cell r="F71">
            <v>0</v>
          </cell>
          <cell r="G71" t="str">
            <v>1,396.00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 t="str">
            <v>34,924.81</v>
          </cell>
          <cell r="G77" t="str">
            <v>34,924.81</v>
          </cell>
        </row>
        <row r="78">
          <cell r="C78">
            <v>0</v>
          </cell>
          <cell r="D78">
            <v>0</v>
          </cell>
          <cell r="E78">
            <v>469.03</v>
          </cell>
          <cell r="F78">
            <v>0</v>
          </cell>
          <cell r="G78">
            <v>469.03</v>
          </cell>
        </row>
        <row r="79">
          <cell r="C79">
            <v>0</v>
          </cell>
          <cell r="D79">
            <v>0</v>
          </cell>
          <cell r="E79" t="str">
            <v>6,676.06</v>
          </cell>
          <cell r="F79" t="str">
            <v>1,879.15</v>
          </cell>
          <cell r="G79" t="str">
            <v>8,555.21</v>
          </cell>
        </row>
        <row r="80">
          <cell r="C80">
            <v>0</v>
          </cell>
          <cell r="D80">
            <v>0</v>
          </cell>
          <cell r="E80">
            <v>0</v>
          </cell>
          <cell r="F80" t="str">
            <v>2,367.45</v>
          </cell>
          <cell r="G80" t="str">
            <v>2,367.45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 t="str">
            <v>4,422.83</v>
          </cell>
          <cell r="G129" t="str">
            <v>4,422.83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125.13</v>
          </cell>
          <cell r="G130">
            <v>125.13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 t="str">
            <v>4,422.83</v>
          </cell>
          <cell r="G141" t="str">
            <v>4,422.83</v>
          </cell>
        </row>
        <row r="143">
          <cell r="C143">
            <v>0</v>
          </cell>
          <cell r="D143" t="str">
            <v>6,461.63</v>
          </cell>
          <cell r="E143" t="str">
            <v>8,732.59</v>
          </cell>
          <cell r="F143" t="str">
            <v>8,692.40</v>
          </cell>
          <cell r="G143" t="str">
            <v>23,886.62</v>
          </cell>
        </row>
        <row r="144">
          <cell r="C144">
            <v>0</v>
          </cell>
          <cell r="D144" t="str">
            <v>6,461.63</v>
          </cell>
          <cell r="E144">
            <v>0</v>
          </cell>
          <cell r="F144">
            <v>63.67</v>
          </cell>
          <cell r="G144">
            <v>23.17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C148">
            <v>0</v>
          </cell>
          <cell r="D148" t="str">
            <v>6,461.63</v>
          </cell>
          <cell r="E148" t="str">
            <v>8,732.59</v>
          </cell>
          <cell r="F148" t="str">
            <v>8,692.40</v>
          </cell>
          <cell r="G148" t="str">
            <v>23,886.62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 t="str">
            <v>139,003.55</v>
          </cell>
          <cell r="G6" t="str">
            <v>139,003.55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 t="str">
            <v>139,003.55</v>
          </cell>
          <cell r="G8" t="str">
            <v>139,003.55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 t="str">
            <v>51,932.09</v>
          </cell>
          <cell r="G11" t="str">
            <v>51,932.09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 t="str">
            <v>51,932.09</v>
          </cell>
          <cell r="G13" t="str">
            <v>51,932.09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 t="str">
            <v>51,932.09</v>
          </cell>
          <cell r="G18" t="str">
            <v>51,932.09</v>
          </cell>
        </row>
        <row r="19">
          <cell r="C19">
            <v>0</v>
          </cell>
          <cell r="D19">
            <v>0</v>
          </cell>
          <cell r="E19">
            <v>0</v>
          </cell>
          <cell r="F19" t="str">
            <v>-87,071.46</v>
          </cell>
          <cell r="G19" t="str">
            <v>-87,071.46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-1.59</v>
          </cell>
          <cell r="G20">
            <v>-1.59</v>
          </cell>
        </row>
        <row r="21">
          <cell r="C21">
            <v>0</v>
          </cell>
          <cell r="D21">
            <v>0</v>
          </cell>
          <cell r="E21">
            <v>0</v>
          </cell>
          <cell r="F21" t="str">
            <v>-87,071.46</v>
          </cell>
          <cell r="G21" t="str">
            <v>-87,071.46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>
            <v>0</v>
          </cell>
          <cell r="D27">
            <v>0</v>
          </cell>
          <cell r="E27" t="str">
            <v>16,027.74</v>
          </cell>
          <cell r="F27" t="str">
            <v>429,310.77</v>
          </cell>
          <cell r="G27" t="str">
            <v>445,338.51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 t="str">
            <v>399,017.22</v>
          </cell>
          <cell r="G29" t="str">
            <v>399,017.22</v>
          </cell>
        </row>
        <row r="30">
          <cell r="C30">
            <v>0</v>
          </cell>
          <cell r="D30">
            <v>0</v>
          </cell>
          <cell r="E30">
            <v>0</v>
          </cell>
          <cell r="F30" t="str">
            <v>12,265.25</v>
          </cell>
          <cell r="G30" t="str">
            <v>12,265.25</v>
          </cell>
        </row>
        <row r="31">
          <cell r="C31">
            <v>0</v>
          </cell>
          <cell r="D31">
            <v>0</v>
          </cell>
          <cell r="E31" t="str">
            <v>16,027.74</v>
          </cell>
          <cell r="F31" t="str">
            <v>18,028.30</v>
          </cell>
          <cell r="G31" t="str">
            <v>34,056.04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 t="str">
            <v>43,188.54</v>
          </cell>
          <cell r="G36" t="str">
            <v>43,188.54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 t="str">
            <v>21,245.60</v>
          </cell>
          <cell r="G38" t="str">
            <v>21,245.60</v>
          </cell>
        </row>
        <row r="39">
          <cell r="C39">
            <v>0</v>
          </cell>
          <cell r="D39">
            <v>0</v>
          </cell>
          <cell r="E39">
            <v>0</v>
          </cell>
          <cell r="F39" t="str">
            <v>2,300.00</v>
          </cell>
          <cell r="G39" t="str">
            <v>2,300.00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 t="str">
            <v>3,887.58</v>
          </cell>
          <cell r="G41" t="str">
            <v>3,887.58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 t="str">
            <v>5,526.90</v>
          </cell>
          <cell r="G44" t="str">
            <v>5,526.90</v>
          </cell>
        </row>
        <row r="45">
          <cell r="C45">
            <v>0</v>
          </cell>
          <cell r="D45">
            <v>0</v>
          </cell>
          <cell r="E45">
            <v>0</v>
          </cell>
          <cell r="F45" t="str">
            <v>1,260.00</v>
          </cell>
          <cell r="G45" t="str">
            <v>1,260.00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 t="str">
            <v>1,400.00</v>
          </cell>
          <cell r="G47" t="str">
            <v>1,400.00</v>
          </cell>
        </row>
        <row r="48">
          <cell r="C48">
            <v>0</v>
          </cell>
          <cell r="D48">
            <v>0</v>
          </cell>
          <cell r="E48">
            <v>0</v>
          </cell>
          <cell r="F48" t="str">
            <v>7,568.46</v>
          </cell>
          <cell r="G48" t="str">
            <v>7,568.46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213.77</v>
          </cell>
          <cell r="G50">
            <v>213.77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213.77</v>
          </cell>
          <cell r="G52">
            <v>213.77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5">
          <cell r="C55">
            <v>0</v>
          </cell>
          <cell r="D55">
            <v>0</v>
          </cell>
          <cell r="E55" t="str">
            <v>18,313.78</v>
          </cell>
          <cell r="F55" t="str">
            <v>13,512.58</v>
          </cell>
          <cell r="G55" t="str">
            <v>31,826.36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C60">
            <v>0</v>
          </cell>
          <cell r="D60">
            <v>0</v>
          </cell>
          <cell r="E60" t="str">
            <v>4,716.98</v>
          </cell>
          <cell r="F60">
            <v>573.33000000000004</v>
          </cell>
          <cell r="G60" t="str">
            <v>5,290.31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 t="str">
            <v>1,576.80</v>
          </cell>
          <cell r="G63" t="str">
            <v>1,576.80</v>
          </cell>
        </row>
        <row r="64">
          <cell r="C64">
            <v>0</v>
          </cell>
          <cell r="D64">
            <v>0</v>
          </cell>
          <cell r="E64" t="str">
            <v>13,127.77</v>
          </cell>
          <cell r="F64">
            <v>600</v>
          </cell>
          <cell r="G64" t="str">
            <v>13,727.77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377.51</v>
          </cell>
          <cell r="G68">
            <v>377.51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C78">
            <v>0</v>
          </cell>
          <cell r="D78">
            <v>0</v>
          </cell>
          <cell r="E78">
            <v>469.03</v>
          </cell>
          <cell r="F78">
            <v>0</v>
          </cell>
          <cell r="G78">
            <v>469.03</v>
          </cell>
        </row>
        <row r="79">
          <cell r="D79">
            <v>0</v>
          </cell>
          <cell r="E79">
            <v>0</v>
          </cell>
          <cell r="F79" t="str">
            <v>9,777.40</v>
          </cell>
          <cell r="G79" t="str">
            <v>9,777.40</v>
          </cell>
        </row>
        <row r="80">
          <cell r="D80">
            <v>0</v>
          </cell>
          <cell r="E80">
            <v>0</v>
          </cell>
          <cell r="F80">
            <v>607.54</v>
          </cell>
          <cell r="G80">
            <v>607.54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4"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3">
          <cell r="D143">
            <v>0</v>
          </cell>
          <cell r="E143">
            <v>0</v>
          </cell>
          <cell r="F143" t="str">
            <v>52,459.75</v>
          </cell>
          <cell r="G143" t="str">
            <v>52,459.75</v>
          </cell>
        </row>
        <row r="144">
          <cell r="D144">
            <v>0</v>
          </cell>
          <cell r="E144">
            <v>0</v>
          </cell>
          <cell r="F144">
            <v>2.64</v>
          </cell>
          <cell r="G144">
            <v>2.64</v>
          </cell>
        </row>
        <row r="145"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D148">
            <v>0</v>
          </cell>
          <cell r="E148">
            <v>0</v>
          </cell>
          <cell r="F148" t="str">
            <v>52,459.75</v>
          </cell>
          <cell r="G148" t="str">
            <v>52,459.75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 t="str">
            <v>78,887.39</v>
          </cell>
          <cell r="G27" t="str">
            <v>78,887.39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 t="str">
            <v>63,540.35</v>
          </cell>
          <cell r="G29" t="str">
            <v>63,540.35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 t="str">
            <v>13,254.27</v>
          </cell>
          <cell r="G31" t="str">
            <v>13,254.27</v>
          </cell>
        </row>
        <row r="32">
          <cell r="C32">
            <v>0</v>
          </cell>
          <cell r="D32">
            <v>0</v>
          </cell>
          <cell r="E32">
            <v>0</v>
          </cell>
          <cell r="F32" t="str">
            <v>2,092.77</v>
          </cell>
          <cell r="G32" t="str">
            <v>2,092.77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213.77</v>
          </cell>
          <cell r="G50">
            <v>213.77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213.77</v>
          </cell>
          <cell r="G52">
            <v>213.77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5">
          <cell r="C55">
            <v>0</v>
          </cell>
          <cell r="D55">
            <v>0</v>
          </cell>
          <cell r="E55">
            <v>469.03</v>
          </cell>
          <cell r="F55" t="str">
            <v>16,784.79</v>
          </cell>
          <cell r="G55" t="str">
            <v>17,253.82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 t="str">
            <v>13,000.00</v>
          </cell>
          <cell r="G64" t="str">
            <v>13,000.00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C78">
            <v>0</v>
          </cell>
          <cell r="D78">
            <v>0</v>
          </cell>
          <cell r="E78">
            <v>469.03</v>
          </cell>
          <cell r="F78">
            <v>0</v>
          </cell>
          <cell r="G78">
            <v>469.03</v>
          </cell>
        </row>
        <row r="79">
          <cell r="C79">
            <v>0</v>
          </cell>
          <cell r="D79">
            <v>0</v>
          </cell>
          <cell r="E79">
            <v>0</v>
          </cell>
          <cell r="F79" t="str">
            <v>3,784.79</v>
          </cell>
          <cell r="G79" t="str">
            <v>3,784.79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 t="str">
            <v>8,625.31</v>
          </cell>
          <cell r="G143" t="str">
            <v>8,625.31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 t="str">
            <v>8,625.31</v>
          </cell>
          <cell r="G148" t="str">
            <v>8,625.31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C11">
            <v>0.32</v>
          </cell>
          <cell r="D11">
            <v>890.44</v>
          </cell>
          <cell r="E11">
            <v>-14.84</v>
          </cell>
          <cell r="F11" t="str">
            <v>1,452.59</v>
          </cell>
          <cell r="G11" t="str">
            <v>2,328.51</v>
          </cell>
        </row>
        <row r="12">
          <cell r="C12">
            <v>0.32</v>
          </cell>
          <cell r="D12">
            <v>890.44</v>
          </cell>
          <cell r="E12">
            <v>-14.84</v>
          </cell>
          <cell r="F12" t="str">
            <v>1,452.59</v>
          </cell>
          <cell r="G12" t="str">
            <v>2,328.51</v>
          </cell>
        </row>
        <row r="13">
          <cell r="C13">
            <v>0.32</v>
          </cell>
          <cell r="D13">
            <v>890.44</v>
          </cell>
          <cell r="E13">
            <v>-14.84</v>
          </cell>
          <cell r="F13" t="str">
            <v>1,452.59</v>
          </cell>
          <cell r="G13" t="str">
            <v>2,328.51</v>
          </cell>
        </row>
        <row r="14">
          <cell r="C14">
            <v>0.32</v>
          </cell>
          <cell r="D14">
            <v>890.44</v>
          </cell>
          <cell r="E14">
            <v>0</v>
          </cell>
          <cell r="F14">
            <v>0</v>
          </cell>
          <cell r="G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  <cell r="F16" t="str">
            <v>2,152.82</v>
          </cell>
          <cell r="G16" t="str">
            <v>2,152.82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5">
          <cell r="C95" t="str">
            <v>690,640.01</v>
          </cell>
          <cell r="D95" t="str">
            <v>179,766.70</v>
          </cell>
          <cell r="E95" t="str">
            <v>1,333,899.67</v>
          </cell>
          <cell r="F95" t="str">
            <v>957,366.54</v>
          </cell>
          <cell r="G95" t="str">
            <v>3,161,672.92</v>
          </cell>
        </row>
        <row r="96">
          <cell r="C96" t="str">
            <v>690,640.01</v>
          </cell>
          <cell r="D96" t="str">
            <v>179,766.70</v>
          </cell>
          <cell r="E96">
            <v>0</v>
          </cell>
          <cell r="F96">
            <v>0</v>
          </cell>
          <cell r="G96">
            <v>0</v>
          </cell>
        </row>
        <row r="97">
          <cell r="C97" t="str">
            <v>194,437.66</v>
          </cell>
          <cell r="D97">
            <v>0</v>
          </cell>
          <cell r="E97" t="str">
            <v>243,120.00</v>
          </cell>
          <cell r="F97" t="str">
            <v>439,497.09</v>
          </cell>
          <cell r="G97" t="str">
            <v>877,054.75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C99" t="str">
            <v>420,730.65</v>
          </cell>
          <cell r="D99" t="str">
            <v>104,295.00</v>
          </cell>
          <cell r="E99" t="str">
            <v>959,648.00</v>
          </cell>
          <cell r="F99" t="str">
            <v>442,397.45</v>
          </cell>
          <cell r="G99" t="str">
            <v>1,927,071.10</v>
          </cell>
        </row>
        <row r="100">
          <cell r="C100" t="str">
            <v>75,471.70</v>
          </cell>
          <cell r="D100" t="str">
            <v>75,471.70</v>
          </cell>
          <cell r="E100" t="str">
            <v>131,131.67</v>
          </cell>
          <cell r="F100" t="str">
            <v>75,472.00</v>
          </cell>
          <cell r="G100" t="str">
            <v>357,547.07</v>
          </cell>
        </row>
        <row r="102">
          <cell r="C102" t="str">
            <v>658,546.50</v>
          </cell>
          <cell r="D102" t="str">
            <v>654,175.83</v>
          </cell>
          <cell r="E102" t="str">
            <v>759,453.04</v>
          </cell>
          <cell r="F102" t="str">
            <v>783,978.43</v>
          </cell>
          <cell r="G102" t="str">
            <v>2,856,153.80</v>
          </cell>
        </row>
        <row r="103">
          <cell r="C103" t="str">
            <v>658,546.50</v>
          </cell>
          <cell r="D103" t="str">
            <v>654,175.83</v>
          </cell>
          <cell r="E103">
            <v>0</v>
          </cell>
          <cell r="F103">
            <v>0</v>
          </cell>
          <cell r="G103">
            <v>0</v>
          </cell>
        </row>
        <row r="104">
          <cell r="C104" t="str">
            <v>451,339.68</v>
          </cell>
          <cell r="D104" t="str">
            <v>449,208.65</v>
          </cell>
          <cell r="E104" t="str">
            <v>502,677.59</v>
          </cell>
          <cell r="F104" t="str">
            <v>537,611.91</v>
          </cell>
          <cell r="G104" t="str">
            <v>1,940,837.83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C106" t="str">
            <v>94,500.00</v>
          </cell>
          <cell r="D106" t="str">
            <v>94,500.00</v>
          </cell>
          <cell r="E106" t="str">
            <v>99,200.00</v>
          </cell>
          <cell r="F106" t="str">
            <v>102,000.00</v>
          </cell>
          <cell r="G106" t="str">
            <v>390,200.00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C108" t="str">
            <v>74,412.08</v>
          </cell>
          <cell r="D108" t="str">
            <v>74,412.06</v>
          </cell>
          <cell r="E108" t="str">
            <v>94,104.06</v>
          </cell>
          <cell r="F108" t="str">
            <v>80,776.36</v>
          </cell>
          <cell r="G108" t="str">
            <v>323,704.56</v>
          </cell>
        </row>
        <row r="109">
          <cell r="C109" t="str">
            <v>16,976.00</v>
          </cell>
          <cell r="D109" t="str">
            <v>16,976.00</v>
          </cell>
          <cell r="E109" t="str">
            <v>22,226.00</v>
          </cell>
          <cell r="F109" t="str">
            <v>18,739.00</v>
          </cell>
          <cell r="G109" t="str">
            <v>74,917.00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C112" t="str">
            <v>14,619.40</v>
          </cell>
          <cell r="D112" t="str">
            <v>12,379.78</v>
          </cell>
          <cell r="E112" t="str">
            <v>41,245.39</v>
          </cell>
          <cell r="F112" t="str">
            <v>44,851.16</v>
          </cell>
          <cell r="G112" t="str">
            <v>113,095.73</v>
          </cell>
        </row>
        <row r="113">
          <cell r="C113" t="str">
            <v>6,699.34</v>
          </cell>
          <cell r="D113" t="str">
            <v>6,699.34</v>
          </cell>
          <cell r="E113">
            <v>0</v>
          </cell>
          <cell r="F113">
            <v>0</v>
          </cell>
          <cell r="G113" t="str">
            <v>13,398.68</v>
          </cell>
        </row>
        <row r="115">
          <cell r="C115" t="str">
            <v>16,971.77</v>
          </cell>
          <cell r="D115" t="str">
            <v>16,540.31</v>
          </cell>
          <cell r="E115" t="str">
            <v>16,540.32</v>
          </cell>
          <cell r="F115" t="str">
            <v>16,965.19</v>
          </cell>
          <cell r="G115" t="str">
            <v>67,017.59</v>
          </cell>
        </row>
        <row r="116">
          <cell r="C116" t="str">
            <v>16,971.77</v>
          </cell>
          <cell r="D116" t="str">
            <v>16,540.31</v>
          </cell>
          <cell r="E116">
            <v>0</v>
          </cell>
          <cell r="F116">
            <v>0</v>
          </cell>
          <cell r="G116">
            <v>0</v>
          </cell>
        </row>
        <row r="117">
          <cell r="C117" t="str">
            <v>4,919.81</v>
          </cell>
          <cell r="D117" t="str">
            <v>4,488.35</v>
          </cell>
          <cell r="E117" t="str">
            <v>4,488.36</v>
          </cell>
          <cell r="F117" t="str">
            <v>4,488.35</v>
          </cell>
          <cell r="G117" t="str">
            <v>18,384.87</v>
          </cell>
        </row>
        <row r="118">
          <cell r="C118" t="str">
            <v>12,051.96</v>
          </cell>
          <cell r="D118" t="str">
            <v>12,051.96</v>
          </cell>
          <cell r="E118" t="str">
            <v>12,051.96</v>
          </cell>
          <cell r="F118" t="str">
            <v>12,476.84</v>
          </cell>
          <cell r="G118" t="str">
            <v>48,632.72</v>
          </cell>
        </row>
        <row r="120">
          <cell r="C120" t="str">
            <v>441,371.15</v>
          </cell>
          <cell r="D120" t="str">
            <v>692,400.32</v>
          </cell>
          <cell r="E120" t="str">
            <v>1,073,135.14</v>
          </cell>
          <cell r="F120" t="str">
            <v>868,815.84</v>
          </cell>
          <cell r="G120" t="str">
            <v>3,075,722.45</v>
          </cell>
        </row>
        <row r="121">
          <cell r="C121" t="str">
            <v>441,371.15</v>
          </cell>
          <cell r="D121" t="str">
            <v>692,400.32</v>
          </cell>
          <cell r="E121">
            <v>0</v>
          </cell>
          <cell r="F121">
            <v>0</v>
          </cell>
          <cell r="G121">
            <v>0</v>
          </cell>
        </row>
        <row r="122">
          <cell r="C122" t="str">
            <v>95,496.23</v>
          </cell>
          <cell r="D122" t="str">
            <v>95,496.23</v>
          </cell>
          <cell r="E122" t="str">
            <v>95,496.23</v>
          </cell>
          <cell r="F122" t="str">
            <v>99,269.81</v>
          </cell>
          <cell r="G122" t="str">
            <v>385,758.50</v>
          </cell>
        </row>
        <row r="123">
          <cell r="C123" t="str">
            <v>126,367.92</v>
          </cell>
          <cell r="D123" t="str">
            <v>297,171.08</v>
          </cell>
          <cell r="E123" t="str">
            <v>235,890.49</v>
          </cell>
          <cell r="F123" t="str">
            <v>381,982.74</v>
          </cell>
          <cell r="G123" t="str">
            <v>1,041,412.23</v>
          </cell>
        </row>
        <row r="124">
          <cell r="C124" t="str">
            <v>195,944.54</v>
          </cell>
          <cell r="D124" t="str">
            <v>105,098.86</v>
          </cell>
          <cell r="E124" t="str">
            <v>158,362.00</v>
          </cell>
          <cell r="F124" t="str">
            <v>130,715.20</v>
          </cell>
          <cell r="G124" t="str">
            <v>590,120.60</v>
          </cell>
        </row>
        <row r="125">
          <cell r="C125">
            <v>917.7</v>
          </cell>
          <cell r="D125" t="str">
            <v>92,489.52</v>
          </cell>
          <cell r="E125">
            <v>0</v>
          </cell>
          <cell r="F125">
            <v>-0.01</v>
          </cell>
          <cell r="G125" t="str">
            <v>93,407.21</v>
          </cell>
        </row>
        <row r="126">
          <cell r="C126">
            <v>0</v>
          </cell>
          <cell r="D126">
            <v>0</v>
          </cell>
          <cell r="E126" t="str">
            <v>389,597.33</v>
          </cell>
          <cell r="F126" t="str">
            <v>36,757.00</v>
          </cell>
          <cell r="G126" t="str">
            <v>426,354.33</v>
          </cell>
        </row>
        <row r="127">
          <cell r="C127" t="str">
            <v>12,896.16</v>
          </cell>
          <cell r="D127" t="str">
            <v>15,630.48</v>
          </cell>
          <cell r="E127" t="str">
            <v>15,280.10</v>
          </cell>
          <cell r="F127" t="str">
            <v>9,824.09</v>
          </cell>
          <cell r="G127" t="str">
            <v>53,630.83</v>
          </cell>
        </row>
        <row r="128">
          <cell r="C128" t="str">
            <v>8,090.47</v>
          </cell>
          <cell r="D128" t="str">
            <v>84,856.02</v>
          </cell>
          <cell r="E128" t="str">
            <v>160,079.18</v>
          </cell>
          <cell r="F128" t="str">
            <v>206,560.88</v>
          </cell>
          <cell r="G128" t="str">
            <v>459,586.55</v>
          </cell>
        </row>
        <row r="129">
          <cell r="C129">
            <v>0</v>
          </cell>
          <cell r="D129">
            <v>0</v>
          </cell>
          <cell r="E129" t="str">
            <v>16,771.68</v>
          </cell>
          <cell r="F129" t="str">
            <v>2,048.00</v>
          </cell>
          <cell r="G129" t="str">
            <v>18,819.68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C131" t="str">
            <v>1,658.13</v>
          </cell>
          <cell r="D131" t="str">
            <v>1,658.13</v>
          </cell>
          <cell r="E131" t="str">
            <v>1,658.13</v>
          </cell>
          <cell r="F131" t="str">
            <v>1,658.13</v>
          </cell>
          <cell r="G131" t="str">
            <v>6,632.52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1">
          <cell r="C141">
            <v>0.35</v>
          </cell>
          <cell r="D141" t="str">
            <v>30,544.00</v>
          </cell>
          <cell r="E141">
            <v>0.8</v>
          </cell>
          <cell r="F141" t="str">
            <v>5,650.83</v>
          </cell>
          <cell r="G141" t="str">
            <v>36,195.98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C151"/>
          <cell r="D151"/>
          <cell r="E151"/>
          <cell r="F151"/>
          <cell r="G151"/>
        </row>
        <row r="152">
          <cell r="C152"/>
          <cell r="D152"/>
          <cell r="E152"/>
          <cell r="F152"/>
          <cell r="G152"/>
        </row>
        <row r="153">
          <cell r="C153"/>
          <cell r="D153"/>
          <cell r="E153"/>
          <cell r="F153"/>
          <cell r="G153"/>
        </row>
        <row r="154">
          <cell r="C154"/>
          <cell r="D154"/>
          <cell r="E154"/>
          <cell r="F154"/>
          <cell r="G154"/>
        </row>
        <row r="155">
          <cell r="C155"/>
          <cell r="D155"/>
          <cell r="E155"/>
          <cell r="F155"/>
          <cell r="G155"/>
        </row>
        <row r="156">
          <cell r="C156"/>
          <cell r="D156"/>
          <cell r="E156"/>
          <cell r="F156"/>
          <cell r="G156"/>
        </row>
        <row r="157">
          <cell r="C157"/>
          <cell r="D157"/>
          <cell r="E157"/>
          <cell r="F157"/>
          <cell r="G157"/>
        </row>
        <row r="158">
          <cell r="C158"/>
          <cell r="D158"/>
          <cell r="E158"/>
          <cell r="F158"/>
          <cell r="G158"/>
        </row>
        <row r="159">
          <cell r="C159"/>
          <cell r="D159"/>
          <cell r="E159"/>
          <cell r="F159"/>
          <cell r="G159"/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AppData/Roaming/Microsoft/Excel/&#31649;&#29702;&#25253;&#34920;&#38656;&#27714;&#27169;&#26495;%20(version%201).xlsb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Yang" refreshedDate="44914.785549537002" createdVersion="6" refreshedVersion="6" minRefreshableVersion="3" recordCount="34" xr:uid="{00000000-000A-0000-FFFF-FFFF00000000}">
  <cacheSource type="worksheet">
    <worksheetSource ref="B1:D35" sheet="PL WP"/>
  </cacheSource>
  <cacheFields count="3">
    <cacheField name="PL-1" numFmtId="0">
      <sharedItems count="10">
        <s v="Non-operation income"/>
        <s v="PERSONNEL EXPENSES(OFFLINE STORE)"/>
        <s v="LEASING EXPENSES(OFFLINE STORE)"/>
        <s v="OPERATING EXPENSES(OFFLINE STORE)"/>
        <s v="TAMLL PROMOTION &amp; PLATFORM SERVICE FEE"/>
        <s v="MARKETING COST"/>
        <s v="PERSONNEL EXPENSES(ADMIN)"/>
        <s v="DEPRECIATION &amp;AMORTIZATION(ADMIN)"/>
        <s v="ADMIN COST"/>
        <s v="FINANCIAL EXPENSE"/>
      </sharedItems>
    </cacheField>
    <cacheField name="PL-2" numFmtId="0">
      <sharedItems count="24">
        <s v="Non-operation income"/>
        <s v="Base salary"/>
        <s v="Social benefits"/>
        <s v="Housing fund"/>
        <s v="Management fee"/>
        <s v="Promotion fee"/>
        <s v="ROU Deprecation "/>
        <s v="Promotion fee for Tmall - marketing"/>
        <s v="Promotion fee-TAMLL-others "/>
        <s v="Local shooting fee - fitting images &amp; short videos"/>
        <s v="Marketing promotion"/>
        <s v="Social digital"/>
        <s v="FESCO fee"/>
        <s v="Depreciation"/>
        <s v="Amortization"/>
        <s v="Office rental"/>
        <s v="Legal &amp; professional fee"/>
        <s v="HR fee"/>
        <s v="Office maintenance"/>
        <s v="Office T&amp;E"/>
        <s v="Commercail insurance"/>
        <s v="Bank charge"/>
        <s v="ROU interest"/>
        <s v="FX"/>
      </sharedItems>
    </cacheField>
    <cacheField name="AMOUNT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Yang" refreshedDate="44914.785549884298" createdVersion="6" refreshedVersion="6" minRefreshableVersion="3" recordCount="1565" xr:uid="{00000000-000A-0000-FFFF-FFFF01000000}">
  <cacheSource type="worksheet">
    <worksheetSource ref="C1:V1566" sheet="JE_202304" r:id="rId2"/>
  </cacheSource>
  <cacheFields count="20">
    <cacheField name="制单日期" numFmtId="0">
      <sharedItems containsSemiMixedTypes="0" containsNonDate="0" containsString="0"/>
    </cacheField>
    <cacheField name="凭证编号" numFmtId="0">
      <sharedItems containsSemiMixedTypes="0" containsNonDate="0" containsString="0"/>
    </cacheField>
    <cacheField name="摘要" numFmtId="0">
      <sharedItems containsBlank="1" count="689">
        <s v="董皎Oct. Office Employee IIT"/>
        <s v="董皎Oct. Office Employee Housing Fund"/>
        <s v="董皎Oct. Office Employee Social Insurance"/>
        <s v="董皎-GYDFK20221115007-Rare Market Shanghai Inc （中国银行）-Rare Market Shanghai Inc （中"/>
        <s v="江峰CDTKL management fee of 20 Sep to 30 Sep"/>
        <s v="江峰CDTKL management fee of Oct-Nov"/>
        <s v="江峰-GYDFK20221028007-成都乾豪物业服务有限公司-成都乾豪物业服务有限公司"/>
        <s v="江峰-Oct-SZ travel local transportation to HQ airport-18th Oct"/>
        <s v="江峰-Oct-SZ travel local transportation to hotel-18th Oct"/>
        <s v="江峰-Oct-SZ travel local transportation to store-18th Oct"/>
        <s v="江峰-Oct-SZ travel team dinner with Carol/Nina/Tracy/Yan-18th Oct"/>
        <s v="江峰-Oct-Beverage for SZ trip-18th Oct"/>
        <s v="江峰-Oct-SZ travel local transportation to store-19th Oct"/>
        <s v="江峰-Oct-SZ travel local transportation for team lunch-19th Oct"/>
        <s v="江峰-Oct-SZ travel team lunch with Nina/Tracy/Yan-19th Oct"/>
        <s v="江峰-Oct-SZ travel local transportation to hotel-19th Oct"/>
        <s v="江峰-Oct-Beverage for SZ trip-19th Oct"/>
        <s v="江峰-Oct-SZ travel local transportation to store-20th Oct"/>
        <s v="江峰-Oct-SZ travel team dinner with Nina/Tracy/Ray-20th Oct"/>
        <s v="江峰-Oct-Beverage for SZ trip-20th Oct"/>
        <s v="江峰-Oct-Meal for SZ trip-20th Oct"/>
        <s v="江峰-Oct-Meal with Tracy for SZ trip-20th Oct"/>
        <s v="江峰-Oct-SZ travel local transportation to store-21th Oct"/>
        <s v="江峰-Oct-SZ travel team lunch with Nina/Tracy/Ray-21st Oct"/>
        <s v="江峰-Oct-SZ travel local transportation to Baoan airport-21st Oct"/>
        <s v="江峰-Oct-SZ travel local transportation back home-21st Oct"/>
        <s v="江峰-Aug-Delivery sealed copy of company license to BOC for capital account opening"/>
        <s v="江峰-Sep-Express fee to update the company license"/>
        <s v="江峰-YGBX20221026001"/>
        <s v="江峰CDTKL fixed rental(20th Nov-30th Nov)"/>
        <s v="江峰-GYDFK20221028006-成都乾豪置业有限公司-成都乾豪置业有限公司"/>
        <s v="周祐群-2022.10.12-10.17-local transportation for Korea trip"/>
        <s v="周祐群-2022.10.12-10.17-hotel fee due to COVID-19 quarantine"/>
        <s v="周祐群-2022.10.12-10.17-NAT for Korea trip"/>
        <s v="周祐群-2022.10.12-10.17-meal fee for Korea trip"/>
        <s v="周祐群-YGBX20221031001"/>
        <s v="李睿photographing service for SZ store opening"/>
        <s v="李睿-GYDFK20221031002-上海奥莱橘文化事务所-上海奥莱橘文化事务所"/>
        <s v="董皎Sept. Shenzhen Store Shunfeng Express Fee."/>
        <s v="董皎-GYDFK20221028002-上海顺衡物流有限公司"/>
        <s v="江峰SZ store fixed rental of Nov"/>
        <s v="江峰SZ store POS fee of Nov"/>
        <s v="江峰SZ store promotion fee of Nov"/>
        <s v="江峰SZ store utility of Jul-Sep"/>
        <s v="江峰SZ store management fee of Nov"/>
        <s v="江峰-GYDFK20221026002-华润置地（深圳）有限公司"/>
        <s v="崔阳--SZ travel meal"/>
        <s v="崔阳--local transportation for SZ trip"/>
        <s v="崔阳-YGBX20221025002"/>
        <s v="马馨怡-10月-微信小程序认证更名费用"/>
        <s v="马馨怡-YGBX20221025003"/>
        <s v="黄燕--local transportation for SZ trip"/>
        <s v="黄燕-YGBX20221027001"/>
        <s v="黄燕SEL-00549562 import duty - FW22 5th shipment"/>
        <s v="黄燕SEL-00549562 import vat - FW22 5th shipment"/>
        <s v="黄燕-GYDFK20221108001-Rare Market Shanghai Inc （中国银行）"/>
        <s v="董皎Nov. Office Rental"/>
        <s v="董皎-GYDFK20221108002-威幄克信息咨询（上海）有限公司"/>
        <s v="江峰Management fee of CDTKL store for Dec 2022"/>
        <s v="江峰-GYDFK20221104001-成都乾豪物业服务有限公司"/>
        <s v="李睿Misc fee for PR retainer (clipping house and delivery)"/>
        <s v="李睿-GYDFK20221107004-上海千寰万宇文化传播有限公司"/>
        <s v="崔阳--韩国签证"/>
        <s v="崔阳-YGBX20221104001"/>
        <s v="褚萌Oct Cleaning Fee for Shenzhen MixC (早清）"/>
        <s v="褚萌-GYDFK20221104004-上海逸臣物业管理有限公司-上海逸臣物业管理有限公司"/>
        <s v="江峰commission rental of Oct for SZ store"/>
        <s v="江峰-GYDFK20221103001-华润置地（深圳）有限公司-华润置地（深圳）有限公司"/>
        <s v="尚鹏-2022年10月-购买店铺营业执照深圳分公司版本的无印良品亚克力A4尺寸透"/>
        <s v="尚鹏-2022年10月-购买常用类外伤处理药品，为顾客和员工提供擦伤，止血，"/>
        <s v="尚鹏-2022年10月-购买店铺药箱，为顾客和员工提供外伤处理，消毒，止血，"/>
        <s v="尚鹏-2022年10月-店铺10月改衣费，实报：288元，主要用途：西裤改裤脚，牛仔"/>
        <s v="尚鹏-2022年10月-店铺宽带+座机开机费，由于电信是根据深圳分公司的营业执"/>
        <s v="尚鹏-2022年10月-实报：196元，为店铺购买2部小型毛巾手推车，用于日常回收"/>
        <s v="尚鹏-YGBX20221104007"/>
        <s v="江峰fixed rental of CDTKL store for Dec 2022"/>
        <s v="江峰-GYDFK20221104002-成都乾豪置业有限公司"/>
        <s v="董皎Room Charge for Homer/Tracy/Nas/Carol"/>
        <s v="董皎-GYDFK20221110002-成都马哥孛罗酒店有限公司"/>
        <s v="董皎Oct. Shunfeng Express Fee (Office)"/>
        <s v="董皎-GYDFK20221114001-上海顺衡物流有限公司"/>
        <s v="董皎Oct. Office Stationery &amp; daily materials"/>
        <s v="董皎Oct. Shenzhen Store Stationery &amp; daily materials"/>
        <s v="董皎-GYDFK20221109001-上海磐鲸工贸有限公司"/>
        <s v="黄燕SEL-00549562 FW22 5th shipment - freight and local destination charge"/>
        <s v="黄燕-GYDFK20221110001-全球国际货运代理（中国）有限公司-全球国际货运代理（"/>
        <s v="江峰property insurance and public liability insurance for CDTKL store"/>
        <s v="江峰-GYDFK20221115001-太平财产保险有限公司上海分公司"/>
        <s v="黄燕FW22 6th shipment_SEL-00550854_import duty"/>
        <s v="黄燕FW22 6th shipment_SEL-00550854_import vat"/>
        <s v="黄燕-GYDFK20221121001-Rare Market Shanghai Inc （中国银行）"/>
        <s v="董皎Office Nov. Payroll"/>
        <s v="董皎-GYDFK20221122003-上海蕾怡商贸有限公司（新韩银行）"/>
        <s v="邵波南京德基广场WE11DONE店铺首期款（50%）"/>
        <s v="邵波-GYDFK20221025003-上海普宏建设工程有限公司"/>
        <s v="董皎Manpower service Fee (Store OP Assis. recruitment)"/>
        <s v="董皎-GYDFK20221028003-万宝盛华企业管理咨询（上海）有限公司-万宝盛华企业管"/>
        <s v="江峰Accounting service fee of June"/>
        <s v="江峰Accounting service fee of July"/>
        <s v="江峰-GYDFK20221028004-致同歌兰索敦（上海）财务咨询事务所（有限合伙）"/>
        <s v="黄燕SEL-00546062 A/F and local terminal charge of 4th shipment for FW22"/>
        <s v="黄燕-GYDFK20221028008-全球国际货运代理（中国）有限公司"/>
        <s v="李睿catering service for SZ store opening"/>
        <s v="李睿-GYDFK20221031001-上海凯尔优品牌管理有限公司"/>
        <s v="李浩巍天猫YR22 双十一 extra branding paid promotion budget"/>
        <s v="李浩巍-GYDFK20221031003-杭州多准数据技术有限公司"/>
        <s v="黄燕Buy Quickly logistics and storage fee - Sep"/>
        <s v="黄燕GB testing fee - Sep"/>
        <s v="黄燕Delivery fee - Sep"/>
        <s v="黄燕-GYDFK20221104003-上海百秋新中间科技服务有限公司"/>
        <s v="李睿PR reatiner service fee - Sep 2022"/>
        <s v="李睿-GYDFK20221107003-上海千寰万宇文化传播有限公司"/>
        <s v="董皎Oct. Shenzhen Store Payroll"/>
        <s v="董皎Oct. Office Contractor Payroll"/>
        <s v="董皎-GYDFK20221108003-上海科之锐人才咨询有限公司"/>
        <s v="董皎Hunter Fee. (E-commerce Supervisor)"/>
        <s v="董皎-GYDFK20221108004-华尔特人才咨询（上海）有限公司"/>
        <s v="董皎Travel Agency Fee (flight/Train tickets)"/>
        <s v="董皎Travel Agency Fee (hotel)"/>
        <s v="董皎-GYDFK20221108005-上海美呈票务代理有限公司"/>
        <s v="李睿PR service for SZ store opening (media and KOL invite and follow up)"/>
        <s v="李睿-GYDFK20221107002-上海千寰万宇文化传播有限公司"/>
        <s v="邵波成都太古里WE11DONE店铺装修工程二期款（25%）"/>
        <s v="邵波-GYDFK20221107005-上海迅佳建筑装饰工程有限公司-上海迅佳建筑装饰工程有"/>
        <s v="李浩巍百秋运营佣金-天猫-8月"/>
        <s v="李浩巍百秋运营佣金-天猫-9月"/>
        <s v="李浩巍-GYDFK20221115005-上海百秋新中间科技服务有限公司"/>
        <s v="邵波北京三里屯太古里WE11DONE店铺外立面施工首期款（50%）"/>
        <s v="邵波北京三里屯太古里WE11DONE店铺装饰施工首期款（50%）"/>
        <s v="邵波-GYDFK20221027002-上海普宏建设工程有限公司"/>
        <s v="邵波-11月17日-local transportation for CD trip"/>
        <s v="邵波-11月15日-meal for CD trip"/>
        <s v="邵波-11月13日-meal for CD trip"/>
        <s v="邵波-11月12日-meal for CD trip"/>
        <s v="邵波-11月11日-meal for CD trip"/>
        <s v="邵波-11月11日-local transportation for CD trip"/>
        <s v="邵波-YGBX20221121001"/>
        <s v="黄燕customs broker service fee &amp; inland haulage - Sep"/>
        <s v="黄燕customs broker service fee &amp; inland haulage - Oct"/>
        <s v="黄燕-GYDFK20221117001-上海百秋新中间科技服务有限公司"/>
        <s v="缴纳员工个税_Payment of withholding IIT 202210"/>
        <s v="李睿-11.18-11.21-local transportation for CD trip"/>
        <s v="李睿-11.18-11.21-meal for CD trip"/>
        <s v="李睿-11.18-11.21-meal with Homer"/>
        <s v="李睿-11.18-11.21-meal with Homer Tracy Nas"/>
        <s v="李睿-YGBX20221122001"/>
        <s v="薛昆--CD TKL 网络安装调试费"/>
        <s v="薛昆-YGBX20221118001"/>
        <s v="邵波成都远洋太古里WE11DONE店铺设计尾款"/>
        <s v="邵波-GYDFK20221115002-骐傲空间设计咨询（上海）有限公司-骐傲空间设计咨询（"/>
        <s v="王静茹太古汇合作保证金（ campaign结束后退） for Taikoo WeChat Mini Program Pop Up Store"/>
        <s v="王静茹太古汇首笔技术服务费  for Taikoo WeChat Mini Program Pop Up Store"/>
        <s v="王静茹-GYDFK20221122001-太古汇（广州）发展有限公司"/>
        <s v="支付成都乾豪物业服务9月20日至11月30日物业费_Payment of property management fee 20 Sep to 30 Nov."/>
        <s v="董皎Oct. Shenzhen Store Shunfeng"/>
        <s v="董皎-GYDFK20221122004-上海顺衡物流有限公司"/>
        <s v="吕霞-11/13 &amp; 21-local transportation for CD trip"/>
        <s v="吕霞-11/13-21-local transportation for CD trip"/>
        <s v="吕霞-11/13-meal for CD trip"/>
        <s v="吕霞-11/14-meal for CD trip"/>
        <s v="吕霞-11/15-meal for CD trip"/>
        <s v="吕霞-11/16-meal for CD trip"/>
        <s v="吕霞-11/17-meal for CD trip"/>
        <s v="吕霞-11/17-lunch with Homer and Tracy for CD trip"/>
        <s v="吕霞-11/19&amp;20-lunch with Homer, Tracy, Ray and Nas for CD trip"/>
        <s v="吕霞-YGBX20221122002"/>
        <s v="邵波-10月25日-local transportation to decoration company-Puhong"/>
        <s v="邵波-10月24日-local transportation to decoration company-Puhong"/>
        <s v="邵波-10月20日-local transportation to decoration company-JAK"/>
        <s v="邵波-YGBX20221121002"/>
        <s v="邵波南京德基广场WE11DONE店铺设计二期款"/>
        <s v="邵波-GYDFK20221115004-骐傲空间设计咨询（上海）有限公司"/>
        <s v="邵波北京三里屯太古里WE11DONE店铺设计二期款"/>
        <s v="邵波-GYDFK20221115003-骐傲空间设计咨询（上海）有限公司"/>
        <s v="邵波南京德基广场WE11DONE店铺工程二期款项（25%）"/>
        <s v="邵波-GYDFK20221111001-上海普宏建设工程有限公司"/>
        <s v="李睿Social Agency Retainer fee - Sep 2022"/>
        <s v="李睿-GYDFK20221122002-上海朴胜文化传播有限公司"/>
        <s v="江峰management fee of Oct"/>
        <s v="江峰-GYDFK20221110003-北京三里屯南区物业管理有限公司-北京三里屯南区物业管"/>
        <s v="江峰Property insurance and public liability insurance for BJSLT store"/>
        <s v="江峰-GYDFK20221117002-太平财产保险有限公司上海分公司-太平财产保险有限公司"/>
        <s v="支付成都乾豪置业11月房租费用_Payment of fixed rental(20th Nov-30th Nov)"/>
        <s v="支付上海奥莱橘深圳店开幕摄影费_Payment of photograping service for SZ store opening"/>
        <s v="[调整2022.11.3 记-0006号凭证]李睿-GYDFK20221031002-上海奥莱橘文化事务所-上海奥莱橘文化事务所"/>
        <s v="支付顺丰深圳店9月快递服务费_Payment of SF express fee SZ Store Sep"/>
        <s v="支付华润置业深圳店11月管理费_Payment of SZ store management fee of Nov"/>
        <s v="支付进口增值税及关税 SEL-00549562_Payment of import duty and vat - FW22 5th shipment"/>
        <s v="支付威幄克11月房租_Payment of Nov. Office Rental"/>
        <s v="支付成都乾豪12月管理费用_Payment of Management fee of CDTKL store for Dec 2022"/>
        <s v="[调整2022.11.10 记-0015号凭证]李睿Misc fee for PR retainer (clipping house and delivery)"/>
        <s v="支付上海千寰万宇市场费_Payment of Misc fee for PR retainer (clipping house and delivery)"/>
        <s v="支付上海千寰万宇市场费_Payment of Misc fee for PR retainer (clipping house and delivery)`"/>
        <s v="[调整2022.11.10 转-0017号凭证]褚萌Oct Cleaning Fee for Shenzhen MixC (早清）"/>
        <s v="支付上海逸臣物业10月清洁费_Payment of Oct cleaning fee"/>
        <s v="支付华润置业10月租金_Payment of commission rental of Oct for SZ store"/>
        <s v="支付成都乾豪12月租金_Payment of fixed rental of CDTKL store for Dex 2022"/>
        <s v="支付成都马哥孛罗住宿费_Payment of hotel expense"/>
        <s v="[调整2022.11.10 转-0021号凭证]董皎-GYDFK20221110002-成都马哥孛罗酒店有限公司"/>
        <s v="[调整2022.11.10 记-0022号凭证]董皎Oct. Shunfeng Express Fee (Office)"/>
        <s v="支付顺丰10月快递费_Payment of SF express fee Oct"/>
        <s v="[调整2022.11.17 记-0023号凭证]董皎Oct. Office Stationery &amp; daily materials"/>
        <s v="[调整2022.11.17 记-0023号凭证]董皎Oct. Shenzhen Store Stationery &amp; daily materials"/>
        <s v="支付上海磐鲸10月深圳店文具费_Payment of Oct SZ store stationary &amp; daily materials"/>
        <s v="支付全球国际货运货运费SEL-00549562_Payment of FW22 5th shipment - freight and local destination charge"/>
        <s v="[调整2022.11.17 记-0025号凭证]江峰property insurance and public liability insurance for CDTKL store"/>
        <s v="支付太平保险成都店铺财产险_Payment of property insurance and public liability insurance for CDTKL store"/>
        <s v="支付进口增值税及关税_Payment of FW22 6th shipment_SEL-00550854_import vat and duty"/>
        <s v="支付员工工资_Payment of Salary 202211"/>
        <s v="[调整2022.11.24 记-0044号凭证]黄燕customs broker service fee &amp; inland haulage - Sep"/>
        <s v="[调整2022.11.24 记-0044号凭证]黄燕customs broker service fee &amp; inland haulage - Oct"/>
        <s v="[调整2022.11.24 记-0044号凭证]黄燕customs broker service fee &amp; inland haulage - Sep to Oct"/>
        <s v="支付上海百秋9-10月关税经纪人服务费_Payment of customs broker service fee and inland haulage Sep-Oct"/>
        <s v="[调整2022.11.25 记-0048号凭证]邵波成都远洋太古里WE11DONE店铺设计尾款"/>
        <s v="支付骐傲空间成都店设计费尾款_Payment of design fee-last payment"/>
        <s v="[调整2022.11.25 记-0059号凭证]江峰Property insurance and public liability insurance for BJSLT store"/>
        <s v="支付太平保险北京店财产险_Payment of property insurance and public liability insurance for BJSLT store"/>
        <s v="[调整2022.11.25 记-0051号凭证]董皎Oct. Shenzhen Store Shunfeng"/>
        <s v="支付SF10月深圳店快递费_Payment of SF express service fee OCT SZ store"/>
        <s v="支付太古汇（广州）合作保证金及首笔技术服务费_Payment of Commission and service fee 1st pmt"/>
        <s v="划款之中国银行深圳天安支行_Transfer to BOC for SZ store"/>
        <s v="缴纳社保_Payment of Social Insurance 202210"/>
        <s v="缴纳公积金_Payment of Housing Fund 202210"/>
        <s v="支付银行网银转账手续费_Bank charge"/>
        <s v="支付成都店铺薛昆备用金_Store petty cash for Chengdu Store-Xue Kun"/>
        <s v="支付微信账户开立测试费_Payment of Wechat Pay"/>
        <s v="收到微信账户开立测试费返还_Refund of Wechat Pay testing fee"/>
        <s v="收到微信退款_Refund of Wechat"/>
        <s v="资本金备用金结汇_Capital Conversion Petty Cash"/>
        <s v="收到成都店销售收入_Collection of sales revenue Chengdu store"/>
        <s v="深圳店铺收款_Collection of SZ store"/>
        <s v="支付宝2号账户提现_Withdraw Funds to Alipay-2 Account"/>
        <s v="收到成都店支付宝营业款提现_Alipay Withdrawal of Sales Revenue Chengdu Store"/>
        <s v="支付进口增值税及关税_Payment of FW22 7th shipment_import vat and duty"/>
        <s v="资本金非备用金结汇支付普宏装修工程款_Capital Conversion Puhong Construction payment of 50% for NJ store"/>
        <s v="资本金非备用金结汇万宝盛华猎头服务费_Capital Conversion Manpower service Fee (Store OP Assis. recruitment)"/>
        <s v="资本家金备用金结汇万宝盛华猎头服务费_Capital Conversion Manpower service Fee (Store OP Assis. recruitment)"/>
        <s v="资本金非备用金结汇支付致同会计服务费_Capital Conversion GT Accounting service fee of May to July"/>
        <s v="资本金非备用金结汇支付全球国际货运国际货运代理费_Capital Conversion SEL-00546062 A/F and local terminal charge of 4th shipment for FW22"/>
        <s v="资本金非备用金结汇支付全球国际货运国际货运代理费_Capital Conversion SEL-00546062 A/F and local terminal charge of 4th"/>
        <s v="资本金非备用金结汇支付凯尔优会展餐饮服务费_Capital Conversion catering service for SZ store opening"/>
        <s v="资本金非备用金结汇支付多准数据广告发布费_Capital Conversion extra branding paid promotion budget"/>
        <s v="资本金非备用金结汇支付普宏建筑工程款_Capital conversion Puhong BJ store construction cost 50% pmt"/>
        <s v="资本金非备用金结汇百秋新中间运输，仓储，测试费_Capital Conversion Baiqiu Buy Quickly logistics and storage fee,GB testing fee &amp; delivery fee"/>
        <s v="资本金非备用金结汇美呈经纪代理服务费_Capital Conversion travel agency fee"/>
        <s v="资本金非备用金结汇千寰万宇9月招聘服务费_Capital conversion PR reatiner service fee-Sep 2022"/>
        <s v="资本金非备用金结汇华尔特猎头服务费_Capital conversion hunter fee (E-commerce supervisor)"/>
        <s v="资本金非备用金结汇科之锐办公室及深圳店外包员工10月工资_Capital conversion Oct Office and SZ store contractor payroll"/>
        <s v="资本金非备用金结汇百秋新中间天猫运营佣金_Capital conversion TM store operation fee"/>
        <s v="资本金非备用金千寰万宇公关服务费_Capital conversion PR service for SZ store opening (media and KOL invite and follow up)"/>
        <s v="资本金非备用金结汇迅佳成都店装修二期款_Capital conversion decoration fee 25% pmt"/>
        <s v="[调整2022.11.3 记-0013号凭证]董皎Nov. Office Rental"/>
        <s v="[调整2022.11.3 记-0013号凭证]董皎-GYDFK20221108002-威幄克信息咨询（上海）有限公司"/>
        <s v="[调整2022.11.24 记-0058号凭证]江峰management fee of Oct"/>
        <s v="[调整2022.11.24 记-0058号凭证]江峰-GYDFK20221110003-北京三里屯南区物业管理有限公司-北京三里屯南区物业管"/>
        <s v="[调整2022.11.03 记-0007号凭证]董皎Sept. Shenzhen Store Shunfeng Express Fee."/>
        <s v="[调整2022.11.03 记-0007号凭证]董皎-GYDFK20221028002-上海顺衡物流有限公司"/>
        <s v="资本金非备用金结汇顺衡快递费_Capital conversion SF express fee"/>
        <s v="资本金非备用金结汇骐傲设计费_Capital conversion desin service fee"/>
        <s v="[调整2022.11.25 记-0055]邵波北京三里屯太古里We11down店铺设计二期款"/>
        <s v="[调整2022.11.25 记-0055]邵波北京三里屯太古里We11down店铺设计二期款 #57051931-33"/>
        <s v="[调整2022.11.24 记-0040号凭证]邵波成都太古里WE11DONE店铺装修工程二期款（25%）"/>
        <s v="[调整2022.11.24 记-0040号凭证]邵波-GYDFK20221107005-上海迅佳建筑装饰工程有限公司-上海迅佳建筑装饰工程有"/>
        <s v="[调整2022.11.24 记-0040号凭证]邵波-GYDFK20221107005-上海迅佳建筑装饰工程有限公司 #59320977"/>
        <s v="[调整2022.11.24 记-0039号凭证]李睿PR service for SZ store opening (media and KOL invite and follow up)"/>
        <s v="[调整2022.11.24 记-0039号凭证]李睿-GYDFK20221107002-上海千寰万宇文化传播有限公司"/>
        <s v="[调整2022.11.24 记-0039号凭证]李睿-GYDFK20221107002-上海千寰万宇文化传播有限公司 #24100067"/>
        <s v="[调整2022.11.24 记-0039号凭证]李睿-GYDFK20221107002-上海千寰万宇文化传播有限公司 #24100068"/>
        <s v="[调整2022.11.24 记-0041号凭证]李浩巍百秋运营佣金-天猫-9月"/>
        <s v="[调整2022.11.24 记-0041号凭证]李浩巍百秋运营佣金-天猫-9月 #17031227"/>
        <s v="[调整2022.11.24 记-0037号凭证]董皎Hunter Fee. (E-commerce Supervisor)"/>
        <s v="[调整2022.11.24 记-0037号凭证]董皎Hunter Fee. (E-commerce Supervisor) #12202448"/>
        <s v="[调整2022.11.24 记-0035号凭证]李睿PR reatiner service fee - Sep 2022"/>
        <s v="[调整2022.11.24 记-0035号凭证]李睿PR reatiner service fee - Sep 2022 #2410051"/>
        <s v="[调整2022.11.24 记-0034号凭证]黄燕Buy Quickly logistics and storag GB testing and storage fee - Sep"/>
        <s v="[调整2022.11.24 记-0034号凭证]黄燕Buy Quickly logistics and storage fee - Sep"/>
        <s v="[调整2022.11.24 记-0034号凭证]黄燕GB testing fee - Sep"/>
        <s v="[调整2022.11.24 记-0034号凭证]黄燕Delivery fee - Sep"/>
        <s v="[调整2022.11.24 记-0042号凭证]邵波北京三里屯太古里WE11DONE店铺外立面施工首期款（50%）"/>
        <s v="[调整2022.11.24 记-0042号凭证]邵波北京三里屯太古里WE11DONE店铺装饰施工首期款（50%）"/>
        <s v="[调整2022.11.24 记-0042号凭证]邵波北京三里屯太古里WE11DONE店铺装饰施工首期款（50%）#10348780"/>
        <s v="[调整2022.11.24 记-0042号凭证]邵波北京三里屯太古里WE11DONE店铺外立面施工首期款（50%）#10348779"/>
        <s v="[调整2022.11.24 记-0033号凭证]李浩巍天猫YR22 双十一 extra branding paid promotion budget"/>
        <s v="[调整2022.11.24 记-0032号凭证]李睿catering service for SZ store opening"/>
        <s v="[调整2022.11.24 记-0032号凭证]李睿catering service for SZ store opening #38949146"/>
        <s v="[调整2022.11.24 记-0030号凭证]江峰Accounting service fee of June"/>
        <s v="[调整2022.11.24 记-0030号凭证]江峰Accounting service fee of July"/>
        <s v="[调整2022.11.24 记-0030号凭证]江峰Accounting service fee of June #56404858"/>
        <s v="[调整2022.11.24 记-0030号凭证]江峰Accounting service fee of July #56404859"/>
        <s v="[调整2022.11.24 记-0029号凭证]董皎Manpower service Fee (Store OP Assis. recruitment)"/>
        <s v="[调整2022.11.24 记-0029号凭证]董皎Manpower service Fee (Store OP Assis. recruitment) #11907436"/>
        <s v="[调整2022.11.25 记-0057号凭证]李睿Social Agency Retainer fee - Sep 2022"/>
        <s v="[调整2022.11.25 记-0057号凭证]李睿Social Agency Retainer fee - Sep 2022 #61356939"/>
        <s v="资本金非备用金结汇朴胜策划服务费_Capital conversion social agency retainer fee-Sep 2022"/>
        <s v="[调整2022.11.24 记-0054号凭证]邵波南京德基广场WE11DONE店铺设计二期款"/>
        <s v="[调整2022.11.24 记-0054号凭证]邵波南京德基广场WE11DONE店铺设计二期款 #57051934&amp;929"/>
        <s v="资本金非备用金结汇骐傲设计费_Capital conversion design service fee"/>
        <s v="[调整2022.11.24 记-0056号凭证]邵波南京德基广场WE11DONE店铺工程二期款项（25%）"/>
        <s v="[调整2022.11.24 记-0056号凭证]邵波南京德基广场WE11DONE店铺工程二期款项（25%）#52904495"/>
        <s v="资本金非备用金结汇普宏工程二期款_Capital conversion construction fee"/>
        <s v="资本金非备用金结汇11月工资_Capital Conversion payroll of Nov"/>
        <s v="收到微信账户开立测试费_Wechat Pay testing fee"/>
        <s v="[调整2022.11.10 记-0010号凭证]董皎Room Charge for Homer/Tracy/Nas/Carol"/>
        <s v="[调整2022.11.10 记-0010号凭证]董皎Room Charge for Homer/Tracy/Nas/Carol #14912564"/>
        <s v="[调整2022.10.31 记-201号凭证]计提深圳店铺POS交易手续费_Accrue POS Handling Fee of SZ Store_202210"/>
        <s v="[调整2022.10.31 记-201号凭证]计提深圳店铺POS交易手续费_Accrue POS Handling Fee of SZ Store_202210 #33705862"/>
        <s v="[调整2022.10.31 记-202号凭证]计提深圳店铺POS交易手续费_Accrue POS Handling Fee of SZ Store_202210"/>
        <s v="[调整2022.10.31 记-202号凭证]计提深圳店铺POS交易手续费_Accrue POS Handling Fee of SZ Store_202210 #33705754"/>
        <s v="[调整2022.10.31 记-241号凭证]计提深圳店铺浮动租金_Rental commission_202210"/>
        <s v="[调整2022.10.31 记-241号凭证]计提深圳店铺浮动租金_Rental commission_202210 #33705648"/>
        <s v="[调整2022.11.3 记-0008号凭证]江峰SZ store fixed rental of Nov"/>
        <s v="[调整2022.11.3 记-0008号凭证]江峰SZ store fixed rental of Nov #33705649"/>
        <s v="[调整2022.11.3 记-0008号凭证]江峰SZ store POS fee of Nov"/>
        <s v="[调整2022.11.3 记-0008号凭证]江峰SZ store POS fee of Nov #33705440"/>
        <s v="[调整2022.11.3 记-0008号凭证]江峰SZ store promotion fee of Nov"/>
        <s v="[调整2022.11.3 记-0008号凭证]江峰SZ store promotion fee of Nov #33705440"/>
        <s v="[调整2022.11.3 记-0008号凭证]江峰SZ store utility of Jul-Sep"/>
        <s v="[调整2022.11.3 记-0008号凭证]江峰SZ store utility of Jul-Sep #33705440"/>
        <s v="[调整2022.11.3 记-0008号凭证]江峰SZ store management fee of Nov"/>
        <s v="[调整2022.11.3 记-0008号凭证]江峰SZ store management fee of Nov #33705440"/>
        <s v="黄燕FW22 7th shipment SEL-00551405 _ import duty"/>
        <s v="黄燕FW22 7th shipment SEL-00551405 _ import vat"/>
        <s v="黄燕-GYDFK20221128001-Rare Market Shanghai Inc （中国银行）"/>
        <s v="黄燕FW22 Xmas packaging - OFFLINE - import duty for SZ store"/>
        <s v="黄燕FW22 Xmas packaging - OFFLINE - import duty for CD store"/>
        <s v="黄燕FW22 Xmas packaging - OFFLINE - import duty for NJ store"/>
        <s v="黄燕FW22 Xmas packaging - OFFLINE - import duty for BJ store"/>
        <s v="黄燕FW22 Xmas packaging - OFFLINE - import vat"/>
        <s v="黄燕FW22 Xmas packaging - ONLINE - import duty"/>
        <s v="黄燕FW22 Xmas packaging - ONLINE - import vat"/>
        <s v="黄燕-GYDFK20221129003-Rare Market Shanghai Inc （中国银行）"/>
        <s v="李浩巍Tmall paid promotion budget - Dec"/>
        <s v="李浩巍-GYDFK20221128002-支付宝（中国）网络技术有限公司"/>
        <s v="江峰-Nov 2022-bank charge for new bank account of CD branch"/>
        <s v="江峰-YGBX20221128001"/>
        <s v="王静茹- jessica代收后将转账给百秋用于购买李佳琦直播猫超卡。"/>
        <s v="ZZSQ20221128001"/>
        <s v="崔阳--meal for CD trip"/>
        <s v="崔阳--local transportation for CD trip"/>
        <s v="崔阳-YGBX20221124001"/>
        <s v="黄燕6th shipment (SEL-00550854) - A/F &amp; destination charges"/>
        <s v="黄燕-GYDFK20221123001-全球国际货运代理（中国）有限公司"/>
        <s v="周祐群- 2022.11.13-11.21-local transportation for CD trip_x000a_"/>
        <s v="周祐群- 2022.11.13-11.21-local transportation for CD trip"/>
        <s v="周祐群- 2022.11.13-11.21-_x000a_meal for CD trip"/>
        <s v="周祐群- 2022.11.13-11.21-meal with Tracy Carol Tom for CD trip"/>
        <s v="周祐群- 2022.11.13-11.21-meal for CD trip"/>
        <s v="周祐群-YGBX20221125001"/>
        <s v="江峰SZ store fixed rental of Dec"/>
        <s v="江峰SZ store POS service fee of Dec"/>
        <s v="江峰SZ store promotion fee of Dec"/>
        <s v="江峰SZ store utility fee of Oct"/>
        <s v="江峰SZ store management fee of Dec"/>
        <s v="江峰SZ store electric power facilities of Oct"/>
        <s v="江峰-GYDFK20221128004-华润置地（深圳）有限公司"/>
        <s v="黄燕BQ Logistcs and storage fee - Oct 2022"/>
        <s v="黄燕GB Testing fee - Oct 2022"/>
        <s v="黄燕Express fee - Oct 2022"/>
        <s v="黄燕-GYDFK20221124002-上海百秋新中间科技服务有限公司"/>
        <s v="江峰utility of Oct for CDTKL store"/>
        <s v="江峰-GYDFK20221123002-成都乾豪物业服务有限公司"/>
        <s v="彭亮-2022.11.17-2022.11.21-local transportation for CD trip"/>
        <s v="彭亮-2022.11.17-2022.11.21-meal for CD trip"/>
        <s v="彭亮-2022.11.17-2022.11.21-meal with homer tracy ray carol for CD trip"/>
        <s v="彭亮-YGBX20221123001"/>
        <s v="支付进口增值税及关税_Payment of import duty and VAT"/>
        <s v="支付成都店10月电费_Payment of utility of Oct for CDTKL store"/>
        <s v="支付南京店铺王睿备用金_Store petty cash for Nanjing Store-Wang Rui"/>
        <s v="支付天猫12月促销费_Payment of Tmall paid promotion budget - Dec"/>
        <s v="支付全球国际货运运费_Payment of 6th shipment (SEL-00550854) - A/F &amp; destination charges"/>
        <s v="支付深圳店12月房租，物业，POS机等费用_Payment of rent,mgt fee,POS etc.SZ store Dec"/>
        <s v="[调整2022.11.25 记-0047号凭证]薛昆--CD TKL 网络安装调试费"/>
        <s v="[调整2022.11.24 记-0028号凭证]邵波南京德基广场WE11DONE店铺首期款（50%）"/>
        <s v="电子设备折旧_Depreciation of Electronic Devices_EC"/>
        <s v="电子设备折旧_Depreciation of Electronic Devices_Finance"/>
        <s v="电子设备折旧_Depreciation of Electronic Devices_HR"/>
        <s v="电子设备折旧_Depreciation of Electronic Devices_Logistics"/>
        <s v="电子设备折旧_Depreciation of Electronic Devices_Marketing"/>
        <s v="电子设备折旧_Depreciation of Electronic Devices_Merchandise"/>
        <s v="电子设备折旧_Depreciation of Electronic Devices_Retail&amp;Operation"/>
        <s v="电子设备折旧_Depreciation of Electronic Devices_Construction"/>
        <s v="电子设备折旧_Depreciation of Electronic Devices_SZ Store"/>
        <s v="无形资产摊销_Amortization of Software"/>
        <s v="摊销深圳店铺装修费_Amortize Construction of SZ Store"/>
        <s v="摊销深圳店铺重置费250K_Reinstatement cost for SZ store （202210）250000/36"/>
        <s v="财务系统华为云资源服务摊销_Huawei Cloud Service Fee 202211"/>
        <s v="伯俊系统华为云资源服务摊销_Huawei Cloud Service Fee 202211"/>
        <s v="太平洋保险保险费摊销_Taiping Proverty Insurance 202211"/>
        <s v="微软Office 365许可摊销_Microsoft Office 365 License 202211"/>
        <s v="君铧富励保险费摊销_Commercial Insurance 202211"/>
        <s v="慧捷电话机安装服务费摊销_Service fee for office tel 202211"/>
        <s v="支付宝3账户航信开票服务费摊销_Alipay-3 Invoice Service 202211"/>
        <s v="中国音乐著作权协会店铺音乐版权费_annual music copyright fee for retail store 202211"/>
        <s v="商标搜索软件服务摊销_Software Service Fee 202211"/>
        <s v="三里屯装修免租期管理费摊销_Amortization of SLT management fee"/>
        <s v="软件许可摊销_Amortization of Software License 202211"/>
        <s v="摊销芮予短视频拍摄服务_Accrue Ruiyu E-C Model Fitting and Shooting_202211"/>
        <s v="太平洋保险深圳店铺保险费摊销_Taiping Proverty Insurance for SZ store 202211"/>
        <s v="[调整2022.11.4 记-0014]江峰Management fee of CDTKL store for Dec 2022"/>
        <s v="[调整2022.11.10 记-0020号凭证]江峰fixed rental of CDTKL store for Dec 2022"/>
        <s v="计提深圳万象城使用权资产折旧_Shenzhen Mixcity Right of Use Depreciation"/>
        <s v="计提深圳万象城租赁利息费用_Shenzhen Mixcity Right of Use Interest"/>
        <s v="[冲销2022.10.31 记-0179号凭证]一年内到期租赁付款额重分类_Reclass Lease Payment Amount to within one year"/>
        <s v="[冲销2022.10.31 记-0179号凭证]一年内到期租赁付款额重分类_Reclass Lease Payment Amount to within one"/>
        <s v="一年内到期租赁付款额重分类_Reclass Lease Payment Amount to within one year"/>
        <s v="[调整2022.10.31 记-0264号凭证]一年内到期未确认融资费用重分类_Reclass Lease Interest Amount to within one year"/>
        <s v="[冲销2022.10.31 记-0263号凭证]一年内到期租赁付款额重分类_Reclass Lease Payment Amount to within one year"/>
        <s v="[冲销2022.10.31 记-0261号凭证]一年内到期未确认融资费用重分类_Reclass Lease Interest Amount to within one year"/>
        <s v="一年内到期未确认融资费用重分类_Reclass Lease Interest Amount to within one year"/>
        <s v="计提成都太古里租赁利息费用_Chengdu Taikooli Right of Use Interest"/>
        <s v="计提员工工资_Accrue Payroll 202211"/>
        <s v="计提北京三里屯租赁利息费用_Bejing Store Right of Use Interest"/>
        <s v="计提成都太古里使用权资产折旧_Chengdu Taikooli Right of Use Depreciation"/>
        <s v="计提北京三里屯使用权资产折旧_Beijing Store Right of Use Depreciation"/>
        <s v="确认北京三里屯店使用权资产_Recognize Beijing Store Right of Use Cost"/>
        <s v="[调整2022.11.24 记-0031号凭证]黄燕SEL-00546062 A/F and local terminal charge of 4th shipment for FW22"/>
        <s v="计提科之锐外包员工工资_Accrue Career Outsourcing Payroll 202211"/>
        <s v="计提科之锐外包员工提成_Accrue Career Outsourcing Commision 202211"/>
        <s v="计提科之锐外包员工公司承担社保_Accrue Career Outsourcing Social Insurance borne by Employer 202211"/>
        <s v="计提科之锐外包员工公司承担公积金_Accrue Career Outsourcing Housing Fund borne by Employer 202211"/>
        <s v="计提科之锐外包员工商业保险_Accrue Career Outsourcing Commercial Insurance 202211"/>
        <s v="计提科之锐外包服务费_Accrue Career Outsourcing Service 202211"/>
        <s v="计提科之锐外包服务费进项税_Accrue Career Outsourcing Service 202211"/>
        <s v="计提科之锐外包员工工资上海_Accrue Career Outsourcing Payroll 202211"/>
        <s v="计提科之锐外包员工公司承担社保上海_Accrue Career Outsourcing Social Insurance borne by Employer 202211"/>
        <s v="计提科之锐外包员工公司承担公积金上海_Accrue Career Outsourcing Housing Fund borne by Employer 202211"/>
        <s v="计提科之锐外包员工商业保险上海_Accrue Career Outsourcing Commercial Insurance 202211"/>
        <s v="结转进项税_Transfer VAT input_202211"/>
        <s v="支付淘宝联盟佣金代扣_Payment of Taobao Union Commission_202211"/>
        <s v="支付淘宝内容推广服务费_Payment of Taobao Promotion Service_202211"/>
        <s v="支付支付宝交易手续费_Payment of Alipay Transaction Handling Fee_202211"/>
        <s v="支付花呗分期手续费_Payment of Huabei Instalment Handling Fee_202211"/>
        <s v="支付国泰财产保险运费险_Payment of Guotai Freight Insurance_202211"/>
        <s v="支付天猫积分服务费_Payment of Tmall Points_202211"/>
        <s v="支付天猫佣金服务费_Payment of Tmall Commission_202211"/>
        <s v="计提淘宝联盟佣金代扣_Accrue Taobao Union Commission_202211"/>
        <s v="计提淘宝内容推广服务费_Accrue Taobao Promotion Service_202211"/>
        <s v="计提支付宝交易手续费_Accrue Alipay Transaction Handling Fee_202211"/>
        <s v="计提花呗分期手续费_Accrue Huabei Instalment Handling Fee_202211"/>
        <s v="计提国泰财产保险运费险_Accrue Guotai Freight Insurance_202211"/>
        <s v="计提天猫积分服务费_Accrue Tmall Points_202211"/>
        <s v="计提天猫佣金服务费_Accrue Tmall Commission_202211"/>
        <s v="支付宝2账户天猫店铺收款_Collection of Alipay-2"/>
        <s v="阿里妈妈直通车充值_Topup Alimama Express Promotion_202211"/>
        <s v="阿里妈妈超级推荐充值_Topup Alimama Super Recommendation Promotion_202211"/>
        <s v="阿里巴巴万相台充值_Topup Alimama Wanxiangtai Promotion_202211"/>
        <s v="计提阿里妈妈明星店铺推广服务费_Accrue Alimama Promotion Service_202211"/>
        <s v="计提阿里妈妈直通车推广服务费_Accrue Alimama Promotion Service_202211"/>
        <s v="计提阿里妈妈引力魔方推广服务费_Accrue Alimama Promotion Service_202211"/>
        <s v="计提阿里巴巴万相台推广服务费_Accrue Alibaba Promotion Service_202211"/>
        <s v="确认员工内卖收入_Revenue of Staff Sales_202211"/>
        <s v="确认天猫店铺销售收入_Revenue of Tmall Sales_202211"/>
        <s v="确认太古汇快闪店收入_Revenue of TKH Popup Sales_202211"/>
        <s v="深圳店铺分销库存商品_SZ Store Distribution_202211"/>
        <s v="成都店铺分销库存商品_CD Store Distribution_202211"/>
        <s v="商品采购_Goods Procurement IN-03463/460/461/462-FW22"/>
        <s v="商品采购_Goods Procurement IN-03468/469/470-FW22"/>
        <s v="商品采购_Goods Procurement IN-03472/473-FW22"/>
        <s v="采购商品入库结转_Goods Arrival IN-03463/460/461/462-FW22"/>
        <s v="采购商品入库结转_Goods Arrival IN-03468/469/470-FW22"/>
        <s v="采购商品入库结转_Goods Arrival IN-03472/473-FW22"/>
        <s v="结转深圳万象城店销售成本_Transfer SZ Store sales cost 202211"/>
        <s v="结转天猫店铺销售成本_Transfer Tmall sales cost 202211"/>
        <s v="结转成都太古里店销售成本_Transfer CD Store sales cost 202211"/>
        <s v="结转太古汇快闪店销售成本_Transfer TKH Popup sales cost 202211"/>
        <s v="结转员工内卖销售成本_Transfer Staff sales cost 202211"/>
        <s v="员工服装津贴_Employee Welfare_eCommerce_202211"/>
        <s v="员工服装津贴_Employee Welfare_Merchandise_202211"/>
        <s v="员工服装津贴_Employee Welfare_Logistics_202211"/>
        <s v="员工服装津贴_Employee Welfare_Mkt_202211"/>
        <s v="员工服装津贴_Employee Welfare_Construction_202211"/>
        <s v="员工服装津贴_Employee Welfare_Exhibition_202211"/>
        <s v="员工服装津贴_Employee Welfare_202211"/>
        <s v="员工服装津贴进项转出_Transfer out Input VAT for Employee Welfare_eCommerce_202211"/>
        <s v="员工服装津贴进项转出_Transfer out Input VAT for Employee Welfare_Merchandise_202211"/>
        <s v="员工服装津贴进项转出_Transfer out Input VAT for Employee Welfare_Logistics_202211"/>
        <s v="员工服装津贴进项转出_Transfer out Input VAT for Employee Welfare_Mkt_202211"/>
        <s v="员工服装津贴进项转出_Transfer out Input VAT for Employee Welfare_Construction_202211"/>
        <s v="员工服装津贴进项转出_Transfer out Input VAT for Employee Welfare_Exhibition_202211"/>
        <s v="员工服装津贴进项转出_Transfer out Input VAT for Employee Welfare_202211"/>
        <s v="质检样品费用_Samples for CIQ_202211"/>
        <s v="公关维护费用_Samples for PR Seeding_202211"/>
        <s v="存货调整_Inventory Adjustment_202211"/>
        <s v="存货调整_Inventory Adjustment_DEFECTIVE ITEM_202211"/>
        <s v="存货调整_Inventory Adjustment_RTV_202211"/>
        <s v="支付淘宝客佣金代扣_Payment of TaobaoKe Commission_202211"/>
        <s v="计提淘宝客佣金代扣_Accrue Taobao Ke Commission_202211"/>
        <s v="[冲销2022.11.30 记-0161号凭证]李浩巍Tmall paid promotion budget - Dec"/>
        <s v="[调整2022.11.30 记-0161号凭证]李浩巍Tmall paid promotion budget - Dec"/>
        <s v="成都店支付宝营业款提现_Alipay Withdrawal of Sales Revenue Chengdu Store"/>
        <s v="[冲销2022.11.17 记-0024号凭证]黄燕SEL-00549562 FW22 5th shipment - freight and local destination charge"/>
        <s v="[冲销2022.10.30 记-0268号凭证]计提采购运费_Accrue Purchase Freight in IN-03400/401/454/455/456/457-FW22"/>
        <s v="调整采购运费金额与BOS系统差异_Adjust Difference of BOS"/>
        <s v="计提采购运费_Accrue Purchase Freight in IN-03472/473-FW22"/>
        <s v="调拨库存商品_Transfer inventory"/>
        <s v="[冲销2022.07.31 记-0079号凭证]计提致同会计记账服务_Accrue GT Bookkeeping Service"/>
        <s v="[冲销2022.07.31 记-0079号凭证]计提致同初始化及其他相关服务_Accrue GT initialization Service"/>
        <s v="[冲销2022.07.31 记-0079号凭证]计提致同会计服务费_Accrue GT Accounting Service"/>
        <s v="[冲销2022.07.31 记-0091号凭证]计提致同6月初始化服务_Accrue GT Jun ad-hoc service fee"/>
        <s v="[冲销2022.10.31 记-0227号凭证]计提深圳店铺公关顾问机构顾问费_PR service fee for SZ store opening - LEPOP_202210"/>
        <s v="[冲销2022.10.31 记-0224号凭证]计提公关顾问机构顾问费_PR retainer agency – LEPOP – retainer fee"/>
        <s v="[冲销2022.10.31 记-0223号凭证]计提社交媒体费_Social retainer agency – FEVER – retainer fee"/>
        <s v="[冲销2022.10.20 记-0082号凭证]李睿-Social retainer agency fee - Aug 2022"/>
        <s v="[调整2022.10.20 记-0082号凭证]李睿-Social retainer agency fee - Aug 2022"/>
        <s v="[冲销2022.10.31 记-0225号凭证]计提深圳店铺餐饮服务费_Catering service for SZ store opening_202210"/>
        <s v="[冲销2022.10.31 记-0226号凭证]计提深圳店铺开业摄影服务费_Photographer service for SZ store opening_202210"/>
        <s v="[冲销2022.10.31 记-0242号凭证]计提双十一推广费_Extra Double 11 branding paid promotion cost_202210"/>
        <s v="[冲销2022.10.31 记-0246号凭证]计提安装图片和产品图片拍摄费_FW22 1st shipment fitting images &amp; product images shooting fee_202209-10"/>
        <s v="[冲销2022.10.31 记-0247号凭证]OMS+WMS+PIM软件年度维修费_OMS+WMS+PIM yearly maintain fee for 18 months_202208-10"/>
        <s v="[冲销2022.10.31 记-0248号凭证]计提OCRM软件年度维修费_OCRM yearly maintain fee for 18 months_202209-10"/>
        <s v="[冲销2022.10.31 记-239号凭证]计提深圳店铺顺丰快递费_Shunfeng Express (Shenzhen)_202210"/>
        <s v="[冲销2022.10.31 记-0240号凭证]计提办公室快递费_Shunfeng Express (Office)_202210"/>
        <s v="[冲销2022.10.31 记-0237号凭证]计提磐鲸办公用品_Stationery &amp; Daily Materials (Shenzhen)_202210"/>
        <s v="[冲销2022.10.31 记-0238号凭证]计提磐鲸办公用品_Stationery &amp; Daily Materials (Office)_202210"/>
        <s v="[冲销2022.10.31 记-0228号凭证]计提深圳店铺清洁费_Cleaning Fee for SZ Store_202210"/>
        <s v="[冲销2022.11.30 记-0168号凭证]黄燕BQ Logistcs and storage fee - Oct 2022"/>
        <s v="[冲销2022.11.30 记-0168号凭证]黄燕GB Testing fee - Oct 2022"/>
        <s v="[冲销2022.11.30 记-0168号凭证]黄燕Express fee - Oct 2022"/>
        <s v="[冲销2022.10.31 记-0306号凭证]计提百秋清关代理费_customs broker service fee of Sep- Buy Quickly_202209"/>
        <s v="[冲销2022.10.31 记-0230号凭证]计提百秋物流仓储费_BQ logistics and storage fee - Buy Quickly_202209"/>
        <s v="[冲销2022.10.31 记-0231号凭证]计提百秋货物运输费_Delivery fee (B2B and B2C) - Buy Quickly_202209"/>
        <s v="[冲销2022.10.31 记-0232号凭证]计提百秋国家标准检测服务费_GB testing fee - Buy Quickly_202209"/>
        <s v="[冲销2022.10.31 记-0233号凭证]计提百秋清关代理费_customs broker service fee of Sep- Buy Quickly_202210"/>
        <s v="[冲销2022.10.31 记-0234号凭证]计提百秋物流仓储费_BQ logistics and storage fee - Buy Quickly_202210"/>
        <s v="[冲销2022.10.31 记-0235号凭证]计提百秋货物运输费_Delivery fee (B2B and B2C) - Buy Quickly_202210"/>
        <s v="[冲销2022.10.31 记-0236号凭证]计提百秋国家标准检测服务费_GB testing fee - Buy Quickly_202210"/>
        <s v="[冲销2022.10.31 记-0243号凭证]计提百秋销售佣金及服务费_BQ sales commision &amp; sevice fee_202210"/>
        <s v="[冲销2022.10.31 记-0245号凭证]计提百秋销售佣金及服务费_BQ sales commision &amp; sevice fee_202209"/>
        <s v="计提员工奖金_Accrue Bonus 202211"/>
        <s v="计提科之锐外包员工奖金_Accrue Career Outsourcing Bonus 202211"/>
        <s v="计提科之锐外包员工十三薪_Accrue Career Outsourcing 13th Month Salary 202211"/>
        <s v="计提百秋清关代理费_Accrue customs broker service fee - Buy Quickly_Nov"/>
        <s v="计提百秋物流仓储费_Accrue BQ logistics and storage fee - Buy Quickly_Nov"/>
        <s v="计提百秋货物运输费_Accrue Delivery fee (B2B and B2C) - Buy Quickly_Nov"/>
        <s v="计提百秋国家标准检测服务费_Accrue GB testing fee - Buy Quickly_Nov"/>
        <s v="计提社交媒体费_Accrue Social retainer agency – FEVER – retainer fee_Oct-Nov"/>
        <s v="计提公关顾问机构顾问费_Accrue PR retainer agency – LEPOP – retainer fee_Oct-Nov"/>
        <s v="计提磐鲸深圳店铺办公用品_Accrue Stationery &amp; Daily Materials (Shenzhen)_Nov"/>
        <s v="计提磐鲸上海办公室店铺办公用品_Accrue Stationery &amp; Daily Materials (Office)_Nov"/>
        <s v="计提磐鲸成都店铺办公用品_Accrue Stationery &amp; Daily Materials (Chengdu)_Nov"/>
        <s v="计提顺丰深圳店铺快递费_Accrue Shunfeng Express (Shenzhen)_Nov"/>
        <s v="计提顺丰上海办公室快递费_Accrue Shunfeng Express (Office)_Nov"/>
        <s v="计提顺丰成都店铺快递费_Accrue Shunfeng Express (Chengdu)_Nov"/>
        <s v="计提深圳店铺清洁费_Accrue Cleaning Fee for SZ Store_Nov"/>
        <s v="计提成都店铺清洁费_Accrue Cleaning Fee for CD Store_Nov"/>
        <s v="计提伯俊成都店铺开店培训服务费_Accrue Burgeon Opening Training Support for CD Store_Nov"/>
        <s v="计提成都店铺安保费_Accrue Security Service for CD Store_Nov"/>
        <s v="计提成都店铺物料领用_Accrue Material for CD Store_Nov"/>
        <s v="计提伯俊成都店铺培训服务费_Accrue Burgeon Training Travel Cost for CD Store _Nov"/>
        <s v="计提伯俊深圳店铺培训服务费_Accrue Burgeon Training Travel Cost for SZ Store _Nov"/>
        <s v="计提成都店铺IT设备实施服务费_Accrue CD store IT Equipment service fee_Nov"/>
        <s v="计提百秋销售佣金及服务费_Accrue BQ sales commission &amp; service fee_Oct"/>
        <s v="计提安装图片和产品图片拍摄费_Accrue FW22 1st shipment fitting images &amp; product images shooting fee_Sep"/>
        <s v="计提OMS+WMS+PIM软件年度维修费_Accrue OMS+WMS+PIM yearly maintain fee for 18 months_Aug-Nov"/>
        <s v="计提OCRM软件年度维修费_Accrue OCRM yearly maintain fee for 18 months_Sep-Nov"/>
        <s v="计提百秋销售佣金及服务费_Accrue BQ sales commission &amp; service fee_Nov"/>
        <s v="计提美呈代订机票费_Accrue Meicheng Air Tickets_202211"/>
        <s v="计提美呈代订酒店费_Accrue Meicheng Hotel_202211"/>
        <s v="深圳万象城店铺领用_SZ Store material Expense 202209-11"/>
        <s v="南京德基店铺领用_NJ Store material Expense 202209-11"/>
        <s v="成都太古里店铺领用_CD Store material Expense 202209-11"/>
        <s v="北京太古里店铺领用_BJ Store material Expense 202209-11"/>
        <s v="百秋仓库材料领用_BQ Warehouse material Expense 202209-11"/>
        <s v="电商材料领用_ECommerce Store material Expense 202209-11"/>
        <s v="零售部门材料领用_SZ Store material Expense 202209-11"/>
        <s v="材料领用_SZ Store material Expense 202209-11"/>
        <s v="计提成都太古里店铺IT维护及电话网络费_Accrue CD Store IT Maintance and telephone and network Expenses_202211"/>
        <s v="计提成都太古里店铺清洁费_Accrue CD Store Cleaning Expenses_202211"/>
        <s v="计提成都太古里店铺办公用品及打印费_Accrue CD Store Stationary and printing Expenses_202211"/>
        <s v="计提成都太古里店铺本地交通费_Accrue CD Store local transport and OT and other work Expenses_202211"/>
        <s v="计提成都太古里店铺茶点费_Accrue CD Store refreshment Expenses_202211"/>
        <s v="计提成都太古里店铺文件邮寄费_Accrue CD Store document express Expenses_202211"/>
        <s v="计提成都太古里店铺改衣及货品修理费_Accrue CD Store alternation and maintenance of products Expenses_202211"/>
        <s v="计提成都太古里店铺水桶押金_Accrue CD Store water bottle deposit_202211"/>
        <s v="计提成都太古里店铺费用_Accrue CD Store Expenses_202211"/>
        <s v="[冲销2022.10.31 记-0255号凭证][调整2022.09.30 记-0221号凭证]确认成都太古里使用权资产_Recognize Chengdu Taikooli Right of Use Cost"/>
        <s v="[调整2022.10.31 记-0255号凭证][调整2022.09.30 记-0221号凭证]确认成都太古里使用权资产_Recognize Chengdu Taikooli Right of Use Cost"/>
        <s v="[冲销2022.10.31 记-0256号凭证][调整2022.09.30 记-0222号凭证]计提成都太古里使用权资产折旧_Chengdu Taikooli Right of Use Depreciation"/>
        <s v="[调整2022.10.31 记-0256号凭证][调整2022.09.30 记-0222号凭证]计提成都太古里使用权资产折旧_Chengdu Taikooli Right of Use Depreciation"/>
        <s v="[冲销2022.10.31 记-0259号凭证]计提成都太古里使用权资产折旧_Chengdu Taikooli Right of Use Depreciation"/>
        <s v="[调整2022.10.31 记-0259号凭证]计提成都太古里使用权资产折旧_Chengdu Taikooli Right of Use Depreciation"/>
        <s v="[冲销2022.10.31 记-0004号凭证]江峰CDTKL fixed rental(20th Nov-30th Nov)"/>
        <s v="[调整2022.10.31 记-0004号凭证]江峰CDTKL fixed rental(20th Nov-30th Nov)"/>
        <s v="[冲销2022.10.31 记-0257号凭证][调整2022.09.30 记-0223号凭证]计提成都太古里租赁利息费用_Chengdu Taikooli Right of Use Interest"/>
        <s v="[调整2022.10.31 记-0257号凭证][调整2022.09.30 记-0223号凭证]计提成都太古里租赁利息费用_Chengdu Taikooli Right of Use Interest"/>
        <s v="[冲销2022.10.31 记-260号凭证]计提成都太古里租赁利息费用_Chengdu Taikooli Right of Use Interest"/>
        <s v="[调整2022.10.31 记-260号凭证]计提成都太古里租赁利息费用_Chengdu Taikooli Right of Use Interest"/>
        <s v="结转员工个人承担社保_Transfer Social Insurance Employee Portion 202211"/>
        <s v="计提公司承担社保_Accruel Social Insurance Employer Portion 202211"/>
        <s v="计提致同年度审计服务_Accrue GT Annual auditing service"/>
        <s v="计提致同蕾怡上海会计服务费_Accrue GT Accounting Service_202211"/>
        <s v="计提致同蕾怡深圳会计服务费_Accrue GT Accounting Service_202211"/>
        <s v="计提致同蕾怡成都会计服务费_Accrue GT Accounting Service_202211"/>
        <s v="计提蕾怡上海致同月度报税服务_Accrue GT Monthly Tax Compliance Service_202211"/>
        <s v="计提蕾怡上海致同季度报税服务_Accrue GT Quarterly Tax Compliance Service_202211"/>
        <s v="计提蕾怡上海致同印花税申报服务_Accrue GT Quarterly Tax Compliance Service_202211"/>
        <s v="计提蕾怡上海致同年度报税服务_Accrue GT Annual Tax Compliance Service_202211"/>
        <s v="计提蕾怡上海致同工商年报服务_Accrue GT AIC Annual Report Service_202211"/>
        <s v="计提蕾怡上海致同税务服务费_Accrue GT Tax and Compliance Service_202211"/>
        <s v="计提蕾怡深圳致同月度报税服务_Accrue GT Monthly Tax Compliance Service_202211"/>
        <s v="计提蕾怡深圳致同工商年报服务_Accrue GT AIC Annual Report Service_202211"/>
        <s v="计提蕾怡深圳致同税务服务费_Accrue GT Tax and Compliance Service_202211"/>
        <s v="计提蕾怡上海致同员工薪酬服务_Accrue GT Payroll Service_202211"/>
        <s v="计提蕾怡成都致同月度报税服务_Accrue GT Monthly Tax Compliance Service_202211"/>
        <s v="计提蕾怡成都致同工商年报服务_Accrue GT AIC Annual Report Service_202211"/>
        <s v="计提蕾怡成都致同税务服务费_Accrue GT Tax and Compliance Service_202211"/>
        <s v="圣诞活动材料采购_Procurement for Christmas Event"/>
        <s v="计提太古汇线上精品店佣金_Accrue TKH Online Commission_202211"/>
        <s v="汇兑损益_Foreign Exchange Revaluation_202211"/>
        <s v="计提公司承担公积金_Accruel Housing Fund Employer Portion 202211"/>
        <s v="计提公司承担公积金_Accruel Housing Fund Employer Portion 202210"/>
        <s v="[冲销2022.10.31 记-0251号凭证]深圳店铺领用_SZ Store material Expense 202209-10"/>
        <s v="[冲销2022.10.31 记-0251号凭证]百秋仓库材料领用_BQ Warehouse material Expense 202209-10"/>
        <s v="[冲销2022.10.31 记-0251号凭证]电商材料领用_ECommerce Store material Expense 202209-10"/>
        <s v="[冲销2022.10.31 记-0251号凭证]零售部门材料领用_Retail department material Expense 202209-10"/>
        <s v="[冲销2022.10.31 记-0251号凭证]材料领用_SZ Store material Expense 202209-10"/>
        <s v="计提成都店铺重置费250K_Reeistatement cost for CD store （20220920-2020919）"/>
        <s v="摊销成都店铺重置费250K_Reeistatement cost for CD store （20220920-20250919）250000/36*2"/>
        <s v="计提深圳店铺POS交易手续费_Accrue POS Handling Fee of SZ Store_202211"/>
        <s v="[冲销2022.11.30 记-0001号凭证]董皎Oct. Office Employee Housing Fund"/>
        <s v="[调整2022.11.30 记-0001号凭证]董皎Oct. Office Employee Housing Fund"/>
        <s v="结转员工个人承担公积金_Transfer Housing Fund Employee Portion 202211"/>
        <s v="结转员工个税_Transfer withholding IIT 202211"/>
        <s v="成都店通联营业款提现_Alipay Withdrawal of Sales Revenue Chengdu Store"/>
        <s v="结转销售收入与收款_Transfer Revenue and Collection"/>
        <s v="天猫保价权益收入调整_TM Revenue Adjustment for Price Protection"/>
        <s v="天猫销售收入调整_TM Revenue Adjustment"/>
        <s v="调整未收款订单尾差_Adjustment of the unpaid Billings"/>
        <s v="[冲销2022.09.30 记-0230号凭证]结转迅佳深圳店铺装修费_Capex JAK Construction Fee of Shenzhen Store"/>
        <s v="[调整2022.09.30 记-0230号凭证]结转迅佳深圳店铺装修费_Capex JAK Construction Fee of Shenzhen Store"/>
        <s v="[调整2022.09.30 记-0230号凭证]预提迅佳深圳店铺装修费5%（24个月完成所有维修）_Capex JAK Construction Fee of Shenzhen Store"/>
        <s v="结转骐傲成都太古里店铺设计费_Capex Ciao Design Service of Chengdu Store"/>
        <s v="结转迅佳成都太古里店铺装修费_Capex JAK Construction Fee of Chengdu Store"/>
        <s v="结转迅佳成都太古里店铺装修费20%（竣工）5%（竣工6个月）_Capex JAK Construction Fee of Chengdu Store"/>
        <s v="摊成都太古里店铺装修费_Amortize Construction of Chengdu Store"/>
        <s v="重分类9月延缓缴纳个人社保-Reclass overdue payment of Sept social insurance-individual part"/>
        <s v="补计提美呈代订机票费_Accrue Meicheng Air Tickets_202210"/>
        <s v="计提美呈代订机票费_Accrue Meicheng Air Tickets_202210"/>
        <s v="冲销2022Q3致同税务服务费_Reverse GT Tax and Compliance Service"/>
        <s v="冲销深圳分公司2022Q3致同税务服务费_Reverse GT Tax and Compliance Service"/>
        <s v="收到账单，计提2022Q3致同税务服务费_Reverse GT Tax and Compliance Service"/>
        <s v="期间损益结转_Current Profit Carry Forward"/>
        <m/>
        <s v="支付中国电信通讯费_Payment of China Telecom Communications Fee"/>
        <s v="收到蕾怡上海公司汇款_Receive fund from Rare Shanghai"/>
        <s v="缴纳增值税_Payment of VAT_202210"/>
        <s v="缴纳城市维护建设税_Payment of Urban Maintenance and Construction Tax_202210"/>
        <s v="缴纳教育附加费_Payment of Education Fee_202210"/>
        <s v="缴纳地方教育附加费_Payment of Local Education Fee_202210"/>
        <s v="缴纳税金及附加_Payment of Taxes_202210"/>
        <s v="深圳店铺收到北京壹来营销策划有限公司活动物资款_Receive sales income"/>
        <s v="确认深圳店铺销售收入_Sales Revenue_202211"/>
        <s v="深圳店铺采购库存商品_SZ Store Distribution_202211"/>
        <s v="结转深圳店铺销售成本_COGS of SZ Store Distribution_202211"/>
        <s v="计提印花税_Accrue Stamp Duty_202211"/>
        <s v="蕾怡上海总公司收到万象城营业额_Rare SH Receive the Income of SZ Store"/>
        <s v="深圳店铺预收订单款项_Received in Advance of Pre-sales Income_202211"/>
        <s v="深圳万象城店存入蕾怡上海_Withdraw Cash of Sales Income for Rare SZ_202210"/>
        <s v="深圳店铺收到现金销售款_Rare SH Receive Cash of Sales Income for Rare SZ_202211"/>
        <s v="[冲销2022.09.30 记-0004号凭证]深圳店铺采购库存商品_SZ Store Distribution_202209"/>
        <s v="[调整2022.09.30 记-0004号凭证]深圳店铺采购库存商品_SZ Store Distribution_202209 #37406511"/>
        <s v="[调整2022.09.30 记-0004号凭证]深圳店铺采购库存商品_SZ Store Distribution_202209 #37406512"/>
        <s v="[调整2022.09.30 记-0004号凭证]深圳店铺采购库存商品_SZ Store Distribution_202209 #37406513"/>
        <s v="[调整2022.09.30 记-0004号凭证]深圳店铺采购库存商品_SZ Store Distribution_202209 #37406514"/>
        <s v="[调整2022.09.30 记-0004号凭证]深圳店铺采购库存商品_SZ Store Distribution_202209 #37406515"/>
        <s v="[调整2022.09.30 记-0004号凭证]深圳店铺采购库存商品_SZ Store Distribution_202209 #37406516"/>
        <s v="[调整2022.09.30 记-0004号凭证]深圳店铺采购库存商品_SZ Store Distribution_202209 #37406517"/>
        <s v="[调整2022.09.30 记-0004号凭证]深圳店铺采购库存商品_SZ Store Distribution_202209 #37406518"/>
        <s v="[调整2022.09.30 记-0004号凭证]深圳店铺采购库存商品_SZ Store Distribution_202209 #37406519"/>
        <s v="[调整2022.09.30 记-0004号凭证]深圳店铺采购库存商品_SZ Store Distribution_202209 #37406520"/>
        <s v="[调整2022.09.30 记-0004号凭证]深圳店铺采购库存商品_SZ Store Distribution_202209 #37406521"/>
        <s v="[调整2022.09.30 记-0004号凭证]深圳店铺采购库存商品_SZ Store Distribution_202209 #37406522"/>
        <s v="[调整2022.09.30 记-0004号凭证]深圳店铺采购库存商品_SZ Store Distribution_202209 #37406523"/>
        <s v="[调整2022.09.30 记-0004号凭证]深圳店铺采购库存商品_SZ Store Distribution_202209 #37406524"/>
        <s v="[调整2022.09.30 记-0004号凭证]深圳店铺采购库存商品_SZ Store Distribution_202209 #37406525"/>
        <s v="[调整2022.09.30 记-0004号凭证]深圳店铺采购库存商品_SZ Store Distribution_202209"/>
        <s v="进项认证_Input VAT Verification_202211"/>
        <s v="转出未交增值税_Transfer unpaid VAT_202211"/>
        <s v="计提附加税费_Accrue Local Levies_202211"/>
        <s v="计提城市维护建设税_Accrue City Construction and Maintenance Tax_202211"/>
        <s v="计提教育附加_Accrue Education Subsidies_202211"/>
        <s v="计提地方教育附加_Accrue Local Education Subsidies_202211"/>
        <s v="江峰Oct VAT of SZ branch"/>
        <s v="江峰Oct surtax of SZ branch"/>
        <s v="江峰-GYDFK20221115006-上海蕾怡商贸有限公司深圳分公司"/>
        <s v="确认成都店铺销售收入_Sales Revenue_202211"/>
        <s v="结转成都店铺销售成本_COGS of CD Store Distribution_202211"/>
        <s v="蕾怡上海收到成都店铺营业额_Rare SH Receive CD Store Income_202211"/>
        <s v="合并抵消分录"/>
      </sharedItems>
    </cacheField>
    <cacheField name="科目编码" numFmtId="0">
      <sharedItems containsBlank="1" count="146">
        <s v="22210301"/>
        <s v="22110401"/>
        <s v="22410101"/>
        <s v="22110301"/>
        <s v="22410301"/>
        <s v="66010205"/>
        <s v="66020322"/>
        <s v="66020323"/>
        <s v="66020316"/>
        <s v="10020102"/>
        <s v="27020202"/>
        <s v="66020324"/>
        <s v="66020326"/>
        <s v="22410601"/>
        <s v="66010425"/>
        <s v="66010206"/>
        <s v="66010207"/>
        <s v="66010604"/>
        <s v="14050201"/>
        <s v="22210103"/>
        <s v="66020301"/>
        <s v="11230101"/>
        <s v="66010407"/>
        <s v="66010408"/>
        <s v="66010403"/>
        <s v="66010404"/>
        <s v="66020317"/>
        <s v="66020305"/>
        <s v="22110101"/>
        <s v="16040101"/>
        <s v="66020309"/>
        <s v="12210101"/>
        <s v="11230201"/>
        <s v="66010406"/>
        <s v="66020318"/>
        <s v="66010601"/>
        <s v="22210901"/>
        <s v="10020101"/>
        <s v="66020304"/>
        <s v="22410501"/>
        <s v="66030101"/>
        <s v="12210301"/>
        <s v="12210401"/>
        <s v="63010101"/>
        <s v="10020203"/>
        <s v="66010424"/>
        <s v="11220101"/>
        <s v="10120102"/>
        <s v="10120104"/>
        <s v="66010603"/>
        <s v="66010515"/>
        <s v="66020303"/>
        <s v="66010506"/>
        <s v="66020306"/>
        <s v="10020201"/>
        <s v="66010202"/>
        <s v="14050301"/>
        <s v="14050401"/>
        <s v="66010417"/>
        <s v="66020201"/>
        <s v="16020101"/>
        <s v="66010301"/>
        <s v="66020204"/>
        <s v="17020101"/>
        <s v="66010303"/>
        <s v="18010102"/>
        <s v="66010423"/>
        <s v="66020328"/>
        <s v="66020108"/>
        <s v="66020314"/>
        <s v="66010511"/>
        <s v="66010412"/>
        <s v="66010426"/>
        <s v="14610102"/>
        <s v="66030201"/>
        <s v="27020102"/>
        <s v="27020201"/>
        <s v="27020101"/>
        <s v="66020101"/>
        <s v="14610101"/>
        <s v="66010101"/>
        <s v="66010104"/>
        <s v="66010107"/>
        <s v="66010108"/>
        <s v="66010110"/>
        <s v="66010111"/>
        <s v="66020105"/>
        <s v="66020106"/>
        <s v="66020109"/>
        <s v="66010510"/>
        <s v="66010503"/>
        <s v="66010507"/>
        <s v="66010504"/>
        <s v="66010501"/>
        <s v="66010502"/>
        <s v="22030101"/>
        <s v="10120103"/>
        <s v="60010401"/>
        <s v="22210101"/>
        <s v="60010301"/>
        <s v="11220301"/>
        <s v="60010501"/>
        <s v="14020101"/>
        <s v="22020201"/>
        <s v="14050101"/>
        <s v="64010101"/>
        <s v="64010301"/>
        <s v="64010401"/>
        <s v="22210104"/>
        <s v="64010601"/>
        <s v="10120201"/>
        <s v="66020103"/>
        <s v="22110201"/>
        <s v="66010105"/>
        <s v="66010102"/>
        <s v="66010413"/>
        <s v="66010411"/>
        <s v="66010422"/>
        <s v="66010416"/>
        <s v="66020321"/>
        <s v="66010513"/>
        <s v="66020329"/>
        <s v="66010401"/>
        <s v="66010410"/>
        <s v="66010405"/>
        <s v="66020308"/>
        <s v="66030402"/>
        <s v="18010101"/>
        <s v="22410602"/>
        <s v="22410102"/>
        <s v="4103"/>
        <m/>
        <s v="10020103"/>
        <s v="12210601"/>
        <s v="60010101"/>
        <s v="22020301"/>
        <s v="64030201"/>
        <s v="22210801"/>
        <s v="22030102"/>
        <s v="10010101"/>
        <s v="22210107"/>
        <s v="22210201"/>
        <s v="64030101"/>
        <s v="22210501"/>
        <s v="22210601"/>
        <s v="22210701"/>
      </sharedItems>
    </cacheField>
    <cacheField name="科目名称" numFmtId="0">
      <sharedItems containsBlank="1" count="148">
        <s v="应交税费-应交个人所得税_Tax Payable-Individual Income Tax Payable"/>
        <s v="应付职工薪酬-公司承担住房公积金_Payroll Payable-Housing Fund Borne by Employer"/>
        <s v="其他应付款-个人承担社会保险_Other Payables-Social Insurance Borned by Employee"/>
        <s v="应付职工薪酬-公司承担社会保险_Payroll Payable-Social Insurance Borne by Employer"/>
        <s v="其他应付款-第三方其他应付款-人民币_Other Payables-3rd Parties Others-CNY"/>
        <s v="销售费用-物业管理费_Selling Expense-Management"/>
        <s v="管理费用-差旅交通费_Admin Expense-Travel Local Transportation"/>
        <s v="管理费用-差旅餐饮费_Admin Expense-Travel Meal"/>
        <s v="管理费用-文件邮寄费_Admin Expense-Documents Express"/>
        <s v="银行存款-人民币-中国银行一般户（4248）_Deposit in Bank-CNY-BOC Account (4248)"/>
        <s v="租赁负债-租赁付款额-一年以上到期_Lease Liabilities-Lease Payment-Due over one year"/>
        <s v="管理费用-差旅住宿费_Admin Expense-Travel Accommodation"/>
        <s v="管理费用-其他杂费_Admin Expense-Sundry"/>
        <s v="其他应付款-预提费用-人民币_Other Payables-Accrued Expenses-CNY"/>
        <s v="销售费用-其他杂费_Selling Expense-Sundry"/>
        <s v="销售费用-促销推广费_Selling Expense-Promotion"/>
        <s v="销售费用-水电费_Selling Expense-Utility"/>
        <s v="销售费用-市场费用-社交媒体_Selling Expense-Marketing Expense-Social Media"/>
        <s v="库存商品-关税-人民币_Import Duties of Goods-CNY"/>
        <s v="应交税费-应交增值税-进项税额_Tax Payable-VAT Payable-VAT Input"/>
        <s v="管理费用-租赁费_Admin Expense-Rental"/>
        <s v="预付账款-待摊费用-人民币_Prepaid Expenses-CNY"/>
        <s v="销售费用-清洁费_Selling Expense-Store Cleaning"/>
        <s v="销售费用-办公用品及打印费_Selling Expense-Stationery and Printing"/>
        <s v="销售费用-改衣及货品修理费_Selling Expense-Alternation and Maintenance of Products"/>
        <s v="销售费用-IT维护及电话网络费_Selling Expense-IT Maintenance and Telephone and Network Expense"/>
        <s v="管理费用-办公用品及打印费_Admin Expense-Stationery and Printing"/>
        <s v="管理费用-货品运输费_Admin Expense-Domestic Stock Delivery"/>
        <s v="应付职工薪酬-工资_Payroll Payable-Net Pay"/>
        <s v="在建工程-店铺装修_Constructions in Progress-Retails Stores Renovation"/>
        <s v="管理费用-招聘费_Admin Expense-Recruitment Fee"/>
        <s v="其他应收款-押金-人民币_Other Receivables-Deposit-CNY"/>
        <s v="预付账款-第三方预付款-人民币_Prepayments to 3rd Parties-CNY"/>
        <s v="销售费用-货品运输费_Selling Expense-Domestic Stock Delivery"/>
        <s v="管理费用-本地交通费_Admin Expense-Local Transportation For OT and Other Work"/>
        <s v="销售费用-市场费用-市场推广_Selling Expense-Marketing Expense-Marketing Promotion"/>
        <s v="应交税费-待认证进项税额_Tax Payable-Unverified VAT Input"/>
        <s v="银行存款-人民币-新韩银行基本户（6203）_Deposit in Bank-CNY-Shinhan Bank Basic Account (6203)"/>
        <s v="管理费用-物流仓储费_Admin Expense-BQ Logistics and Storage"/>
        <s v="其他应付款-内部往来-人民币_Other Payables-IntraCompany"/>
        <s v="财务费用-银行手续费_Financial Expense-Bank Charges"/>
        <s v="其他应收款-员工备用金-人民币_Other Receivables-Advance to Employees-CNY"/>
        <s v="其他应收款-其他第三方-人民币_Other Receivables-Other 3rd Parties-CNY"/>
        <s v="营业外收入-营业外收入-其他_Non-operating Income-Other Income-Sundry"/>
        <s v="银行存款-美元-中国银行资本金户（6961）_Deposit in Bank-USD-BOC Capital Account (6961)"/>
        <s v="销售费用-信用卡手续费_Selling Expense-Credit Card Charge"/>
        <s v="应收账款-第三方-人民币_Account Receivables-3rd Parties-CNY"/>
        <s v="其他货币资金-支付宝-账户2_Other Cash and Equivalants-Alipay Acount 2"/>
        <s v="其他货币资金-支付宝-账户4_Other Cash and Equivalants-Alipay Acount 4"/>
        <s v="销售费用-市场费用-公共维护_Selling Expense-Marketing Expense-Public Relationship"/>
        <s v="销售费用-电商费用-百秋运营变动佣金_Selling Expense-EC Expense-BQ Operation Variable Commission"/>
        <s v="管理费用-质检及合规检测费_Admin Expense-GB Testing and Compliance"/>
        <s v="销售费用-电商费用-天猫站内广告_Selling Expense-EC Expense-TMALL Promotion"/>
        <s v="管理费用-专业咨询费_Admin Expense-Professional Fee"/>
        <s v="银行存款-美元-新韩银行资本金户（9700）_Deposit in Bank-USD-Shinhan Bank Capital Account (9700)"/>
        <s v="销售费用-直营店铺提成租赁费_Selling Expense-Direct Store Variable Rental"/>
        <s v="库存商品-低值易耗品-人民币"/>
        <s v="库存商品-运费-人民币_Inbound Freight of Goods in Transit-CNY"/>
        <s v="销售费用-差旅餐饮费_Selling Expense-Travel Meals"/>
        <s v="管理费用-电子设备折旧_Admin Expense-Dep. Exp. of Electronic Equipment"/>
        <s v="累计折旧-电子设备_Accumulated Depreciation-Electronic Devices"/>
        <s v="销售费用-电子设备折旧_Selling Expense-Dep. Exp. of Electronic Equipment"/>
        <s v="管理费用-无形资产摊销_Admin Expense-Amo. Exp. of Intangible Assets"/>
        <s v="累计摊销-软件-人民币_Accumulated Amortization-Softwares-CNY"/>
        <s v="销售费用-装修摊销_Selling Expense-Amo. Exp. of Depreciation"/>
        <s v="长期待摊费用-装修费-摊销_Cost of Long Term Expenses-Renovation Expenses-Amortization"/>
        <s v="销售费用-店铺重置费_Selling Expense-Reinstatement"/>
        <s v="管理费用-保险费_Admin Expense-Commercial Insurance"/>
        <s v="管理费用-员工福利_Admin Expense-Employee Welfare"/>
        <s v="管理费用-IT维护及电话网络费_Admin Expense-IT Maintenance and Telephone and Network Expense"/>
        <s v="销售费用-电商费用-天猫拍摄费_Selling Expense-EC Expense-FITTING IMAGES &amp; SHORT VIDEOS"/>
        <s v="销售费用-保险费_Selling Expense-Cemmercial Insurance"/>
        <s v="销售费用-使用权资产折旧_Selling Expense-ROU Dep. Exp."/>
        <s v="使用权资产-租金-折旧_Right of Use-Rent-Depreciation"/>
        <s v="财务费用-使用权资产利息费用_Financial Expense-ROU Interest Expense"/>
        <s v="租赁负债-未确认融资费用-一年以上到期_Lease Liabilities-Unrecognized Financing Charges-Due over one year"/>
        <s v="租赁负债-租赁付款额-一年内到期_Lease Liabilities-Lease Payment-Due within one year"/>
        <s v="租赁负债-未确认融资费用-一年内到期_Lease Liabilities-Unrecognized Financing Charges-Due within one year"/>
        <s v="管理费用-基本工资_Admin Expense-Basic Salaries"/>
        <s v="使用权资产-租金-成本_Right of Use-Rent-Cost"/>
        <s v="销售费用-基本工资_Selling Expense-Basic Salaries"/>
        <s v="销售费用-提成_Selling Expense-Sales Commission"/>
        <s v="销售费用-社保_Selling Expense-Social Security"/>
        <s v="销售费用-公积金_Selling Expense-Housing Fund"/>
        <s v="销售费用-员工福利_Selling Expense-Employee Welfare"/>
        <s v="销售费用-外服代理费_Selling Expense-FESCO Fee"/>
        <s v="管理费用-社保_Admin Expense-Social Security"/>
        <s v="管理费用-公积金_Admin Expense-Housing Fund"/>
        <s v="管理费用-外服代理费_Admin Expense-FESCO Fee"/>
        <s v="销售费用-电商费用-天猫其他推广费_Selling Expense-EC Expense-TMALL OTHERS"/>
        <s v="销售费用-电商费用-天猫交易手续费_Selling Expense-EC Expense-Account Handling"/>
        <s v="销售费用-电商费用-花呗分期免息手续费_Selling Expense-EC Expense-HUABEI INTERESTS"/>
        <s v="销售费用-电商费用-天猫运费险_Selling Expense-EC Expense-Express Insurance"/>
        <s v="销售费用-电商费用-天猫积分_Selling Expense-EC Expense-TMALL Points"/>
        <s v="销售费用-电商费用-天猫佣金_Selling Expense-EC Expense-TMALL Commission"/>
        <s v="预收账款-清账科目-线上店铺_Advanced Payment from Customers-Clearing Account-Online Stores"/>
        <s v="其他货币资金-支付宝-账户3_Other Cash and Equivalants-Alipay Acount 3"/>
        <s v="主营业务收入-其他收入 OTHER SALES"/>
        <s v="应交税费-应交增值税-销项税额_Tax Payable-VAT Payable-Sales Tax"/>
        <s v="主营业务收入-电商收入 EC SALES"/>
        <s v="应收账款-内部往来-人民币_Account Receivables-IntraCompany-CNY"/>
        <s v="主营业务收入-内部抵消收入-销售收入_IntraCompany Revenue-Sales"/>
        <s v="在途物资-商品-人民币_Goods in Transit-CNY"/>
        <s v="应付账款-关联方-美元_Account Payables-InterCompany USD"/>
        <s v="库存商品-商品-人民币_Inventory-Goods-CNY"/>
        <s v="主营业务成本-直营店铺销售成本 DIRECT STORE COST OF GOODS SOLD"/>
        <s v="主营业务成本-电商销售成本 EC COST OF GOODS SOLD"/>
        <s v="主营业务成本-其他销售成本 OTHER COST OF GOODS SOLD"/>
        <s v="应交税费-应交增值税-进项税额转出_Tax Payable-VAT Payable-VAT Input Transfer Out"/>
        <s v="主营业务成本-存货调整 INVENTORY ADJUSTMENT"/>
        <s v="其他货币资金-在途资金-人民币_Other Cash and Equivalants-Cash in Transit-CNY"/>
        <s v="管理费用-奖金_Admin Expense-Bonus"/>
        <s v="应付职工薪酬-奖金_Payroll Payable-Bonus"/>
        <s v="销售费用-奖金_Selling Expense-Bonus"/>
        <s v="销售费用-十三薪_Selling Expense-13th Salaries"/>
        <s v="销售费用-培训费_Selling Expense-Training"/>
        <s v="销售费用-安保费_Selling Expense-Security"/>
        <s v="销售费用-包装购物袋_Selling Expense-Packing"/>
        <s v="销售费用-差旅交通费_Selling Expense-Travel Local Transaction"/>
        <s v="管理费用-差旅机票及火车票_Admin Expense-Travel Air and Train Ticket"/>
        <s v="销售费用-电商费用-百秋物流包装费_Selling Expense-EC Expense-BQ Package"/>
        <s v="管理费用-包装购物袋_Admin Expense-Packing"/>
        <s v="销售费用-本地交通费_Selling Expense-Local Transportation for OT and Other Work"/>
        <s v="销售费用-茶点费_Selling Expense-Refreshments"/>
        <s v="销售费用-文件邮寄费_Selling Expense-Documents Express"/>
        <s v="管理费用-审计费_Admin Expense-Audit Fee"/>
        <s v="财务费用-未实现汇兑损益_Financial Expense-Unrealized Foreign Exchange"/>
        <s v="长期待摊费用-装修费-成本_Cost of Long Term Expenses-Renovation Expenses-Cost"/>
        <s v="其他应付款-预提费用-店铺重置费用_Other Payables-Accrued Expenses-Reinstatement"/>
        <s v="其他应付款-个人承担住房公积金_Other Payables-Housing Fund Borned by Employee"/>
        <s v="本年利润"/>
        <m/>
        <s v="银行存款-人民币-深圳分公司中国银行基本户（2501）_Deposit in Bank-CNY-SZ BoC Basic Account (2501)"/>
        <s v="其他应收款-内部往来-人民币_IntraCompany-CNY"/>
        <s v="主营业务收入-直营店铺收入 DIRECT STORE SALES"/>
        <s v="应付账款-内部往来-人民币_Account Payables-IntraCompany-CNY"/>
        <s v="印花税_Stamp Duties"/>
        <s v="应交税费-应交印花税_Tax Payable-Stamp Duty Payable"/>
        <s v="预收账款-清账科目-线下店铺_Advanced Payment from Customers-Clearing Account-Offline Stores"/>
        <s v="库存现金-人民币-现金收款_Petty Cash-CNY-Cash Collection"/>
        <s v="应交税费-应交增值税-转出未交增值税_Tax Payable-VAT Payable-Transfer out un-paid VAT"/>
        <s v="应交税费-未交增值税_Tax Payable-VAT to be Paid"/>
        <s v="增值税附加税费_VAT Surtax and Surcharges"/>
        <s v="应交税费-应交城市维护建设税_Tax Payable-City Maitenance and Constraction Tax Payable"/>
        <s v="应交税费-应交教育费附加_Tax Payable-Educational Fee Payable"/>
        <s v="应交税费-应交地方教育费附加_Tax Payable-Local Educational Fee Payable"/>
        <s v="    应付账款-内部往来-人民币_Account Payables-IntraCompany-CNY" u="1"/>
        <s v="    主营业务成本-直营店铺销售成本 DIRECT STORE COST OF GOODS SOLD" u="1"/>
      </sharedItems>
    </cacheField>
    <cacheField name="币种" numFmtId="0">
      <sharedItems containsSemiMixedTypes="0" containsNonDate="0" containsString="0"/>
    </cacheField>
    <cacheField name="原币金额" numFmtId="0">
      <sharedItems containsSemiMixedTypes="0" containsNonDate="0" containsString="0"/>
    </cacheField>
    <cacheField name="借方金额" numFmtId="0">
      <sharedItems containsSemiMixedTypes="0" containsNonDate="0" containsString="0"/>
    </cacheField>
    <cacheField name="贷方金额" numFmtId="0">
      <sharedItems containsSemiMixedTypes="0" containsNonDate="0" containsString="0"/>
    </cacheField>
    <cacheField name="部门编码" numFmtId="0">
      <sharedItems containsBlank="1" count="15">
        <m/>
        <s v="012"/>
        <s v="002"/>
        <s v="006"/>
        <s v="008"/>
        <s v="005"/>
        <s v="004"/>
        <s v="007"/>
        <s v="010"/>
        <s v="001"/>
        <s v="014"/>
        <s v="011"/>
        <s v="013"/>
        <s v="009"/>
        <s v="003"/>
      </sharedItems>
    </cacheField>
    <cacheField name="部门名称" numFmtId="0">
      <sharedItems containsBlank="1" count="15">
        <m/>
        <s v="成都太古里店"/>
        <s v="财务部"/>
        <s v="零售及营运部"/>
        <s v="人事部"/>
        <s v="物流部"/>
        <s v="商品部"/>
        <s v="市场及公关部"/>
        <s v="深圳万象天地店"/>
        <s v="办公室"/>
        <s v="陈列部"/>
        <s v="南京德基店"/>
        <s v="北京三里屯店"/>
        <s v="工程部"/>
        <s v="电子商务部"/>
      </sharedItems>
    </cacheField>
    <cacheField name="职员编码" numFmtId="0">
      <sharedItems containsSemiMixedTypes="0" containsNonDate="0" containsString="0"/>
    </cacheField>
    <cacheField name="职员名称" numFmtId="0">
      <sharedItems containsSemiMixedTypes="0" containsNonDate="0" containsString="0"/>
    </cacheField>
    <cacheField name="客户编码" numFmtId="0">
      <sharedItems containsSemiMixedTypes="0" containsNonDate="0" containsString="0"/>
    </cacheField>
    <cacheField name="客户名称" numFmtId="0">
      <sharedItems containsSemiMixedTypes="0" containsNonDate="0" containsString="0"/>
    </cacheField>
    <cacheField name="供应商编码" numFmtId="0">
      <sharedItems containsSemiMixedTypes="0" containsNonDate="0" containsString="0"/>
    </cacheField>
    <cacheField name="供应商名称" numFmtId="0">
      <sharedItems containsSemiMixedTypes="0" containsNonDate="0" containsString="0"/>
    </cacheField>
    <cacheField name="制单人" numFmtId="0">
      <sharedItems containsSemiMixedTypes="0" containsNonDate="0" containsString="0"/>
    </cacheField>
    <cacheField name="备注" numFmtId="0">
      <sharedItems containsSemiMixedTypes="0" containsNonDate="0" containsString="0"/>
    </cacheField>
    <cacheField name="年度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  <r>
    <x v="4294967295"/>
    <x v="429496729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5"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  <r>
    <m/>
    <m/>
    <x v="4294967295"/>
    <x v="4294967295"/>
    <x v="4294967295"/>
    <m/>
    <m/>
    <m/>
    <m/>
    <x v="4294967295"/>
    <x v="4294967295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数据透视表3" cacheId="8" applyNumberFormats="0" applyBorderFormats="0" applyFontFormats="0" applyPatternFormats="0" applyAlignmentFormats="0" applyWidthHeightFormats="1" dataCaption="值" updatedVersion="6" minRefreshableVersion="3" useAutoFormatting="1" createdVersion="6" indent="0" outline="1" outlineData="1" multipleFieldFilters="0">
  <location ref="G3:H42" firstHeaderRow="1" firstDataRow="1" firstDataCol="1"/>
  <pivotFields count="3">
    <pivotField axis="axisRow" showAll="0">
      <items count="11">
        <item x="8"/>
        <item x="7"/>
        <item x="9"/>
        <item x="2"/>
        <item x="5"/>
        <item x="0"/>
        <item x="6"/>
        <item x="1"/>
        <item x="4"/>
        <item x="3"/>
        <item t="default"/>
      </items>
    </pivotField>
    <pivotField axis="axisRow" showAll="0">
      <items count="25">
        <item x="14"/>
        <item x="21"/>
        <item x="1"/>
        <item x="20"/>
        <item x="13"/>
        <item x="12"/>
        <item x="23"/>
        <item x="3"/>
        <item x="17"/>
        <item x="16"/>
        <item x="9"/>
        <item x="4"/>
        <item x="10"/>
        <item x="0"/>
        <item x="18"/>
        <item x="15"/>
        <item x="19"/>
        <item x="5"/>
        <item x="7"/>
        <item x="8"/>
        <item x="6"/>
        <item x="22"/>
        <item x="2"/>
        <item x="11"/>
        <item t="default"/>
      </items>
    </pivotField>
    <pivotField dataField="1" numFmtId="43" showAll="0"/>
  </pivotFields>
  <rowFields count="2">
    <field x="0"/>
    <field x="1"/>
  </rowFields>
  <rowItems count="39">
    <i>
      <x/>
    </i>
    <i r="1">
      <x v="3"/>
    </i>
    <i r="1">
      <x v="8"/>
    </i>
    <i r="1">
      <x v="9"/>
    </i>
    <i r="1">
      <x v="14"/>
    </i>
    <i r="1">
      <x v="15"/>
    </i>
    <i r="1">
      <x v="16"/>
    </i>
    <i r="1">
      <x v="20"/>
    </i>
    <i>
      <x v="1"/>
    </i>
    <i r="1">
      <x/>
    </i>
    <i r="1">
      <x v="4"/>
    </i>
    <i>
      <x v="2"/>
    </i>
    <i r="1">
      <x v="1"/>
    </i>
    <i r="1">
      <x v="6"/>
    </i>
    <i r="1">
      <x v="21"/>
    </i>
    <i>
      <x v="3"/>
    </i>
    <i r="1">
      <x v="11"/>
    </i>
    <i r="1">
      <x v="17"/>
    </i>
    <i>
      <x v="4"/>
    </i>
    <i r="1">
      <x v="12"/>
    </i>
    <i r="1">
      <x v="23"/>
    </i>
    <i>
      <x v="5"/>
    </i>
    <i r="1">
      <x v="13"/>
    </i>
    <i>
      <x v="6"/>
    </i>
    <i r="1">
      <x v="2"/>
    </i>
    <i r="1">
      <x v="5"/>
    </i>
    <i r="1">
      <x v="7"/>
    </i>
    <i r="1">
      <x v="22"/>
    </i>
    <i>
      <x v="7"/>
    </i>
    <i r="1">
      <x v="2"/>
    </i>
    <i r="1">
      <x v="7"/>
    </i>
    <i r="1">
      <x v="22"/>
    </i>
    <i>
      <x v="8"/>
    </i>
    <i r="1">
      <x v="10"/>
    </i>
    <i r="1">
      <x v="18"/>
    </i>
    <i r="1">
      <x v="19"/>
    </i>
    <i>
      <x v="9"/>
    </i>
    <i r="1">
      <x v="20"/>
    </i>
    <i t="grand">
      <x/>
    </i>
  </rowItems>
  <colItems count="1">
    <i/>
  </colItems>
  <dataFields count="1">
    <dataField name="求和项:AM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数据透视表2" cacheId="9" dataPosition="2" applyNumberFormats="0" applyBorderFormats="0" applyFontFormats="0" applyPatternFormats="0" applyAlignmentFormats="0" applyWidthHeightFormats="1" dataCaption="值" updatedVersion="6" minRefreshableVersion="3" showDrill="0" useAutoFormatting="1" createdVersion="6" indent="0" compact="0" compactData="0" gridDropZones="1" multipleFieldFilters="0">
  <location ref="B3:O57" firstHeaderRow="1" firstDataRow="4" firstDataCol="2" rowPageCount="1" colPageCount="1"/>
  <pivotFields count="20">
    <pivotField compact="0" outline="0" showAll="0"/>
    <pivotField compact="0" outline="0" showAll="0"/>
    <pivotField axis="axisPage" compact="0" outline="0" multipleItemSelectionAllowed="1" showAll="0">
      <items count="690">
        <item x="496"/>
        <item x="497"/>
        <item x="495"/>
        <item x="498"/>
        <item x="659"/>
        <item x="628"/>
        <item x="502"/>
        <item x="491"/>
        <item x="581"/>
        <item x="403"/>
        <item x="402"/>
        <item x="501"/>
        <item x="500"/>
        <item x="504"/>
        <item x="505"/>
        <item x="499"/>
        <item x="514"/>
        <item x="519"/>
        <item x="520"/>
        <item x="521"/>
        <item x="522"/>
        <item x="523"/>
        <item x="524"/>
        <item x="525"/>
        <item x="512"/>
        <item x="513"/>
        <item x="511"/>
        <item x="506"/>
        <item x="526"/>
        <item x="527"/>
        <item x="507"/>
        <item x="508"/>
        <item x="509"/>
        <item x="612"/>
        <item x="615"/>
        <item x="613"/>
        <item x="614"/>
        <item x="611"/>
        <item x="575"/>
        <item x="577"/>
        <item x="583"/>
        <item x="579"/>
        <item x="407"/>
        <item x="406"/>
        <item x="518"/>
        <item x="510"/>
        <item x="585"/>
        <item x="490"/>
        <item x="619"/>
        <item x="487"/>
        <item x="515"/>
        <item x="517"/>
        <item x="516"/>
        <item x="675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29"/>
        <item x="630"/>
        <item x="503"/>
        <item x="582"/>
        <item x="576"/>
        <item x="578"/>
        <item x="584"/>
        <item x="580"/>
        <item x="405"/>
        <item x="304"/>
        <item x="305"/>
        <item x="306"/>
        <item x="307"/>
        <item x="308"/>
        <item x="309"/>
        <item x="586"/>
        <item x="256"/>
        <item x="255"/>
        <item x="302"/>
        <item x="303"/>
        <item x="190"/>
        <item x="399"/>
        <item x="199"/>
        <item x="193"/>
        <item x="198"/>
        <item x="201"/>
        <item x="202"/>
        <item x="205"/>
        <item x="372"/>
        <item x="289"/>
        <item x="290"/>
        <item x="286"/>
        <item x="288"/>
        <item x="285"/>
        <item x="287"/>
        <item x="415"/>
        <item x="283"/>
        <item x="284"/>
        <item x="282"/>
        <item x="274"/>
        <item x="275"/>
        <item x="277"/>
        <item x="276"/>
        <item x="272"/>
        <item x="273"/>
        <item x="270"/>
        <item x="271"/>
        <item x="265"/>
        <item x="266"/>
        <item x="267"/>
        <item x="264"/>
        <item x="263"/>
        <item x="262"/>
        <item x="261"/>
        <item x="268"/>
        <item x="269"/>
        <item x="278"/>
        <item x="281"/>
        <item x="279"/>
        <item x="280"/>
        <item x="210"/>
        <item x="209"/>
        <item x="211"/>
        <item x="294"/>
        <item x="295"/>
        <item x="297"/>
        <item x="298"/>
        <item x="254"/>
        <item x="253"/>
        <item x="371"/>
        <item x="213"/>
        <item x="217"/>
        <item x="259"/>
        <item x="260"/>
        <item x="291"/>
        <item x="292"/>
        <item x="215"/>
        <item x="184"/>
        <item x="310"/>
        <item x="311"/>
        <item x="318"/>
        <item x="319"/>
        <item x="312"/>
        <item x="313"/>
        <item x="314"/>
        <item x="315"/>
        <item x="316"/>
        <item x="317"/>
        <item x="252"/>
        <item x="251"/>
        <item x="620"/>
        <item x="488"/>
        <item x="398"/>
        <item x="336"/>
        <item x="445"/>
        <item x="444"/>
        <item x="443"/>
        <item x="562"/>
        <item x="561"/>
        <item x="386"/>
        <item x="636"/>
        <item x="565"/>
        <item x="385"/>
        <item x="458"/>
        <item x="459"/>
        <item x="460"/>
        <item x="454"/>
        <item x="623"/>
        <item x="489"/>
        <item x="560"/>
        <item x="638"/>
        <item x="639"/>
        <item x="65"/>
        <item x="64"/>
        <item x="338"/>
        <item x="47"/>
        <item x="337"/>
        <item x="46"/>
        <item x="48"/>
        <item x="63"/>
        <item x="339"/>
        <item x="62"/>
        <item x="482"/>
        <item x="483"/>
        <item x="484"/>
        <item x="563"/>
        <item x="380"/>
        <item x="373"/>
        <item x="374"/>
        <item x="375"/>
        <item x="376"/>
        <item x="377"/>
        <item x="378"/>
        <item x="379"/>
        <item x="381"/>
        <item x="494"/>
        <item x="492"/>
        <item x="627"/>
        <item x="39"/>
        <item x="96"/>
        <item x="57"/>
        <item x="114"/>
        <item x="116"/>
        <item x="119"/>
        <item x="83"/>
        <item x="78"/>
        <item x="80"/>
        <item x="3"/>
        <item x="92"/>
        <item x="155"/>
        <item x="115"/>
        <item x="95"/>
        <item x="56"/>
        <item x="113"/>
        <item x="1"/>
        <item x="0"/>
        <item x="2"/>
        <item x="81"/>
        <item x="112"/>
        <item x="154"/>
        <item x="82"/>
        <item x="79"/>
        <item x="91"/>
        <item x="77"/>
        <item x="38"/>
        <item x="117"/>
        <item x="118"/>
        <item x="481"/>
        <item x="688"/>
        <item x="220"/>
        <item x="340"/>
        <item x="355"/>
        <item x="106"/>
        <item x="138"/>
        <item x="137"/>
        <item x="108"/>
        <item x="357"/>
        <item x="88"/>
        <item x="89"/>
        <item x="320"/>
        <item x="321"/>
        <item x="326"/>
        <item x="324"/>
        <item x="325"/>
        <item x="323"/>
        <item x="327"/>
        <item x="328"/>
        <item x="329"/>
        <item x="356"/>
        <item x="107"/>
        <item x="101"/>
        <item x="109"/>
        <item x="55"/>
        <item x="85"/>
        <item x="139"/>
        <item x="90"/>
        <item x="341"/>
        <item x="358"/>
        <item x="322"/>
        <item x="330"/>
        <item x="51"/>
        <item x="100"/>
        <item x="84"/>
        <item x="53"/>
        <item x="54"/>
        <item x="52"/>
        <item x="608"/>
        <item x="390"/>
        <item x="554"/>
        <item x="553"/>
        <item x="449"/>
        <item x="446"/>
        <item x="448"/>
        <item x="447"/>
        <item x="552"/>
        <item x="534"/>
        <item x="533"/>
        <item x="531"/>
        <item x="532"/>
        <item x="555"/>
        <item x="551"/>
        <item x="413"/>
        <item x="411"/>
        <item x="545"/>
        <item x="548"/>
        <item x="549"/>
        <item x="493"/>
        <item x="550"/>
        <item x="546"/>
        <item x="544"/>
        <item x="547"/>
        <item x="616"/>
        <item x="566"/>
        <item x="568"/>
        <item x="569"/>
        <item x="570"/>
        <item x="574"/>
        <item x="572"/>
        <item x="567"/>
        <item x="573"/>
        <item x="571"/>
        <item x="412"/>
        <item x="409"/>
        <item x="679"/>
        <item x="681"/>
        <item x="678"/>
        <item x="536"/>
        <item x="610"/>
        <item x="609"/>
        <item x="588"/>
        <item x="439"/>
        <item x="438"/>
        <item x="680"/>
        <item x="421"/>
        <item x="422"/>
        <item x="416"/>
        <item x="423"/>
        <item x="419"/>
        <item x="425"/>
        <item x="418"/>
        <item x="424"/>
        <item x="529"/>
        <item x="420"/>
        <item x="426"/>
        <item x="530"/>
        <item x="417"/>
        <item x="604"/>
        <item x="605"/>
        <item x="603"/>
        <item x="597"/>
        <item x="594"/>
        <item x="596"/>
        <item x="598"/>
        <item x="595"/>
        <item x="602"/>
        <item x="593"/>
        <item x="600"/>
        <item x="601"/>
        <item x="599"/>
        <item x="637"/>
        <item x="556"/>
        <item x="557"/>
        <item x="539"/>
        <item x="538"/>
        <item x="537"/>
        <item x="535"/>
        <item x="618"/>
        <item x="543"/>
        <item x="400"/>
        <item x="401"/>
        <item x="542"/>
        <item x="541"/>
        <item x="540"/>
        <item x="607"/>
        <item x="486"/>
        <item x="435"/>
        <item x="436"/>
        <item x="440"/>
        <item x="441"/>
        <item x="654"/>
        <item x="410"/>
        <item x="528"/>
        <item x="437"/>
        <item x="592"/>
        <item x="590"/>
        <item x="591"/>
        <item x="589"/>
        <item x="98"/>
        <item x="97"/>
        <item x="26"/>
        <item x="29"/>
        <item x="4"/>
        <item x="5"/>
        <item x="66"/>
        <item x="75"/>
        <item x="45"/>
        <item x="99"/>
        <item x="30"/>
        <item x="6"/>
        <item x="67"/>
        <item x="59"/>
        <item x="76"/>
        <item x="179"/>
        <item x="87"/>
        <item x="181"/>
        <item x="360"/>
        <item x="354"/>
        <item x="58"/>
        <item x="178"/>
        <item x="333"/>
        <item x="11"/>
        <item x="16"/>
        <item x="19"/>
        <item x="20"/>
        <item x="21"/>
        <item x="25"/>
        <item x="13"/>
        <item x="24"/>
        <item x="8"/>
        <item x="15"/>
        <item x="7"/>
        <item x="9"/>
        <item x="12"/>
        <item x="17"/>
        <item x="22"/>
        <item x="10"/>
        <item x="18"/>
        <item x="23"/>
        <item x="14"/>
        <item x="180"/>
        <item x="86"/>
        <item x="27"/>
        <item x="353"/>
        <item x="348"/>
        <item x="40"/>
        <item x="352"/>
        <item x="44"/>
        <item x="41"/>
        <item x="349"/>
        <item x="350"/>
        <item x="42"/>
        <item x="351"/>
        <item x="43"/>
        <item x="359"/>
        <item x="28"/>
        <item x="334"/>
        <item x="646"/>
        <item x="648"/>
        <item x="222"/>
        <item x="647"/>
        <item x="221"/>
        <item x="649"/>
        <item x="140"/>
        <item x="645"/>
        <item x="686"/>
        <item x="463"/>
        <item x="427"/>
        <item x="631"/>
        <item x="653"/>
        <item x="461"/>
        <item x="464"/>
        <item x="462"/>
        <item x="624"/>
        <item x="632"/>
        <item x="633"/>
        <item x="621"/>
        <item x="587"/>
        <item x="622"/>
        <item x="465"/>
        <item x="676"/>
        <item x="389"/>
        <item x="687"/>
        <item x="655"/>
        <item x="105"/>
        <item x="126"/>
        <item x="332"/>
        <item x="331"/>
        <item x="124"/>
        <item x="125"/>
        <item x="104"/>
        <item x="141"/>
        <item x="142"/>
        <item x="143"/>
        <item x="144"/>
        <item x="102"/>
        <item x="103"/>
        <item x="37"/>
        <item x="121"/>
        <item x="111"/>
        <item x="61"/>
        <item x="177"/>
        <item x="60"/>
        <item x="36"/>
        <item x="110"/>
        <item x="120"/>
        <item x="176"/>
        <item x="145"/>
        <item x="564"/>
        <item x="156"/>
        <item x="157"/>
        <item x="158"/>
        <item x="159"/>
        <item x="160"/>
        <item x="161"/>
        <item x="163"/>
        <item x="162"/>
        <item x="164"/>
        <item x="165"/>
        <item x="49"/>
        <item x="50"/>
        <item x="559"/>
        <item x="361"/>
        <item x="362"/>
        <item x="363"/>
        <item x="364"/>
        <item x="414"/>
        <item x="685"/>
        <item x="651"/>
        <item x="452"/>
        <item x="451"/>
        <item x="450"/>
        <item x="395"/>
        <item x="394"/>
        <item x="393"/>
        <item x="455"/>
        <item x="456"/>
        <item x="457"/>
        <item x="71"/>
        <item x="72"/>
        <item x="69"/>
        <item x="70"/>
        <item x="68"/>
        <item x="73"/>
        <item x="74"/>
        <item x="168"/>
        <item x="167"/>
        <item x="166"/>
        <item x="135"/>
        <item x="134"/>
        <item x="133"/>
        <item x="132"/>
        <item x="131"/>
        <item x="130"/>
        <item x="94"/>
        <item x="129"/>
        <item x="123"/>
        <item x="175"/>
        <item x="149"/>
        <item x="173"/>
        <item x="171"/>
        <item x="136"/>
        <item x="169"/>
        <item x="172"/>
        <item x="127"/>
        <item x="128"/>
        <item x="122"/>
        <item x="148"/>
        <item x="174"/>
        <item x="170"/>
        <item x="93"/>
        <item x="652"/>
        <item x="453"/>
        <item x="650"/>
        <item x="658"/>
        <item x="230"/>
        <item x="656"/>
        <item x="657"/>
        <item x="558"/>
        <item x="606"/>
        <item x="229"/>
        <item x="232"/>
        <item x="644"/>
        <item x="227"/>
        <item x="301"/>
        <item x="226"/>
        <item x="640"/>
        <item x="387"/>
        <item x="397"/>
        <item x="634"/>
        <item x="617"/>
        <item x="396"/>
        <item x="384"/>
        <item x="383"/>
        <item x="625"/>
        <item x="626"/>
        <item x="335"/>
        <item x="152"/>
        <item x="150"/>
        <item x="151"/>
        <item x="388"/>
        <item x="382"/>
        <item x="146"/>
        <item x="147"/>
        <item x="408"/>
        <item x="404"/>
        <item x="472"/>
        <item x="470"/>
        <item x="466"/>
        <item x="471"/>
        <item x="468"/>
        <item x="467"/>
        <item x="469"/>
        <item x="479"/>
        <item x="477"/>
        <item x="473"/>
        <item x="478"/>
        <item x="475"/>
        <item x="474"/>
        <item x="476"/>
        <item x="218"/>
        <item x="231"/>
        <item x="442"/>
        <item x="391"/>
        <item x="366"/>
        <item x="224"/>
        <item x="197"/>
        <item x="189"/>
        <item x="196"/>
        <item x="153"/>
        <item x="182"/>
        <item x="432"/>
        <item x="431"/>
        <item x="195"/>
        <item x="186"/>
        <item x="187"/>
        <item x="207"/>
        <item x="233"/>
        <item x="365"/>
        <item x="367"/>
        <item x="214"/>
        <item x="204"/>
        <item x="369"/>
        <item x="183"/>
        <item x="212"/>
        <item x="203"/>
        <item x="191"/>
        <item x="192"/>
        <item x="194"/>
        <item x="370"/>
        <item x="200"/>
        <item x="185"/>
        <item x="219"/>
        <item x="216"/>
        <item x="206"/>
        <item x="485"/>
        <item x="428"/>
        <item x="429"/>
        <item x="368"/>
        <item x="433"/>
        <item x="434"/>
        <item x="188"/>
        <item x="225"/>
        <item x="223"/>
        <item x="208"/>
        <item x="430"/>
        <item x="643"/>
        <item x="480"/>
        <item x="392"/>
        <item x="635"/>
        <item x="344"/>
        <item x="343"/>
        <item x="346"/>
        <item x="345"/>
        <item x="32"/>
        <item x="31"/>
        <item x="34"/>
        <item x="33"/>
        <item x="35"/>
        <item x="347"/>
        <item x="677"/>
        <item x="236"/>
        <item x="228"/>
        <item x="300"/>
        <item x="248"/>
        <item x="243"/>
        <item x="246"/>
        <item x="247"/>
        <item x="244"/>
        <item x="293"/>
        <item x="299"/>
        <item x="296"/>
        <item x="258"/>
        <item x="245"/>
        <item x="257"/>
        <item x="235"/>
        <item x="250"/>
        <item x="241"/>
        <item x="240"/>
        <item x="242"/>
        <item x="234"/>
        <item x="239"/>
        <item x="238"/>
        <item x="237"/>
        <item x="249"/>
        <item x="642"/>
        <item x="342"/>
        <item h="1" x="641"/>
        <item x="682"/>
        <item x="683"/>
        <item x="684"/>
        <item t="default"/>
      </items>
    </pivotField>
    <pivotField axis="axisRow" compact="0" outline="0" showAll="0" sortType="ascending" defaultSubtotal="0">
      <items count="146">
        <item h="1" x="139"/>
        <item h="1" x="37"/>
        <item h="1" x="9"/>
        <item h="1" x="132"/>
        <item h="1" x="54"/>
        <item h="1" x="44"/>
        <item h="1" x="47"/>
        <item h="1" x="96"/>
        <item h="1" x="48"/>
        <item h="1" x="110"/>
        <item h="1" x="46"/>
        <item h="1" x="100"/>
        <item h="1" x="21"/>
        <item h="1" x="32"/>
        <item h="1" x="31"/>
        <item h="1" x="41"/>
        <item h="1" x="42"/>
        <item h="1" x="133"/>
        <item h="1" x="102"/>
        <item h="1" x="104"/>
        <item h="1" x="18"/>
        <item h="1" x="56"/>
        <item h="1" x="57"/>
        <item h="1" x="79"/>
        <item h="1" x="73"/>
        <item h="1" x="60"/>
        <item h="1" x="29"/>
        <item h="1" x="63"/>
        <item h="1" x="127"/>
        <item h="1" x="65"/>
        <item h="1" x="103"/>
        <item h="1" x="135"/>
        <item h="1" x="95"/>
        <item h="1" x="138"/>
        <item h="1" x="28"/>
        <item h="1" x="112"/>
        <item h="1" x="3"/>
        <item h="1" x="1"/>
        <item h="1" x="98"/>
        <item h="1" x="19"/>
        <item h="1" x="108"/>
        <item h="1" x="140"/>
        <item h="1" x="141"/>
        <item h="1" x="0"/>
        <item h="1" x="143"/>
        <item h="1" x="144"/>
        <item h="1" x="145"/>
        <item h="1" x="137"/>
        <item h="1" x="36"/>
        <item h="1" x="2"/>
        <item h="1" x="129"/>
        <item h="1" x="4"/>
        <item h="1" x="39"/>
        <item h="1" x="13"/>
        <item h="1" x="128"/>
        <item h="1" x="77"/>
        <item h="1" x="75"/>
        <item h="1" x="76"/>
        <item h="1" x="10"/>
        <item h="1" x="130"/>
        <item x="134"/>
        <item x="99"/>
        <item h="1" x="97"/>
        <item x="101"/>
        <item h="1" x="43"/>
        <item x="105"/>
        <item x="106"/>
        <item h="1" x="107"/>
        <item x="109"/>
        <item x="142"/>
        <item x="136"/>
        <item x="80"/>
        <item x="114"/>
        <item x="81"/>
        <item x="113"/>
        <item x="82"/>
        <item x="83"/>
        <item x="84"/>
        <item x="85"/>
        <item x="55"/>
        <item x="5"/>
        <item x="15"/>
        <item h="1" x="16"/>
        <item x="61"/>
        <item x="64"/>
        <item x="122"/>
        <item x="24"/>
        <item x="25"/>
        <item h="1" x="124"/>
        <item x="33"/>
        <item x="22"/>
        <item x="23"/>
        <item x="123"/>
        <item x="116"/>
        <item x="71"/>
        <item h="1" x="115"/>
        <item h="1" x="118"/>
        <item h="1" x="58"/>
        <item x="117"/>
        <item x="66"/>
        <item x="45"/>
        <item x="14"/>
        <item x="72"/>
        <item x="93"/>
        <item x="94"/>
        <item x="90"/>
        <item h="1" x="92"/>
        <item x="52"/>
        <item x="91"/>
        <item x="89"/>
        <item x="70"/>
        <item x="120"/>
        <item x="50"/>
        <item x="35"/>
        <item x="49"/>
        <item x="17"/>
        <item x="78"/>
        <item x="111"/>
        <item x="86"/>
        <item x="87"/>
        <item x="68"/>
        <item x="88"/>
        <item x="59"/>
        <item x="62"/>
        <item x="20"/>
        <item x="51"/>
        <item x="38"/>
        <item x="27"/>
        <item x="53"/>
        <item x="125"/>
        <item h="1" x="30"/>
        <item x="69"/>
        <item x="8"/>
        <item x="26"/>
        <item x="34"/>
        <item x="119"/>
        <item x="6"/>
        <item x="7"/>
        <item x="11"/>
        <item x="12"/>
        <item x="67"/>
        <item x="121"/>
        <item x="40"/>
        <item x="74"/>
        <item x="126"/>
        <item h="1" x="131"/>
      </items>
    </pivotField>
    <pivotField axis="axisRow" compact="0" outline="0" showAll="0">
      <items count="149">
        <item x="74"/>
        <item x="126"/>
        <item x="40"/>
        <item x="69"/>
        <item x="26"/>
        <item x="121"/>
        <item x="67"/>
        <item x="34"/>
        <item x="7"/>
        <item x="119"/>
        <item x="6"/>
        <item x="11"/>
        <item x="59"/>
        <item x="87"/>
        <item x="27"/>
        <item x="78"/>
        <item x="111"/>
        <item x="12"/>
        <item x="86"/>
        <item x="125"/>
        <item x="88"/>
        <item x="8"/>
        <item x="62"/>
        <item x="38"/>
        <item x="68"/>
        <item x="51"/>
        <item x="53"/>
        <item x="20"/>
        <item x="56"/>
        <item x="18"/>
        <item x="104"/>
        <item x="57"/>
        <item x="63"/>
        <item x="60"/>
        <item x="47"/>
        <item x="96"/>
        <item x="4"/>
        <item x="2"/>
        <item x="129"/>
        <item x="39"/>
        <item x="13"/>
        <item x="42"/>
        <item x="31"/>
        <item x="79"/>
        <item x="73"/>
        <item x="25"/>
        <item x="116"/>
        <item x="23"/>
        <item x="117"/>
        <item x="71"/>
        <item x="122"/>
        <item x="123"/>
        <item x="15"/>
        <item x="120"/>
        <item x="50"/>
        <item x="91"/>
        <item x="93"/>
        <item x="90"/>
        <item x="70"/>
        <item x="89"/>
        <item x="94"/>
        <item x="52"/>
        <item x="61"/>
        <item x="66"/>
        <item x="24"/>
        <item x="83"/>
        <item x="33"/>
        <item x="80"/>
        <item x="113"/>
        <item x="14"/>
        <item x="22"/>
        <item x="82"/>
        <item x="114"/>
        <item x="72"/>
        <item x="49"/>
        <item x="17"/>
        <item x="35"/>
        <item x="81"/>
        <item x="85"/>
        <item x="5"/>
        <item x="45"/>
        <item x="84"/>
        <item x="55"/>
        <item x="64"/>
        <item x="54"/>
        <item x="44"/>
        <item x="37"/>
        <item x="9"/>
        <item x="136"/>
        <item x="103"/>
        <item x="28"/>
        <item x="3"/>
        <item x="1"/>
        <item x="112"/>
        <item x="36"/>
        <item x="0"/>
        <item x="137"/>
        <item x="19"/>
        <item x="108"/>
        <item x="98"/>
        <item x="46"/>
        <item x="100"/>
        <item x="21"/>
        <item x="32"/>
        <item x="95"/>
        <item x="29"/>
        <item x="102"/>
        <item x="65"/>
        <item x="109"/>
        <item x="106"/>
        <item x="105"/>
        <item x="99"/>
        <item x="101"/>
        <item x="77"/>
        <item x="75"/>
        <item x="76"/>
        <item x="10"/>
        <item x="131"/>
        <item x="133"/>
        <item x="141"/>
        <item x="143"/>
        <item x="144"/>
        <item x="145"/>
        <item x="134"/>
        <item x="139"/>
        <item x="138"/>
        <item x="135"/>
        <item x="140"/>
        <item x="142"/>
        <item m="1" x="146"/>
        <item m="1" x="147"/>
        <item x="16"/>
        <item x="30"/>
        <item x="41"/>
        <item x="43"/>
        <item x="48"/>
        <item x="58"/>
        <item x="92"/>
        <item x="97"/>
        <item x="107"/>
        <item x="110"/>
        <item x="115"/>
        <item x="118"/>
        <item x="124"/>
        <item x="127"/>
        <item x="128"/>
        <item x="132"/>
        <item x="130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axis="axisCol" compact="0" outline="0" showAll="0" sortType="ascending" defaultSubtotal="0">
      <items count="15">
        <item h="1" x="9"/>
        <item h="1" x="2"/>
        <item x="14"/>
        <item h="1" x="6"/>
        <item h="1" x="5"/>
        <item h="1" x="3"/>
        <item h="1" x="7"/>
        <item h="1" x="4"/>
        <item h="1" x="13"/>
        <item x="8"/>
        <item x="11"/>
        <item x="1"/>
        <item x="12"/>
        <item h="1" x="10"/>
        <item h="1" x="0"/>
      </items>
    </pivotField>
    <pivotField axis="axisCol" compact="0" outline="0" showAll="0">
      <items count="16">
        <item x="9"/>
        <item x="12"/>
        <item x="2"/>
        <item x="1"/>
        <item x="14"/>
        <item x="13"/>
        <item x="3"/>
        <item x="4"/>
        <item x="6"/>
        <item x="8"/>
        <item x="7"/>
        <item x="5"/>
        <item x="0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3"/>
    <field x="4"/>
  </rowFields>
  <rowItems count="51">
    <i>
      <x v="60"/>
      <x v="123"/>
    </i>
    <i>
      <x v="61"/>
      <x v="111"/>
    </i>
    <i>
      <x v="63"/>
      <x v="112"/>
    </i>
    <i>
      <x v="65"/>
      <x v="110"/>
    </i>
    <i>
      <x v="66"/>
      <x v="109"/>
    </i>
    <i>
      <x v="71"/>
      <x v="67"/>
    </i>
    <i>
      <x v="72"/>
      <x v="72"/>
    </i>
    <i>
      <x v="73"/>
      <x v="77"/>
    </i>
    <i>
      <x v="74"/>
      <x v="68"/>
    </i>
    <i>
      <x v="75"/>
      <x v="71"/>
    </i>
    <i>
      <x v="76"/>
      <x v="65"/>
    </i>
    <i>
      <x v="77"/>
      <x v="81"/>
    </i>
    <i>
      <x v="78"/>
      <x v="78"/>
    </i>
    <i>
      <x v="79"/>
      <x v="82"/>
    </i>
    <i>
      <x v="80"/>
      <x v="79"/>
    </i>
    <i>
      <x v="81"/>
      <x v="52"/>
    </i>
    <i>
      <x v="83"/>
      <x v="62"/>
    </i>
    <i>
      <x v="84"/>
      <x v="83"/>
    </i>
    <i>
      <x v="85"/>
      <x v="50"/>
    </i>
    <i>
      <x v="86"/>
      <x v="64"/>
    </i>
    <i>
      <x v="87"/>
      <x v="45"/>
    </i>
    <i>
      <x v="89"/>
      <x v="66"/>
    </i>
    <i>
      <x v="90"/>
      <x v="70"/>
    </i>
    <i>
      <x v="91"/>
      <x v="47"/>
    </i>
    <i>
      <x v="92"/>
      <x v="51"/>
    </i>
    <i>
      <x v="93"/>
      <x v="46"/>
    </i>
    <i>
      <x v="94"/>
      <x v="49"/>
    </i>
    <i>
      <x v="98"/>
      <x v="48"/>
    </i>
    <i>
      <x v="99"/>
      <x v="63"/>
    </i>
    <i>
      <x v="100"/>
      <x v="80"/>
    </i>
    <i>
      <x v="101"/>
      <x v="69"/>
    </i>
    <i>
      <x v="102"/>
      <x v="73"/>
    </i>
    <i>
      <x v="103"/>
      <x v="56"/>
    </i>
    <i>
      <x v="104"/>
      <x v="60"/>
    </i>
    <i>
      <x v="105"/>
      <x v="57"/>
    </i>
    <i>
      <x v="107"/>
      <x v="61"/>
    </i>
    <i>
      <x v="108"/>
      <x v="55"/>
    </i>
    <i>
      <x v="109"/>
      <x v="59"/>
    </i>
    <i>
      <x v="110"/>
      <x v="58"/>
    </i>
    <i>
      <x v="111"/>
      <x v="53"/>
    </i>
    <i>
      <x v="112"/>
      <x v="54"/>
    </i>
    <i>
      <x v="116"/>
      <x v="15"/>
    </i>
    <i>
      <x v="117"/>
      <x v="16"/>
    </i>
    <i>
      <x v="118"/>
      <x v="18"/>
    </i>
    <i>
      <x v="119"/>
      <x v="13"/>
    </i>
    <i>
      <x v="120"/>
      <x v="24"/>
    </i>
    <i>
      <x v="122"/>
      <x v="12"/>
    </i>
    <i>
      <x v="123"/>
      <x v="22"/>
    </i>
    <i>
      <x v="128"/>
      <x v="26"/>
    </i>
    <i>
      <x v="143"/>
      <x/>
    </i>
    <i t="grand">
      <x/>
    </i>
  </rowItems>
  <colFields count="3">
    <field x="9"/>
    <field x="10"/>
    <field x="-2"/>
  </colFields>
  <colItems count="12">
    <i>
      <x v="2"/>
      <x v="4"/>
      <x/>
    </i>
    <i r="2" i="1">
      <x v="1"/>
    </i>
    <i>
      <x v="9"/>
      <x v="9"/>
      <x/>
    </i>
    <i r="2" i="1">
      <x v="1"/>
    </i>
    <i>
      <x v="10"/>
      <x v="14"/>
      <x/>
    </i>
    <i r="2" i="1">
      <x v="1"/>
    </i>
    <i>
      <x v="11"/>
      <x v="3"/>
      <x/>
    </i>
    <i r="2" i="1">
      <x v="1"/>
    </i>
    <i>
      <x v="12"/>
      <x v="1"/>
      <x/>
    </i>
    <i r="2" i="1">
      <x v="1"/>
    </i>
    <i t="grand">
      <x/>
    </i>
    <i t="grand" i="1">
      <x/>
    </i>
  </colItems>
  <pageFields count="1">
    <pageField fld="2" hier="0"/>
  </pageFields>
  <dataFields count="2">
    <dataField name="求和项:借方金额" fld="7" baseField="4" baseItem="117"/>
    <dataField name="求和项:贷方金额" fld="8" baseField="4" baseItem="117"/>
  </dataFields>
  <formats count="81">
    <format dxfId="80">
      <pivotArea outline="0" collapsedLevelsAreSubtotals="1" fieldPosition="0"/>
    </format>
    <format dxfId="79">
      <pivotArea outline="0" fieldPosition="0">
        <references count="5">
          <reference field="4294967294" count="2" selected="0">
            <x v="0"/>
            <x v="1"/>
          </reference>
          <reference field="3" count="2" selected="0">
            <x v="80"/>
            <x v="81"/>
          </reference>
          <reference field="4" count="2" selected="0">
            <x v="52"/>
            <x v="79"/>
          </reference>
          <reference field="9" count="1" selected="0">
            <x v="9"/>
          </reference>
          <reference field="10" count="1" selected="0">
            <x v="9"/>
          </reference>
        </references>
      </pivotArea>
    </format>
    <format dxfId="78">
      <pivotArea outline="0" fieldPosition="0">
        <references count="5">
          <reference field="4294967294" count="2" selected="0">
            <x v="0"/>
            <x v="1"/>
          </reference>
          <reference field="3" count="1" selected="0">
            <x v="102"/>
          </reference>
          <reference field="4" count="1" selected="0">
            <x v="73"/>
          </reference>
          <reference field="9" count="1" selected="0">
            <x v="9"/>
          </reference>
          <reference field="10" count="1" selected="0">
            <x v="9"/>
          </reference>
        </references>
      </pivotArea>
    </format>
    <format dxfId="77">
      <pivotArea outline="0" fieldPosition="0">
        <references count="5">
          <reference field="4294967294" count="2" selected="0">
            <x v="0"/>
            <x v="1"/>
          </reference>
          <reference field="3" count="3" selected="0">
            <x v="60"/>
            <x v="63"/>
            <x v="65"/>
          </reference>
          <reference field="4" count="3" selected="0">
            <x v="110"/>
            <x v="112"/>
            <x v="123"/>
          </reference>
          <reference field="9" count="1" selected="0">
            <x v="9"/>
          </reference>
          <reference field="10" count="1" selected="0">
            <x v="9"/>
          </reference>
        </references>
      </pivotArea>
    </format>
    <format dxfId="76">
      <pivotArea outline="0" fieldPosition="0">
        <references count="5">
          <reference field="4294967294" count="1" selected="0">
            <x v="0"/>
          </reference>
          <reference field="3" count="8" selected="0">
            <x v="71"/>
            <x v="72"/>
            <x v="73"/>
            <x v="74"/>
            <x v="75"/>
            <x v="76"/>
            <x v="77"/>
            <x v="78"/>
          </reference>
          <reference field="4" count="8" selected="0">
            <x v="65"/>
            <x v="67"/>
            <x v="68"/>
            <x v="71"/>
            <x v="72"/>
            <x v="77"/>
            <x v="78"/>
            <x v="81"/>
          </reference>
          <reference field="9" count="1" selected="0">
            <x v="9"/>
          </reference>
          <reference field="10" count="1" selected="0">
            <x v="9"/>
          </reference>
        </references>
      </pivotArea>
    </format>
    <format dxfId="75">
      <pivotArea outline="0" fieldPosition="0">
        <references count="5">
          <reference field="4294967294" count="1" selected="0">
            <x v="0"/>
          </reference>
          <reference field="3" count="1" selected="0">
            <x v="79"/>
          </reference>
          <reference field="4" count="1" selected="0">
            <x v="82"/>
          </reference>
          <reference field="9" count="1" selected="0">
            <x v="9"/>
          </reference>
          <reference field="10" count="1" selected="0">
            <x v="9"/>
          </reference>
        </references>
      </pivotArea>
    </format>
    <format dxfId="74">
      <pivotArea outline="0" collapsedLevelsAreSubtotals="1" fieldPosition="0"/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type="origin" dataOnly="0" labelOnly="1" outline="0" fieldPosition="0"/>
    </format>
    <format dxfId="70">
      <pivotArea field="9" type="button" dataOnly="0" labelOnly="1" outline="0" fieldPosition="0"/>
    </format>
    <format dxfId="69">
      <pivotArea field="10" type="button" dataOnly="0" labelOnly="1" outline="0" fieldPosition="0"/>
    </format>
    <format dxfId="68">
      <pivotArea field="-2" type="button" dataOnly="0" labelOnly="1" outline="0" fieldPosition="0"/>
    </format>
    <format dxfId="67">
      <pivotArea type="topRight" dataOnly="0" labelOnly="1" outline="0" fieldPosition="0"/>
    </format>
    <format dxfId="66">
      <pivotArea field="3" type="button" dataOnly="0" labelOnly="1" outline="0" fieldPosition="0"/>
    </format>
    <format dxfId="65">
      <pivotArea field="4" type="button" dataOnly="0" labelOnly="1" outline="0" fieldPosition="0"/>
    </format>
    <format dxfId="64">
      <pivotArea dataOnly="0" labelOnly="1" outline="0" fieldPosition="0">
        <references count="1">
          <reference field="3" count="50">
            <x v="60"/>
            <x v="61"/>
            <x v="63"/>
            <x v="65"/>
            <x v="66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9"/>
            <x v="90"/>
            <x v="91"/>
            <x v="92"/>
            <x v="93"/>
            <x v="94"/>
            <x v="98"/>
            <x v="99"/>
            <x v="100"/>
            <x v="101"/>
            <x v="102"/>
            <x v="103"/>
            <x v="104"/>
            <x v="105"/>
            <x v="107"/>
            <x v="108"/>
            <x v="109"/>
            <x v="110"/>
            <x v="111"/>
            <x v="112"/>
            <x v="116"/>
            <x v="117"/>
            <x v="118"/>
            <x v="119"/>
            <x v="120"/>
            <x v="122"/>
            <x v="123"/>
            <x v="128"/>
            <x v="143"/>
          </reference>
        </references>
      </pivotArea>
    </format>
    <format dxfId="63">
      <pivotArea dataOnly="0" labelOnly="1" grandRow="1" outline="0" fieldPosition="0"/>
    </format>
    <format dxfId="62">
      <pivotArea dataOnly="0" labelOnly="1" outline="0" fieldPosition="0">
        <references count="2">
          <reference field="3" count="1" selected="0">
            <x v="60"/>
          </reference>
          <reference field="4" count="1">
            <x v="123"/>
          </reference>
        </references>
      </pivotArea>
    </format>
    <format dxfId="61">
      <pivotArea dataOnly="0" labelOnly="1" outline="0" fieldPosition="0">
        <references count="2">
          <reference field="3" count="1" selected="0">
            <x v="61"/>
          </reference>
          <reference field="4" count="1">
            <x v="111"/>
          </reference>
        </references>
      </pivotArea>
    </format>
    <format dxfId="60">
      <pivotArea dataOnly="0" labelOnly="1" outline="0" fieldPosition="0">
        <references count="2">
          <reference field="3" count="1" selected="0">
            <x v="63"/>
          </reference>
          <reference field="4" count="1">
            <x v="112"/>
          </reference>
        </references>
      </pivotArea>
    </format>
    <format dxfId="59">
      <pivotArea dataOnly="0" labelOnly="1" outline="0" fieldPosition="0">
        <references count="2">
          <reference field="3" count="1" selected="0">
            <x v="65"/>
          </reference>
          <reference field="4" count="1">
            <x v="110"/>
          </reference>
        </references>
      </pivotArea>
    </format>
    <format dxfId="58">
      <pivotArea dataOnly="0" labelOnly="1" outline="0" fieldPosition="0">
        <references count="2">
          <reference field="3" count="1" selected="0">
            <x v="66"/>
          </reference>
          <reference field="4" count="1">
            <x v="109"/>
          </reference>
        </references>
      </pivotArea>
    </format>
    <format dxfId="57">
      <pivotArea dataOnly="0" labelOnly="1" outline="0" fieldPosition="0">
        <references count="2">
          <reference field="3" count="1" selected="0">
            <x v="71"/>
          </reference>
          <reference field="4" count="1">
            <x v="67"/>
          </reference>
        </references>
      </pivotArea>
    </format>
    <format dxfId="56">
      <pivotArea dataOnly="0" labelOnly="1" outline="0" fieldPosition="0">
        <references count="2">
          <reference field="3" count="1" selected="0">
            <x v="72"/>
          </reference>
          <reference field="4" count="1">
            <x v="72"/>
          </reference>
        </references>
      </pivotArea>
    </format>
    <format dxfId="55">
      <pivotArea dataOnly="0" labelOnly="1" outline="0" fieldPosition="0">
        <references count="2">
          <reference field="3" count="1" selected="0">
            <x v="73"/>
          </reference>
          <reference field="4" count="1">
            <x v="77"/>
          </reference>
        </references>
      </pivotArea>
    </format>
    <format dxfId="54">
      <pivotArea dataOnly="0" labelOnly="1" outline="0" fieldPosition="0">
        <references count="2">
          <reference field="3" count="1" selected="0">
            <x v="74"/>
          </reference>
          <reference field="4" count="1">
            <x v="68"/>
          </reference>
        </references>
      </pivotArea>
    </format>
    <format dxfId="53">
      <pivotArea dataOnly="0" labelOnly="1" outline="0" fieldPosition="0">
        <references count="2">
          <reference field="3" count="1" selected="0">
            <x v="75"/>
          </reference>
          <reference field="4" count="1">
            <x v="71"/>
          </reference>
        </references>
      </pivotArea>
    </format>
    <format dxfId="52">
      <pivotArea dataOnly="0" labelOnly="1" outline="0" fieldPosition="0">
        <references count="2">
          <reference field="3" count="1" selected="0">
            <x v="76"/>
          </reference>
          <reference field="4" count="1">
            <x v="65"/>
          </reference>
        </references>
      </pivotArea>
    </format>
    <format dxfId="51">
      <pivotArea dataOnly="0" labelOnly="1" outline="0" fieldPosition="0">
        <references count="2">
          <reference field="3" count="1" selected="0">
            <x v="77"/>
          </reference>
          <reference field="4" count="1">
            <x v="81"/>
          </reference>
        </references>
      </pivotArea>
    </format>
    <format dxfId="50">
      <pivotArea dataOnly="0" labelOnly="1" outline="0" fieldPosition="0">
        <references count="2">
          <reference field="3" count="1" selected="0">
            <x v="78"/>
          </reference>
          <reference field="4" count="1">
            <x v="78"/>
          </reference>
        </references>
      </pivotArea>
    </format>
    <format dxfId="49">
      <pivotArea dataOnly="0" labelOnly="1" outline="0" fieldPosition="0">
        <references count="2">
          <reference field="3" count="1" selected="0">
            <x v="79"/>
          </reference>
          <reference field="4" count="1">
            <x v="82"/>
          </reference>
        </references>
      </pivotArea>
    </format>
    <format dxfId="48">
      <pivotArea dataOnly="0" labelOnly="1" outline="0" fieldPosition="0">
        <references count="2">
          <reference field="3" count="1" selected="0">
            <x v="80"/>
          </reference>
          <reference field="4" count="1">
            <x v="79"/>
          </reference>
        </references>
      </pivotArea>
    </format>
    <format dxfId="47">
      <pivotArea dataOnly="0" labelOnly="1" outline="0" fieldPosition="0">
        <references count="2">
          <reference field="3" count="1" selected="0">
            <x v="81"/>
          </reference>
          <reference field="4" count="1">
            <x v="52"/>
          </reference>
        </references>
      </pivotArea>
    </format>
    <format dxfId="46">
      <pivotArea dataOnly="0" labelOnly="1" outline="0" fieldPosition="0">
        <references count="2">
          <reference field="3" count="1" selected="0">
            <x v="83"/>
          </reference>
          <reference field="4" count="1">
            <x v="62"/>
          </reference>
        </references>
      </pivotArea>
    </format>
    <format dxfId="45">
      <pivotArea dataOnly="0" labelOnly="1" outline="0" fieldPosition="0">
        <references count="2">
          <reference field="3" count="1" selected="0">
            <x v="84"/>
          </reference>
          <reference field="4" count="1">
            <x v="83"/>
          </reference>
        </references>
      </pivotArea>
    </format>
    <format dxfId="44">
      <pivotArea dataOnly="0" labelOnly="1" outline="0" fieldPosition="0">
        <references count="2">
          <reference field="3" count="1" selected="0">
            <x v="85"/>
          </reference>
          <reference field="4" count="1">
            <x v="50"/>
          </reference>
        </references>
      </pivotArea>
    </format>
    <format dxfId="43">
      <pivotArea dataOnly="0" labelOnly="1" outline="0" fieldPosition="0">
        <references count="2">
          <reference field="3" count="1" selected="0">
            <x v="86"/>
          </reference>
          <reference field="4" count="1">
            <x v="64"/>
          </reference>
        </references>
      </pivotArea>
    </format>
    <format dxfId="42">
      <pivotArea dataOnly="0" labelOnly="1" outline="0" fieldPosition="0">
        <references count="2">
          <reference field="3" count="1" selected="0">
            <x v="87"/>
          </reference>
          <reference field="4" count="1">
            <x v="45"/>
          </reference>
        </references>
      </pivotArea>
    </format>
    <format dxfId="41">
      <pivotArea dataOnly="0" labelOnly="1" outline="0" fieldPosition="0">
        <references count="2">
          <reference field="3" count="1" selected="0">
            <x v="89"/>
          </reference>
          <reference field="4" count="1">
            <x v="66"/>
          </reference>
        </references>
      </pivotArea>
    </format>
    <format dxfId="40">
      <pivotArea dataOnly="0" labelOnly="1" outline="0" fieldPosition="0">
        <references count="2">
          <reference field="3" count="1" selected="0">
            <x v="90"/>
          </reference>
          <reference field="4" count="1">
            <x v="70"/>
          </reference>
        </references>
      </pivotArea>
    </format>
    <format dxfId="39">
      <pivotArea dataOnly="0" labelOnly="1" outline="0" fieldPosition="0">
        <references count="2">
          <reference field="3" count="1" selected="0">
            <x v="91"/>
          </reference>
          <reference field="4" count="1">
            <x v="47"/>
          </reference>
        </references>
      </pivotArea>
    </format>
    <format dxfId="38">
      <pivotArea dataOnly="0" labelOnly="1" outline="0" fieldPosition="0">
        <references count="2">
          <reference field="3" count="1" selected="0">
            <x v="92"/>
          </reference>
          <reference field="4" count="1">
            <x v="51"/>
          </reference>
        </references>
      </pivotArea>
    </format>
    <format dxfId="37">
      <pivotArea dataOnly="0" labelOnly="1" outline="0" fieldPosition="0">
        <references count="2">
          <reference field="3" count="1" selected="0">
            <x v="93"/>
          </reference>
          <reference field="4" count="1">
            <x v="46"/>
          </reference>
        </references>
      </pivotArea>
    </format>
    <format dxfId="36">
      <pivotArea dataOnly="0" labelOnly="1" outline="0" fieldPosition="0">
        <references count="2">
          <reference field="3" count="1" selected="0">
            <x v="94"/>
          </reference>
          <reference field="4" count="1">
            <x v="49"/>
          </reference>
        </references>
      </pivotArea>
    </format>
    <format dxfId="35">
      <pivotArea dataOnly="0" labelOnly="1" outline="0" fieldPosition="0">
        <references count="2">
          <reference field="3" count="1" selected="0">
            <x v="98"/>
          </reference>
          <reference field="4" count="1">
            <x v="48"/>
          </reference>
        </references>
      </pivotArea>
    </format>
    <format dxfId="34">
      <pivotArea dataOnly="0" labelOnly="1" outline="0" fieldPosition="0">
        <references count="2">
          <reference field="3" count="1" selected="0">
            <x v="99"/>
          </reference>
          <reference field="4" count="1">
            <x v="63"/>
          </reference>
        </references>
      </pivotArea>
    </format>
    <format dxfId="33">
      <pivotArea dataOnly="0" labelOnly="1" outline="0" fieldPosition="0">
        <references count="2">
          <reference field="3" count="1" selected="0">
            <x v="100"/>
          </reference>
          <reference field="4" count="1">
            <x v="80"/>
          </reference>
        </references>
      </pivotArea>
    </format>
    <format dxfId="32">
      <pivotArea dataOnly="0" labelOnly="1" outline="0" fieldPosition="0">
        <references count="2">
          <reference field="3" count="1" selected="0">
            <x v="101"/>
          </reference>
          <reference field="4" count="1">
            <x v="69"/>
          </reference>
        </references>
      </pivotArea>
    </format>
    <format dxfId="31">
      <pivotArea dataOnly="0" labelOnly="1" outline="0" fieldPosition="0">
        <references count="2">
          <reference field="3" count="1" selected="0">
            <x v="102"/>
          </reference>
          <reference field="4" count="1">
            <x v="73"/>
          </reference>
        </references>
      </pivotArea>
    </format>
    <format dxfId="30">
      <pivotArea dataOnly="0" labelOnly="1" outline="0" fieldPosition="0">
        <references count="2">
          <reference field="3" count="1" selected="0">
            <x v="103"/>
          </reference>
          <reference field="4" count="1">
            <x v="56"/>
          </reference>
        </references>
      </pivotArea>
    </format>
    <format dxfId="29">
      <pivotArea dataOnly="0" labelOnly="1" outline="0" fieldPosition="0">
        <references count="2">
          <reference field="3" count="1" selected="0">
            <x v="104"/>
          </reference>
          <reference field="4" count="1">
            <x v="60"/>
          </reference>
        </references>
      </pivotArea>
    </format>
    <format dxfId="28">
      <pivotArea dataOnly="0" labelOnly="1" outline="0" fieldPosition="0">
        <references count="2">
          <reference field="3" count="1" selected="0">
            <x v="105"/>
          </reference>
          <reference field="4" count="1">
            <x v="57"/>
          </reference>
        </references>
      </pivotArea>
    </format>
    <format dxfId="27">
      <pivotArea dataOnly="0" labelOnly="1" outline="0" fieldPosition="0">
        <references count="2">
          <reference field="3" count="1" selected="0">
            <x v="107"/>
          </reference>
          <reference field="4" count="1">
            <x v="61"/>
          </reference>
        </references>
      </pivotArea>
    </format>
    <format dxfId="26">
      <pivotArea dataOnly="0" labelOnly="1" outline="0" fieldPosition="0">
        <references count="2">
          <reference field="3" count="1" selected="0">
            <x v="108"/>
          </reference>
          <reference field="4" count="1">
            <x v="55"/>
          </reference>
        </references>
      </pivotArea>
    </format>
    <format dxfId="25">
      <pivotArea dataOnly="0" labelOnly="1" outline="0" fieldPosition="0">
        <references count="2">
          <reference field="3" count="1" selected="0">
            <x v="109"/>
          </reference>
          <reference field="4" count="1">
            <x v="59"/>
          </reference>
        </references>
      </pivotArea>
    </format>
    <format dxfId="24">
      <pivotArea dataOnly="0" labelOnly="1" outline="0" fieldPosition="0">
        <references count="2">
          <reference field="3" count="1" selected="0">
            <x v="110"/>
          </reference>
          <reference field="4" count="1">
            <x v="58"/>
          </reference>
        </references>
      </pivotArea>
    </format>
    <format dxfId="23">
      <pivotArea dataOnly="0" labelOnly="1" outline="0" fieldPosition="0">
        <references count="2">
          <reference field="3" count="1" selected="0">
            <x v="111"/>
          </reference>
          <reference field="4" count="1">
            <x v="53"/>
          </reference>
        </references>
      </pivotArea>
    </format>
    <format dxfId="22">
      <pivotArea dataOnly="0" labelOnly="1" outline="0" fieldPosition="0">
        <references count="2">
          <reference field="3" count="1" selected="0">
            <x v="112"/>
          </reference>
          <reference field="4" count="1">
            <x v="54"/>
          </reference>
        </references>
      </pivotArea>
    </format>
    <format dxfId="21">
      <pivotArea dataOnly="0" labelOnly="1" outline="0" fieldPosition="0">
        <references count="2">
          <reference field="3" count="1" selected="0">
            <x v="116"/>
          </reference>
          <reference field="4" count="1">
            <x v="15"/>
          </reference>
        </references>
      </pivotArea>
    </format>
    <format dxfId="20">
      <pivotArea dataOnly="0" labelOnly="1" outline="0" fieldPosition="0">
        <references count="2">
          <reference field="3" count="1" selected="0">
            <x v="117"/>
          </reference>
          <reference field="4" count="1">
            <x v="16"/>
          </reference>
        </references>
      </pivotArea>
    </format>
    <format dxfId="19">
      <pivotArea dataOnly="0" labelOnly="1" outline="0" fieldPosition="0">
        <references count="2">
          <reference field="3" count="1" selected="0">
            <x v="118"/>
          </reference>
          <reference field="4" count="1">
            <x v="18"/>
          </reference>
        </references>
      </pivotArea>
    </format>
    <format dxfId="18">
      <pivotArea dataOnly="0" labelOnly="1" outline="0" fieldPosition="0">
        <references count="2">
          <reference field="3" count="1" selected="0">
            <x v="119"/>
          </reference>
          <reference field="4" count="1">
            <x v="13"/>
          </reference>
        </references>
      </pivotArea>
    </format>
    <format dxfId="17">
      <pivotArea dataOnly="0" labelOnly="1" outline="0" fieldPosition="0">
        <references count="2">
          <reference field="3" count="1" selected="0">
            <x v="120"/>
          </reference>
          <reference field="4" count="1">
            <x v="24"/>
          </reference>
        </references>
      </pivotArea>
    </format>
    <format dxfId="16">
      <pivotArea dataOnly="0" labelOnly="1" outline="0" fieldPosition="0">
        <references count="2">
          <reference field="3" count="1" selected="0">
            <x v="122"/>
          </reference>
          <reference field="4" count="1">
            <x v="12"/>
          </reference>
        </references>
      </pivotArea>
    </format>
    <format dxfId="15">
      <pivotArea dataOnly="0" labelOnly="1" outline="0" fieldPosition="0">
        <references count="2">
          <reference field="3" count="1" selected="0">
            <x v="123"/>
          </reference>
          <reference field="4" count="1">
            <x v="22"/>
          </reference>
        </references>
      </pivotArea>
    </format>
    <format dxfId="14">
      <pivotArea dataOnly="0" labelOnly="1" outline="0" fieldPosition="0">
        <references count="2">
          <reference field="3" count="1" selected="0">
            <x v="128"/>
          </reference>
          <reference field="4" count="1">
            <x v="26"/>
          </reference>
        </references>
      </pivotArea>
    </format>
    <format dxfId="13">
      <pivotArea dataOnly="0" labelOnly="1" outline="0" fieldPosition="0">
        <references count="2">
          <reference field="3" count="1" selected="0">
            <x v="143"/>
          </reference>
          <reference field="4" count="1">
            <x v="0"/>
          </reference>
        </references>
      </pivotArea>
    </format>
    <format dxfId="12">
      <pivotArea dataOnly="0" labelOnly="1" outline="0" fieldPosition="0">
        <references count="1">
          <reference field="9" count="0"/>
        </references>
      </pivotArea>
    </format>
    <format dxfId="11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10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grandCol="1" outline="0" fieldPosition="0">
        <references count="1">
          <reference field="4294967294" count="1" selected="0">
            <x v="0"/>
          </reference>
        </references>
      </pivotArea>
    </format>
    <format dxfId="8">
      <pivotArea dataOnly="0" labelOnly="1" grandCol="1" outline="0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9" count="1" selected="0">
            <x v="2"/>
          </reference>
          <reference field="10" count="1">
            <x v="4"/>
          </reference>
        </references>
      </pivotArea>
    </format>
    <format dxfId="6">
      <pivotArea dataOnly="0" labelOnly="1" outline="0" fieldPosition="0">
        <references count="2">
          <reference field="9" count="1" selected="0">
            <x v="9"/>
          </reference>
          <reference field="10" count="1">
            <x v="9"/>
          </reference>
        </references>
      </pivotArea>
    </format>
    <format dxfId="5">
      <pivotArea dataOnly="0" labelOnly="1" outline="0" fieldPosition="0">
        <references count="2">
          <reference field="9" count="1" selected="0">
            <x v="11"/>
          </reference>
          <reference field="10" count="1">
            <x v="3"/>
          </reference>
        </references>
      </pivotArea>
    </format>
    <format dxfId="4">
      <pivotArea dataOnly="0" labelOnly="1" outline="0" fieldPosition="0">
        <references count="2">
          <reference field="9" count="1" selected="0">
            <x v="12"/>
          </reference>
          <reference field="10" count="1">
            <x v="1"/>
          </reference>
        </references>
      </pivotArea>
    </format>
    <format dxfId="3">
      <pivotArea dataOnly="0" labelOnly="1" outline="0" fieldPosition="0">
        <references count="3">
          <reference field="4294967294" count="2">
            <x v="0"/>
            <x v="1"/>
          </reference>
          <reference field="9" count="1" selected="0">
            <x v="2"/>
          </reference>
          <reference field="10" count="1" selected="0">
            <x v="4"/>
          </reference>
        </references>
      </pivotArea>
    </format>
    <format dxfId="2">
      <pivotArea dataOnly="0" labelOnly="1" outline="0" fieldPosition="0">
        <references count="3">
          <reference field="4294967294" count="2">
            <x v="0"/>
            <x v="1"/>
          </reference>
          <reference field="9" count="1" selected="0">
            <x v="9"/>
          </reference>
          <reference field="10" count="1" selected="0">
            <x v="9"/>
          </reference>
        </references>
      </pivotArea>
    </format>
    <format dxfId="1">
      <pivotArea dataOnly="0" labelOnly="1" outline="0" fieldPosition="0">
        <references count="3">
          <reference field="4294967294" count="2">
            <x v="0"/>
            <x v="1"/>
          </reference>
          <reference field="9" count="1" selected="0">
            <x v="11"/>
          </reference>
          <reference field="10" count="1" selected="0">
            <x v="3"/>
          </reference>
        </references>
      </pivotArea>
    </format>
    <format dxfId="0">
      <pivotArea dataOnly="0" labelOnly="1" outline="0" fieldPosition="0">
        <references count="3">
          <reference field="4294967294" count="2">
            <x v="0"/>
            <x v="1"/>
          </reference>
          <reference field="9" count="1" selected="0">
            <x v="12"/>
          </reference>
          <reference field="1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78"/>
  <sheetViews>
    <sheetView workbookViewId="0">
      <pane ySplit="1" topLeftCell="A2" activePane="bottomLeft" state="frozen"/>
      <selection pane="bottomLeft" activeCell="F8" sqref="F8"/>
    </sheetView>
  </sheetViews>
  <sheetFormatPr defaultColWidth="7.85546875" defaultRowHeight="12" x14ac:dyDescent="0.2"/>
  <cols>
    <col min="1" max="1" width="15.85546875" style="6" customWidth="1"/>
    <col min="2" max="2" width="102.42578125" style="6" customWidth="1"/>
    <col min="3" max="5" width="11.140625" style="6" customWidth="1"/>
    <col min="6" max="6" width="19.42578125" style="6" customWidth="1"/>
    <col min="7" max="7" width="11.140625" style="6" customWidth="1"/>
    <col min="8" max="8" width="15.42578125" style="6" customWidth="1"/>
    <col min="9" max="9" width="13.42578125" style="6" customWidth="1"/>
    <col min="10" max="11" width="11.140625" style="6" customWidth="1"/>
    <col min="12" max="13" width="19.42578125" style="6" customWidth="1"/>
    <col min="14" max="14" width="21.5703125" style="6" customWidth="1"/>
    <col min="15" max="17" width="15.42578125" style="6" customWidth="1"/>
    <col min="18" max="19" width="13.42578125" style="6" customWidth="1"/>
    <col min="20" max="20" width="15.42578125" style="6" customWidth="1"/>
    <col min="21" max="21" width="11.140625" style="6" customWidth="1"/>
    <col min="22" max="22" width="23.5703125" style="6" customWidth="1"/>
    <col min="23" max="24" width="15.42578125" style="6" customWidth="1"/>
    <col min="25" max="27" width="21.5703125" style="6" customWidth="1"/>
    <col min="28" max="28" width="25.5703125" style="6" customWidth="1"/>
    <col min="29" max="29" width="11.140625" style="6" customWidth="1"/>
    <col min="30" max="30" width="23.5703125" style="6" customWidth="1"/>
    <col min="31" max="31" width="19.42578125" style="6" customWidth="1"/>
    <col min="32" max="32" width="23.5703125" style="6" customWidth="1"/>
    <col min="33" max="33" width="19.42578125" style="6" customWidth="1"/>
    <col min="34" max="34" width="23.5703125" style="6" customWidth="1"/>
    <col min="35" max="43" width="18.42578125" style="6" customWidth="1"/>
    <col min="44" max="50" width="19.5703125" style="6" customWidth="1"/>
    <col min="51" max="51" width="11.140625" style="6" customWidth="1"/>
    <col min="52" max="52" width="19.42578125" style="6" customWidth="1"/>
    <col min="53" max="53" width="11.140625" style="6" customWidth="1"/>
    <col min="54" max="54" width="9.42578125" style="6" customWidth="1"/>
    <col min="55" max="16384" width="7.85546875" style="6"/>
  </cols>
  <sheetData>
    <row r="1" spans="1:54" s="116" customFormat="1" x14ac:dyDescent="0.2">
      <c r="A1" s="125" t="s">
        <v>0</v>
      </c>
      <c r="B1" s="125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116" t="s">
        <v>11</v>
      </c>
      <c r="M1" s="116" t="s">
        <v>12</v>
      </c>
      <c r="N1" s="116" t="s">
        <v>13</v>
      </c>
      <c r="O1" s="116" t="s">
        <v>14</v>
      </c>
      <c r="P1" s="116" t="s">
        <v>15</v>
      </c>
      <c r="Q1" s="116" t="s">
        <v>16</v>
      </c>
      <c r="R1" s="116" t="s">
        <v>17</v>
      </c>
      <c r="S1" s="116" t="s">
        <v>18</v>
      </c>
      <c r="T1" s="116" t="s">
        <v>19</v>
      </c>
      <c r="U1" s="116" t="s">
        <v>20</v>
      </c>
      <c r="V1" s="116" t="s">
        <v>21</v>
      </c>
      <c r="W1" s="116" t="s">
        <v>22</v>
      </c>
      <c r="X1" s="116" t="s">
        <v>23</v>
      </c>
      <c r="Y1" s="116" t="s">
        <v>24</v>
      </c>
      <c r="Z1" s="116" t="s">
        <v>25</v>
      </c>
      <c r="AA1" s="116" t="s">
        <v>26</v>
      </c>
      <c r="AB1" s="116" t="s">
        <v>27</v>
      </c>
      <c r="AC1" s="116" t="s">
        <v>28</v>
      </c>
      <c r="AD1" s="116" t="s">
        <v>29</v>
      </c>
      <c r="AE1" s="116" t="s">
        <v>30</v>
      </c>
      <c r="AF1" s="116" t="s">
        <v>31</v>
      </c>
      <c r="AG1" s="116" t="s">
        <v>32</v>
      </c>
      <c r="AH1" s="116" t="s">
        <v>33</v>
      </c>
      <c r="AI1" s="116" t="s">
        <v>34</v>
      </c>
      <c r="AJ1" s="116" t="s">
        <v>35</v>
      </c>
      <c r="AK1" s="116" t="s">
        <v>36</v>
      </c>
      <c r="AL1" s="116" t="s">
        <v>37</v>
      </c>
      <c r="AM1" s="116" t="s">
        <v>38</v>
      </c>
      <c r="AN1" s="116" t="s">
        <v>39</v>
      </c>
      <c r="AO1" s="116" t="s">
        <v>40</v>
      </c>
      <c r="AP1" s="116" t="s">
        <v>41</v>
      </c>
      <c r="AQ1" s="116" t="s">
        <v>42</v>
      </c>
      <c r="AR1" s="116" t="s">
        <v>43</v>
      </c>
      <c r="AS1" s="116" t="s">
        <v>44</v>
      </c>
      <c r="AT1" s="116" t="s">
        <v>45</v>
      </c>
      <c r="AU1" s="116" t="s">
        <v>46</v>
      </c>
      <c r="AV1" s="116" t="s">
        <v>47</v>
      </c>
      <c r="AW1" s="116" t="s">
        <v>48</v>
      </c>
      <c r="AX1" s="116" t="s">
        <v>49</v>
      </c>
      <c r="AY1" s="116" t="s">
        <v>50</v>
      </c>
      <c r="AZ1" s="116" t="s">
        <v>51</v>
      </c>
      <c r="BA1" s="116" t="s">
        <v>52</v>
      </c>
      <c r="BB1" s="116" t="s">
        <v>53</v>
      </c>
    </row>
    <row r="2" spans="1:54" x14ac:dyDescent="0.2">
      <c r="A2" s="131" t="s">
        <v>54</v>
      </c>
      <c r="B2" s="126" t="s">
        <v>55</v>
      </c>
      <c r="C2" s="132" t="s">
        <v>56</v>
      </c>
      <c r="D2" s="6" t="s">
        <v>57</v>
      </c>
      <c r="E2" s="6" t="s">
        <v>58</v>
      </c>
      <c r="F2" s="6" t="s">
        <v>59</v>
      </c>
    </row>
    <row r="3" spans="1:54" x14ac:dyDescent="0.2">
      <c r="A3" s="131" t="s">
        <v>60</v>
      </c>
      <c r="B3" s="126" t="s">
        <v>61</v>
      </c>
      <c r="C3" s="132" t="s">
        <v>56</v>
      </c>
      <c r="D3" s="6" t="s">
        <v>57</v>
      </c>
      <c r="E3" s="6" t="s">
        <v>58</v>
      </c>
      <c r="F3" s="6" t="s">
        <v>59</v>
      </c>
    </row>
    <row r="4" spans="1:54" x14ac:dyDescent="0.2">
      <c r="A4" s="131" t="s">
        <v>62</v>
      </c>
      <c r="B4" s="126" t="s">
        <v>63</v>
      </c>
      <c r="C4" s="132" t="s">
        <v>64</v>
      </c>
      <c r="D4" s="6" t="s">
        <v>57</v>
      </c>
      <c r="E4" s="6" t="s">
        <v>58</v>
      </c>
      <c r="F4" s="6" t="s">
        <v>59</v>
      </c>
    </row>
    <row r="5" spans="1:54" x14ac:dyDescent="0.2">
      <c r="A5" s="131" t="s">
        <v>65</v>
      </c>
      <c r="B5" s="126" t="s">
        <v>66</v>
      </c>
      <c r="C5" s="132" t="s">
        <v>67</v>
      </c>
      <c r="D5" s="6" t="s">
        <v>57</v>
      </c>
      <c r="E5" s="6" t="s">
        <v>58</v>
      </c>
      <c r="F5" s="6" t="s">
        <v>59</v>
      </c>
    </row>
    <row r="6" spans="1:54" x14ac:dyDescent="0.2">
      <c r="A6" s="133" t="s">
        <v>68</v>
      </c>
      <c r="B6" s="127" t="s">
        <v>69</v>
      </c>
      <c r="C6" s="132" t="s">
        <v>67</v>
      </c>
      <c r="D6" s="6" t="s">
        <v>57</v>
      </c>
      <c r="E6" s="6" t="s">
        <v>58</v>
      </c>
      <c r="F6" s="6" t="s">
        <v>59</v>
      </c>
    </row>
    <row r="7" spans="1:54" x14ac:dyDescent="0.2">
      <c r="A7" s="131" t="s">
        <v>70</v>
      </c>
      <c r="B7" s="126" t="s">
        <v>71</v>
      </c>
      <c r="C7" s="132" t="s">
        <v>64</v>
      </c>
      <c r="D7" s="6" t="s">
        <v>57</v>
      </c>
      <c r="E7" s="6" t="s">
        <v>58</v>
      </c>
      <c r="F7" s="6" t="s">
        <v>59</v>
      </c>
      <c r="J7" s="6" t="s">
        <v>72</v>
      </c>
    </row>
    <row r="8" spans="1:54" x14ac:dyDescent="0.2">
      <c r="A8" s="131" t="s">
        <v>73</v>
      </c>
      <c r="B8" s="126" t="s">
        <v>74</v>
      </c>
      <c r="C8" s="132" t="s">
        <v>67</v>
      </c>
      <c r="D8" s="6" t="s">
        <v>57</v>
      </c>
      <c r="E8" s="6" t="s">
        <v>58</v>
      </c>
      <c r="F8" s="6" t="s">
        <v>59</v>
      </c>
      <c r="J8" s="6" t="s">
        <v>72</v>
      </c>
    </row>
    <row r="9" spans="1:54" x14ac:dyDescent="0.2">
      <c r="A9" s="131" t="s">
        <v>75</v>
      </c>
      <c r="B9" s="126" t="s">
        <v>76</v>
      </c>
      <c r="C9" s="132" t="s">
        <v>67</v>
      </c>
      <c r="D9" s="6" t="s">
        <v>57</v>
      </c>
      <c r="E9" s="6" t="s">
        <v>58</v>
      </c>
      <c r="F9" s="6" t="s">
        <v>59</v>
      </c>
      <c r="J9" s="6" t="s">
        <v>72</v>
      </c>
    </row>
    <row r="10" spans="1:54" x14ac:dyDescent="0.2">
      <c r="A10" s="131" t="s">
        <v>77</v>
      </c>
      <c r="B10" s="126" t="s">
        <v>78</v>
      </c>
      <c r="C10" s="132" t="s">
        <v>56</v>
      </c>
      <c r="D10" s="6" t="s">
        <v>57</v>
      </c>
      <c r="E10" s="6" t="s">
        <v>58</v>
      </c>
      <c r="F10" s="6" t="s">
        <v>59</v>
      </c>
    </row>
    <row r="11" spans="1:54" x14ac:dyDescent="0.2">
      <c r="A11" s="131" t="s">
        <v>79</v>
      </c>
      <c r="B11" s="126" t="s">
        <v>80</v>
      </c>
      <c r="C11" s="132" t="s">
        <v>56</v>
      </c>
      <c r="D11" s="6" t="s">
        <v>57</v>
      </c>
      <c r="E11" s="6" t="s">
        <v>58</v>
      </c>
      <c r="F11" s="6" t="s">
        <v>59</v>
      </c>
    </row>
    <row r="12" spans="1:54" x14ac:dyDescent="0.2">
      <c r="A12" s="131" t="s">
        <v>81</v>
      </c>
      <c r="B12" s="126" t="s">
        <v>82</v>
      </c>
      <c r="C12" s="132" t="s">
        <v>56</v>
      </c>
      <c r="D12" s="6" t="s">
        <v>57</v>
      </c>
      <c r="E12" s="6" t="s">
        <v>58</v>
      </c>
      <c r="F12" s="6" t="s">
        <v>59</v>
      </c>
    </row>
    <row r="13" spans="1:54" x14ac:dyDescent="0.2">
      <c r="A13" s="131" t="s">
        <v>83</v>
      </c>
      <c r="B13" s="126" t="s">
        <v>84</v>
      </c>
      <c r="C13" s="132" t="s">
        <v>64</v>
      </c>
      <c r="D13" s="6" t="s">
        <v>57</v>
      </c>
      <c r="E13" s="6" t="s">
        <v>58</v>
      </c>
      <c r="F13" s="6" t="s">
        <v>59</v>
      </c>
    </row>
    <row r="14" spans="1:54" x14ac:dyDescent="0.2">
      <c r="A14" s="131" t="s">
        <v>85</v>
      </c>
      <c r="B14" s="126" t="s">
        <v>86</v>
      </c>
      <c r="C14" s="132" t="s">
        <v>67</v>
      </c>
      <c r="D14" s="6" t="s">
        <v>57</v>
      </c>
      <c r="E14" s="6" t="s">
        <v>58</v>
      </c>
      <c r="F14" s="6" t="s">
        <v>59</v>
      </c>
    </row>
    <row r="15" spans="1:54" x14ac:dyDescent="0.2">
      <c r="A15" s="131" t="s">
        <v>87</v>
      </c>
      <c r="B15" s="126" t="s">
        <v>88</v>
      </c>
      <c r="C15" s="132" t="s">
        <v>67</v>
      </c>
      <c r="D15" s="6" t="s">
        <v>57</v>
      </c>
      <c r="E15" s="6" t="s">
        <v>58</v>
      </c>
      <c r="F15" s="6" t="s">
        <v>59</v>
      </c>
    </row>
    <row r="16" spans="1:54" x14ac:dyDescent="0.2">
      <c r="A16" s="131" t="s">
        <v>89</v>
      </c>
      <c r="B16" s="126" t="s">
        <v>90</v>
      </c>
      <c r="C16" s="132" t="s">
        <v>67</v>
      </c>
      <c r="D16" s="6" t="s">
        <v>57</v>
      </c>
      <c r="E16" s="6" t="s">
        <v>58</v>
      </c>
      <c r="F16" s="6" t="s">
        <v>59</v>
      </c>
    </row>
    <row r="17" spans="1:13" x14ac:dyDescent="0.2">
      <c r="A17" s="131" t="s">
        <v>91</v>
      </c>
      <c r="B17" s="126" t="s">
        <v>92</v>
      </c>
      <c r="C17" s="132" t="s">
        <v>56</v>
      </c>
      <c r="D17" s="6" t="s">
        <v>57</v>
      </c>
      <c r="E17" s="6" t="s">
        <v>58</v>
      </c>
      <c r="F17" s="6" t="s">
        <v>59</v>
      </c>
    </row>
    <row r="18" spans="1:13" x14ac:dyDescent="0.2">
      <c r="A18" s="131" t="s">
        <v>93</v>
      </c>
      <c r="B18" s="126" t="s">
        <v>94</v>
      </c>
      <c r="C18" s="132" t="s">
        <v>56</v>
      </c>
      <c r="D18" s="6" t="s">
        <v>57</v>
      </c>
      <c r="E18" s="6" t="s">
        <v>58</v>
      </c>
      <c r="F18" s="6" t="s">
        <v>59</v>
      </c>
    </row>
    <row r="19" spans="1:13" x14ac:dyDescent="0.2">
      <c r="A19" s="131" t="s">
        <v>95</v>
      </c>
      <c r="B19" s="126" t="s">
        <v>96</v>
      </c>
      <c r="C19" s="132" t="s">
        <v>56</v>
      </c>
      <c r="D19" s="6" t="s">
        <v>57</v>
      </c>
      <c r="E19" s="6" t="s">
        <v>58</v>
      </c>
      <c r="F19" s="6" t="s">
        <v>59</v>
      </c>
    </row>
    <row r="20" spans="1:13" x14ac:dyDescent="0.2">
      <c r="A20" s="131" t="s">
        <v>97</v>
      </c>
      <c r="B20" s="126" t="s">
        <v>98</v>
      </c>
      <c r="C20" s="132" t="s">
        <v>56</v>
      </c>
      <c r="D20" s="6" t="s">
        <v>57</v>
      </c>
      <c r="E20" s="6" t="s">
        <v>58</v>
      </c>
      <c r="F20" s="6" t="s">
        <v>59</v>
      </c>
    </row>
    <row r="21" spans="1:13" x14ac:dyDescent="0.2">
      <c r="A21" s="131" t="s">
        <v>99</v>
      </c>
      <c r="B21" s="126" t="s">
        <v>100</v>
      </c>
      <c r="C21" s="132" t="s">
        <v>56</v>
      </c>
      <c r="D21" s="6" t="s">
        <v>57</v>
      </c>
      <c r="E21" s="6" t="s">
        <v>58</v>
      </c>
      <c r="F21" s="6" t="s">
        <v>59</v>
      </c>
    </row>
    <row r="22" spans="1:13" x14ac:dyDescent="0.2">
      <c r="A22" s="131" t="s">
        <v>101</v>
      </c>
      <c r="B22" s="126" t="s">
        <v>102</v>
      </c>
      <c r="C22" s="132" t="s">
        <v>56</v>
      </c>
      <c r="D22" s="6" t="s">
        <v>57</v>
      </c>
      <c r="E22" s="6" t="s">
        <v>58</v>
      </c>
      <c r="F22" s="6" t="s">
        <v>59</v>
      </c>
    </row>
    <row r="23" spans="1:13" x14ac:dyDescent="0.2">
      <c r="A23" s="131" t="s">
        <v>103</v>
      </c>
      <c r="B23" s="126" t="s">
        <v>104</v>
      </c>
      <c r="C23" s="132" t="s">
        <v>64</v>
      </c>
      <c r="D23" s="6" t="s">
        <v>57</v>
      </c>
      <c r="E23" s="6" t="s">
        <v>58</v>
      </c>
      <c r="F23" s="6" t="s">
        <v>59</v>
      </c>
      <c r="M23" s="6" t="s">
        <v>105</v>
      </c>
    </row>
    <row r="24" spans="1:13" x14ac:dyDescent="0.2">
      <c r="A24" s="131" t="s">
        <v>106</v>
      </c>
      <c r="B24" s="126" t="s">
        <v>107</v>
      </c>
      <c r="C24" s="132" t="s">
        <v>67</v>
      </c>
      <c r="D24" s="6" t="s">
        <v>57</v>
      </c>
      <c r="E24" s="6" t="s">
        <v>58</v>
      </c>
      <c r="F24" s="6" t="s">
        <v>59</v>
      </c>
      <c r="M24" s="6" t="s">
        <v>105</v>
      </c>
    </row>
    <row r="25" spans="1:13" x14ac:dyDescent="0.2">
      <c r="A25" s="131" t="s">
        <v>108</v>
      </c>
      <c r="B25" s="126" t="s">
        <v>109</v>
      </c>
      <c r="C25" s="132" t="s">
        <v>64</v>
      </c>
      <c r="D25" s="6" t="s">
        <v>57</v>
      </c>
      <c r="E25" s="6" t="s">
        <v>58</v>
      </c>
      <c r="F25" s="6" t="s">
        <v>59</v>
      </c>
      <c r="M25" s="6" t="s">
        <v>105</v>
      </c>
    </row>
    <row r="26" spans="1:13" x14ac:dyDescent="0.2">
      <c r="A26" s="131" t="s">
        <v>110</v>
      </c>
      <c r="B26" s="126" t="s">
        <v>111</v>
      </c>
      <c r="C26" s="132" t="s">
        <v>67</v>
      </c>
      <c r="D26" s="6" t="s">
        <v>57</v>
      </c>
      <c r="E26" s="6" t="s">
        <v>58</v>
      </c>
      <c r="F26" s="6" t="s">
        <v>59</v>
      </c>
      <c r="J26" s="6" t="s">
        <v>72</v>
      </c>
      <c r="M26" s="6" t="s">
        <v>105</v>
      </c>
    </row>
    <row r="27" spans="1:13" x14ac:dyDescent="0.2">
      <c r="A27" s="131" t="s">
        <v>112</v>
      </c>
      <c r="B27" s="126" t="s">
        <v>113</v>
      </c>
      <c r="C27" s="132" t="s">
        <v>64</v>
      </c>
      <c r="D27" s="6" t="s">
        <v>57</v>
      </c>
      <c r="E27" s="6" t="s">
        <v>58</v>
      </c>
      <c r="F27" s="6" t="s">
        <v>59</v>
      </c>
      <c r="M27" s="6" t="s">
        <v>105</v>
      </c>
    </row>
    <row r="28" spans="1:13" x14ac:dyDescent="0.2">
      <c r="A28" s="131" t="s">
        <v>114</v>
      </c>
      <c r="B28" s="126" t="s">
        <v>115</v>
      </c>
      <c r="C28" s="132" t="s">
        <v>67</v>
      </c>
      <c r="D28" s="6" t="s">
        <v>57</v>
      </c>
      <c r="E28" s="6" t="s">
        <v>58</v>
      </c>
      <c r="F28" s="6" t="s">
        <v>59</v>
      </c>
      <c r="M28" s="6" t="s">
        <v>105</v>
      </c>
    </row>
    <row r="29" spans="1:13" x14ac:dyDescent="0.2">
      <c r="A29" s="131" t="s">
        <v>116</v>
      </c>
      <c r="B29" s="126" t="s">
        <v>117</v>
      </c>
      <c r="C29" s="132" t="s">
        <v>64</v>
      </c>
      <c r="D29" s="6" t="s">
        <v>57</v>
      </c>
      <c r="E29" s="6" t="s">
        <v>58</v>
      </c>
      <c r="F29" s="6" t="s">
        <v>59</v>
      </c>
    </row>
    <row r="30" spans="1:13" x14ac:dyDescent="0.2">
      <c r="A30" s="131" t="s">
        <v>118</v>
      </c>
      <c r="B30" s="126" t="s">
        <v>119</v>
      </c>
      <c r="C30" s="132" t="s">
        <v>67</v>
      </c>
      <c r="D30" s="6" t="s">
        <v>57</v>
      </c>
      <c r="E30" s="6" t="s">
        <v>58</v>
      </c>
      <c r="F30" s="6" t="s">
        <v>59</v>
      </c>
    </row>
    <row r="31" spans="1:13" x14ac:dyDescent="0.2">
      <c r="A31" s="131" t="s">
        <v>120</v>
      </c>
      <c r="B31" s="126" t="s">
        <v>121</v>
      </c>
      <c r="C31" s="132" t="s">
        <v>56</v>
      </c>
      <c r="D31" s="6" t="s">
        <v>57</v>
      </c>
      <c r="E31" s="6" t="s">
        <v>58</v>
      </c>
      <c r="F31" s="6" t="s">
        <v>59</v>
      </c>
    </row>
    <row r="32" spans="1:13" x14ac:dyDescent="0.2">
      <c r="A32" s="131" t="s">
        <v>122</v>
      </c>
      <c r="B32" s="126" t="s">
        <v>123</v>
      </c>
      <c r="C32" s="132" t="s">
        <v>64</v>
      </c>
      <c r="D32" s="6" t="s">
        <v>57</v>
      </c>
      <c r="E32" s="6" t="s">
        <v>58</v>
      </c>
      <c r="F32" s="6" t="s">
        <v>59</v>
      </c>
    </row>
    <row r="33" spans="1:14" x14ac:dyDescent="0.2">
      <c r="A33" s="131" t="s">
        <v>124</v>
      </c>
      <c r="B33" s="126" t="s">
        <v>125</v>
      </c>
      <c r="C33" s="132" t="s">
        <v>67</v>
      </c>
      <c r="D33" s="6" t="s">
        <v>57</v>
      </c>
      <c r="E33" s="6" t="s">
        <v>58</v>
      </c>
      <c r="F33" s="6" t="s">
        <v>59</v>
      </c>
    </row>
    <row r="34" spans="1:14" x14ac:dyDescent="0.2">
      <c r="A34" s="131" t="s">
        <v>126</v>
      </c>
      <c r="B34" s="126" t="s">
        <v>127</v>
      </c>
      <c r="C34" s="132" t="s">
        <v>64</v>
      </c>
      <c r="D34" s="6" t="s">
        <v>57</v>
      </c>
      <c r="E34" s="6" t="s">
        <v>58</v>
      </c>
      <c r="F34" s="6" t="s">
        <v>59</v>
      </c>
      <c r="N34" s="6" t="s">
        <v>105</v>
      </c>
    </row>
    <row r="35" spans="1:14" x14ac:dyDescent="0.2">
      <c r="A35" s="131" t="s">
        <v>128</v>
      </c>
      <c r="B35" s="126" t="s">
        <v>129</v>
      </c>
      <c r="C35" s="132" t="s">
        <v>67</v>
      </c>
      <c r="D35" s="6" t="s">
        <v>57</v>
      </c>
      <c r="E35" s="6" t="s">
        <v>58</v>
      </c>
      <c r="F35" s="6" t="s">
        <v>59</v>
      </c>
      <c r="N35" s="6" t="s">
        <v>105</v>
      </c>
    </row>
    <row r="36" spans="1:14" x14ac:dyDescent="0.2">
      <c r="A36" s="131" t="s">
        <v>130</v>
      </c>
      <c r="B36" s="126" t="s">
        <v>131</v>
      </c>
      <c r="C36" s="132" t="s">
        <v>64</v>
      </c>
      <c r="D36" s="6" t="s">
        <v>57</v>
      </c>
      <c r="E36" s="6" t="s">
        <v>58</v>
      </c>
      <c r="F36" s="6" t="s">
        <v>59</v>
      </c>
      <c r="N36" s="6" t="s">
        <v>105</v>
      </c>
    </row>
    <row r="37" spans="1:14" x14ac:dyDescent="0.2">
      <c r="A37" s="131" t="s">
        <v>132</v>
      </c>
      <c r="B37" s="126" t="s">
        <v>133</v>
      </c>
      <c r="C37" s="132" t="s">
        <v>67</v>
      </c>
      <c r="D37" s="6" t="s">
        <v>57</v>
      </c>
      <c r="E37" s="6" t="s">
        <v>58</v>
      </c>
      <c r="F37" s="6" t="s">
        <v>59</v>
      </c>
      <c r="N37" s="6" t="s">
        <v>105</v>
      </c>
    </row>
    <row r="38" spans="1:14" x14ac:dyDescent="0.2">
      <c r="A38" s="131" t="s">
        <v>134</v>
      </c>
      <c r="B38" s="126" t="s">
        <v>135</v>
      </c>
      <c r="C38" s="132" t="s">
        <v>56</v>
      </c>
      <c r="D38" s="6" t="s">
        <v>57</v>
      </c>
      <c r="E38" s="6" t="s">
        <v>58</v>
      </c>
      <c r="F38" s="6" t="s">
        <v>59</v>
      </c>
    </row>
    <row r="39" spans="1:14" x14ac:dyDescent="0.2">
      <c r="A39" s="131" t="s">
        <v>136</v>
      </c>
      <c r="B39" s="126" t="s">
        <v>137</v>
      </c>
      <c r="C39" s="132" t="s">
        <v>56</v>
      </c>
      <c r="D39" s="6" t="s">
        <v>57</v>
      </c>
      <c r="E39" s="6" t="s">
        <v>58</v>
      </c>
      <c r="F39" s="6" t="s">
        <v>59</v>
      </c>
    </row>
    <row r="40" spans="1:14" x14ac:dyDescent="0.2">
      <c r="A40" s="131" t="s">
        <v>138</v>
      </c>
      <c r="B40" s="126" t="s">
        <v>139</v>
      </c>
      <c r="C40" s="132" t="s">
        <v>56</v>
      </c>
      <c r="D40" s="6" t="s">
        <v>57</v>
      </c>
      <c r="E40" s="6" t="s">
        <v>58</v>
      </c>
      <c r="F40" s="6" t="s">
        <v>59</v>
      </c>
    </row>
    <row r="41" spans="1:14" x14ac:dyDescent="0.2">
      <c r="A41" s="131" t="s">
        <v>140</v>
      </c>
      <c r="B41" s="126" t="s">
        <v>141</v>
      </c>
      <c r="C41" s="132" t="s">
        <v>56</v>
      </c>
      <c r="D41" s="6" t="s">
        <v>57</v>
      </c>
      <c r="E41" s="6" t="s">
        <v>58</v>
      </c>
      <c r="F41" s="6" t="s">
        <v>59</v>
      </c>
    </row>
    <row r="42" spans="1:14" x14ac:dyDescent="0.2">
      <c r="A42" s="131" t="s">
        <v>142</v>
      </c>
      <c r="B42" s="126" t="s">
        <v>143</v>
      </c>
      <c r="C42" s="132" t="s">
        <v>56</v>
      </c>
      <c r="D42" s="6" t="s">
        <v>57</v>
      </c>
      <c r="E42" s="6" t="s">
        <v>58</v>
      </c>
      <c r="F42" s="6" t="s">
        <v>59</v>
      </c>
    </row>
    <row r="43" spans="1:14" x14ac:dyDescent="0.2">
      <c r="A43" s="131" t="s">
        <v>144</v>
      </c>
      <c r="B43" s="126" t="s">
        <v>145</v>
      </c>
      <c r="C43" s="132" t="s">
        <v>56</v>
      </c>
      <c r="D43" s="6" t="s">
        <v>57</v>
      </c>
      <c r="E43" s="6" t="s">
        <v>58</v>
      </c>
      <c r="F43" s="6" t="s">
        <v>59</v>
      </c>
    </row>
    <row r="44" spans="1:14" x14ac:dyDescent="0.2">
      <c r="A44" s="131" t="s">
        <v>146</v>
      </c>
      <c r="B44" s="126" t="s">
        <v>147</v>
      </c>
      <c r="C44" s="132" t="s">
        <v>64</v>
      </c>
      <c r="D44" s="6" t="s">
        <v>57</v>
      </c>
      <c r="E44" s="6" t="s">
        <v>58</v>
      </c>
      <c r="F44" s="6" t="s">
        <v>59</v>
      </c>
      <c r="N44" s="6" t="s">
        <v>105</v>
      </c>
    </row>
    <row r="45" spans="1:14" x14ac:dyDescent="0.2">
      <c r="A45" s="131" t="s">
        <v>148</v>
      </c>
      <c r="B45" s="126" t="s">
        <v>149</v>
      </c>
      <c r="C45" s="132" t="s">
        <v>67</v>
      </c>
      <c r="D45" s="6" t="s">
        <v>57</v>
      </c>
      <c r="E45" s="6" t="s">
        <v>58</v>
      </c>
      <c r="F45" s="6" t="s">
        <v>59</v>
      </c>
      <c r="N45" s="6" t="s">
        <v>105</v>
      </c>
    </row>
    <row r="46" spans="1:14" x14ac:dyDescent="0.2">
      <c r="A46" s="131" t="s">
        <v>150</v>
      </c>
      <c r="B46" s="126" t="s">
        <v>151</v>
      </c>
      <c r="C46" s="132" t="s">
        <v>64</v>
      </c>
      <c r="D46" s="6" t="s">
        <v>57</v>
      </c>
      <c r="E46" s="6" t="s">
        <v>58</v>
      </c>
      <c r="F46" s="6" t="s">
        <v>59</v>
      </c>
      <c r="N46" s="6" t="s">
        <v>105</v>
      </c>
    </row>
    <row r="47" spans="1:14" x14ac:dyDescent="0.2">
      <c r="A47" s="131" t="s">
        <v>152</v>
      </c>
      <c r="B47" s="126" t="s">
        <v>153</v>
      </c>
      <c r="C47" s="132" t="s">
        <v>67</v>
      </c>
      <c r="D47" s="6" t="s">
        <v>57</v>
      </c>
      <c r="E47" s="6" t="s">
        <v>58</v>
      </c>
      <c r="F47" s="6" t="s">
        <v>59</v>
      </c>
      <c r="N47" s="6" t="s">
        <v>105</v>
      </c>
    </row>
    <row r="48" spans="1:14" x14ac:dyDescent="0.2">
      <c r="A48" s="131" t="s">
        <v>154</v>
      </c>
      <c r="B48" s="126" t="s">
        <v>155</v>
      </c>
      <c r="C48" s="132" t="s">
        <v>64</v>
      </c>
      <c r="D48" s="6" t="s">
        <v>57</v>
      </c>
      <c r="E48" s="6" t="s">
        <v>58</v>
      </c>
      <c r="F48" s="6" t="s">
        <v>59</v>
      </c>
      <c r="L48" s="6" t="s">
        <v>105</v>
      </c>
    </row>
    <row r="49" spans="1:14" x14ac:dyDescent="0.2">
      <c r="A49" s="131" t="s">
        <v>156</v>
      </c>
      <c r="B49" s="126" t="s">
        <v>157</v>
      </c>
      <c r="C49" s="132" t="s">
        <v>67</v>
      </c>
      <c r="D49" s="6" t="s">
        <v>57</v>
      </c>
      <c r="E49" s="6" t="s">
        <v>58</v>
      </c>
      <c r="F49" s="6" t="s">
        <v>59</v>
      </c>
      <c r="L49" s="6" t="s">
        <v>105</v>
      </c>
    </row>
    <row r="50" spans="1:14" x14ac:dyDescent="0.2">
      <c r="A50" s="131" t="s">
        <v>158</v>
      </c>
      <c r="B50" s="126" t="s">
        <v>159</v>
      </c>
      <c r="C50" s="132" t="s">
        <v>64</v>
      </c>
      <c r="D50" s="6" t="s">
        <v>57</v>
      </c>
      <c r="E50" s="6" t="s">
        <v>58</v>
      </c>
      <c r="F50" s="6" t="s">
        <v>59</v>
      </c>
      <c r="N50" s="6" t="s">
        <v>105</v>
      </c>
    </row>
    <row r="51" spans="1:14" x14ac:dyDescent="0.2">
      <c r="A51" s="131" t="s">
        <v>160</v>
      </c>
      <c r="B51" s="126" t="s">
        <v>161</v>
      </c>
      <c r="C51" s="132" t="s">
        <v>67</v>
      </c>
      <c r="D51" s="6" t="s">
        <v>57</v>
      </c>
      <c r="E51" s="6" t="s">
        <v>58</v>
      </c>
      <c r="F51" s="6" t="s">
        <v>59</v>
      </c>
      <c r="N51" s="6" t="s">
        <v>105</v>
      </c>
    </row>
    <row r="52" spans="1:14" x14ac:dyDescent="0.2">
      <c r="A52" s="131" t="s">
        <v>162</v>
      </c>
      <c r="B52" s="126" t="s">
        <v>163</v>
      </c>
      <c r="C52" s="132" t="s">
        <v>64</v>
      </c>
      <c r="D52" s="6" t="s">
        <v>57</v>
      </c>
      <c r="E52" s="6" t="s">
        <v>58</v>
      </c>
      <c r="F52" s="6" t="s">
        <v>59</v>
      </c>
      <c r="N52" s="6" t="s">
        <v>105</v>
      </c>
    </row>
    <row r="53" spans="1:14" x14ac:dyDescent="0.2">
      <c r="A53" s="131" t="s">
        <v>164</v>
      </c>
      <c r="B53" s="126" t="s">
        <v>165</v>
      </c>
      <c r="C53" s="132" t="s">
        <v>67</v>
      </c>
      <c r="D53" s="6" t="s">
        <v>57</v>
      </c>
      <c r="E53" s="6" t="s">
        <v>58</v>
      </c>
      <c r="F53" s="6" t="s">
        <v>59</v>
      </c>
      <c r="N53" s="6" t="s">
        <v>105</v>
      </c>
    </row>
    <row r="54" spans="1:14" x14ac:dyDescent="0.2">
      <c r="A54" s="131" t="s">
        <v>166</v>
      </c>
      <c r="B54" s="126" t="s">
        <v>167</v>
      </c>
      <c r="C54" s="132" t="s">
        <v>64</v>
      </c>
      <c r="D54" s="6" t="s">
        <v>57</v>
      </c>
      <c r="E54" s="6" t="s">
        <v>58</v>
      </c>
      <c r="F54" s="6" t="s">
        <v>59</v>
      </c>
      <c r="N54" s="6" t="s">
        <v>105</v>
      </c>
    </row>
    <row r="55" spans="1:14" x14ac:dyDescent="0.2">
      <c r="A55" s="131" t="s">
        <v>168</v>
      </c>
      <c r="B55" s="126" t="s">
        <v>169</v>
      </c>
      <c r="C55" s="132" t="s">
        <v>67</v>
      </c>
      <c r="D55" s="6" t="s">
        <v>57</v>
      </c>
      <c r="E55" s="6" t="s">
        <v>58</v>
      </c>
      <c r="F55" s="6" t="s">
        <v>59</v>
      </c>
      <c r="N55" s="6" t="s">
        <v>105</v>
      </c>
    </row>
    <row r="56" spans="1:14" x14ac:dyDescent="0.2">
      <c r="A56" s="131" t="s">
        <v>170</v>
      </c>
      <c r="B56" s="126" t="s">
        <v>171</v>
      </c>
      <c r="C56" s="132" t="s">
        <v>56</v>
      </c>
      <c r="D56" s="6" t="s">
        <v>172</v>
      </c>
      <c r="E56" s="6" t="s">
        <v>58</v>
      </c>
      <c r="F56" s="6" t="s">
        <v>59</v>
      </c>
    </row>
    <row r="57" spans="1:14" x14ac:dyDescent="0.2">
      <c r="A57" s="131" t="s">
        <v>173</v>
      </c>
      <c r="B57" s="126" t="s">
        <v>174</v>
      </c>
      <c r="C57" s="132" t="s">
        <v>64</v>
      </c>
      <c r="D57" s="6" t="s">
        <v>172</v>
      </c>
      <c r="E57" s="6" t="s">
        <v>58</v>
      </c>
      <c r="F57" s="6" t="s">
        <v>59</v>
      </c>
    </row>
    <row r="58" spans="1:14" x14ac:dyDescent="0.2">
      <c r="A58" s="131" t="s">
        <v>175</v>
      </c>
      <c r="B58" s="126" t="s">
        <v>176</v>
      </c>
      <c r="C58" s="132" t="s">
        <v>67</v>
      </c>
      <c r="D58" s="6" t="s">
        <v>172</v>
      </c>
      <c r="E58" s="6" t="s">
        <v>58</v>
      </c>
      <c r="F58" s="6" t="s">
        <v>59</v>
      </c>
    </row>
    <row r="59" spans="1:14" x14ac:dyDescent="0.2">
      <c r="A59" s="131" t="s">
        <v>177</v>
      </c>
      <c r="B59" s="126" t="s">
        <v>178</v>
      </c>
      <c r="C59" s="132" t="s">
        <v>56</v>
      </c>
      <c r="D59" s="6" t="s">
        <v>57</v>
      </c>
      <c r="E59" s="6" t="s">
        <v>58</v>
      </c>
      <c r="F59" s="6" t="s">
        <v>59</v>
      </c>
    </row>
    <row r="60" spans="1:14" x14ac:dyDescent="0.2">
      <c r="A60" s="131" t="s">
        <v>179</v>
      </c>
      <c r="B60" s="126" t="s">
        <v>180</v>
      </c>
      <c r="C60" s="132" t="s">
        <v>56</v>
      </c>
      <c r="D60" s="6" t="s">
        <v>57</v>
      </c>
      <c r="E60" s="6" t="s">
        <v>58</v>
      </c>
      <c r="F60" s="6" t="s">
        <v>59</v>
      </c>
    </row>
    <row r="61" spans="1:14" x14ac:dyDescent="0.2">
      <c r="A61" s="131" t="s">
        <v>181</v>
      </c>
      <c r="B61" s="126" t="s">
        <v>182</v>
      </c>
      <c r="C61" s="132" t="s">
        <v>56</v>
      </c>
      <c r="D61" s="6" t="s">
        <v>57</v>
      </c>
      <c r="E61" s="6" t="s">
        <v>58</v>
      </c>
      <c r="F61" s="6" t="s">
        <v>59</v>
      </c>
    </row>
    <row r="62" spans="1:14" x14ac:dyDescent="0.2">
      <c r="A62" s="131" t="s">
        <v>183</v>
      </c>
      <c r="B62" s="126" t="s">
        <v>184</v>
      </c>
      <c r="C62" s="132" t="s">
        <v>56</v>
      </c>
      <c r="D62" s="6" t="s">
        <v>172</v>
      </c>
      <c r="E62" s="6" t="s">
        <v>58</v>
      </c>
      <c r="F62" s="6" t="s">
        <v>59</v>
      </c>
    </row>
    <row r="63" spans="1:14" x14ac:dyDescent="0.2">
      <c r="A63" s="131" t="s">
        <v>185</v>
      </c>
      <c r="B63" s="126" t="s">
        <v>186</v>
      </c>
      <c r="C63" s="132" t="s">
        <v>56</v>
      </c>
      <c r="D63" s="6" t="s">
        <v>57</v>
      </c>
      <c r="E63" s="6" t="s">
        <v>58</v>
      </c>
      <c r="F63" s="6" t="s">
        <v>59</v>
      </c>
    </row>
    <row r="64" spans="1:14" x14ac:dyDescent="0.2">
      <c r="A64" s="131" t="s">
        <v>187</v>
      </c>
      <c r="B64" s="126" t="s">
        <v>188</v>
      </c>
      <c r="C64" s="132" t="s">
        <v>56</v>
      </c>
      <c r="D64" s="6" t="s">
        <v>57</v>
      </c>
      <c r="E64" s="6" t="s">
        <v>58</v>
      </c>
      <c r="F64" s="6" t="s">
        <v>59</v>
      </c>
    </row>
    <row r="65" spans="1:15" x14ac:dyDescent="0.2">
      <c r="A65" s="131" t="s">
        <v>189</v>
      </c>
      <c r="B65" s="126" t="s">
        <v>190</v>
      </c>
      <c r="C65" s="132" t="s">
        <v>56</v>
      </c>
      <c r="D65" s="6" t="s">
        <v>57</v>
      </c>
      <c r="E65" s="6" t="s">
        <v>58</v>
      </c>
      <c r="F65" s="6" t="s">
        <v>59</v>
      </c>
    </row>
    <row r="66" spans="1:15" x14ac:dyDescent="0.2">
      <c r="A66" s="131" t="s">
        <v>191</v>
      </c>
      <c r="B66" s="126" t="s">
        <v>192</v>
      </c>
      <c r="C66" s="132" t="s">
        <v>56</v>
      </c>
      <c r="D66" s="6" t="s">
        <v>57</v>
      </c>
      <c r="E66" s="6" t="s">
        <v>58</v>
      </c>
      <c r="F66" s="6" t="s">
        <v>59</v>
      </c>
    </row>
    <row r="67" spans="1:15" x14ac:dyDescent="0.2">
      <c r="A67" s="131" t="s">
        <v>193</v>
      </c>
      <c r="B67" s="126" t="s">
        <v>194</v>
      </c>
      <c r="C67" s="132" t="s">
        <v>64</v>
      </c>
      <c r="D67" s="6" t="s">
        <v>57</v>
      </c>
      <c r="E67" s="6" t="s">
        <v>58</v>
      </c>
      <c r="F67" s="6" t="s">
        <v>59</v>
      </c>
    </row>
    <row r="68" spans="1:15" x14ac:dyDescent="0.2">
      <c r="A68" s="131" t="s">
        <v>195</v>
      </c>
      <c r="B68" s="126" t="s">
        <v>196</v>
      </c>
      <c r="C68" s="132" t="s">
        <v>67</v>
      </c>
      <c r="D68" s="6" t="s">
        <v>57</v>
      </c>
      <c r="E68" s="6" t="s">
        <v>58</v>
      </c>
      <c r="F68" s="6" t="s">
        <v>59</v>
      </c>
    </row>
    <row r="69" spans="1:15" x14ac:dyDescent="0.2">
      <c r="A69" s="131" t="s">
        <v>197</v>
      </c>
      <c r="B69" s="126" t="s">
        <v>198</v>
      </c>
      <c r="C69" s="132" t="s">
        <v>64</v>
      </c>
      <c r="D69" s="6" t="s">
        <v>57</v>
      </c>
      <c r="E69" s="6" t="s">
        <v>58</v>
      </c>
      <c r="F69" s="6" t="s">
        <v>59</v>
      </c>
    </row>
    <row r="70" spans="1:15" x14ac:dyDescent="0.2">
      <c r="A70" s="131" t="s">
        <v>199</v>
      </c>
      <c r="B70" s="126" t="s">
        <v>200</v>
      </c>
      <c r="C70" s="132" t="s">
        <v>67</v>
      </c>
      <c r="D70" s="6" t="s">
        <v>57</v>
      </c>
      <c r="E70" s="6" t="s">
        <v>58</v>
      </c>
      <c r="F70" s="6" t="s">
        <v>59</v>
      </c>
    </row>
    <row r="71" spans="1:15" x14ac:dyDescent="0.2">
      <c r="A71" s="131" t="s">
        <v>201</v>
      </c>
      <c r="B71" s="126" t="s">
        <v>202</v>
      </c>
      <c r="C71" s="132" t="s">
        <v>64</v>
      </c>
      <c r="D71" s="6" t="s">
        <v>57</v>
      </c>
      <c r="E71" s="6" t="s">
        <v>58</v>
      </c>
      <c r="F71" s="6" t="s">
        <v>59</v>
      </c>
    </row>
    <row r="72" spans="1:15" x14ac:dyDescent="0.2">
      <c r="A72" s="131" t="s">
        <v>203</v>
      </c>
      <c r="B72" s="126" t="s">
        <v>204</v>
      </c>
      <c r="C72" s="132" t="s">
        <v>67</v>
      </c>
      <c r="D72" s="6" t="s">
        <v>57</v>
      </c>
      <c r="E72" s="6" t="s">
        <v>58</v>
      </c>
      <c r="F72" s="6" t="s">
        <v>59</v>
      </c>
    </row>
    <row r="73" spans="1:15" x14ac:dyDescent="0.2">
      <c r="A73" s="131" t="s">
        <v>205</v>
      </c>
      <c r="B73" s="126" t="s">
        <v>206</v>
      </c>
      <c r="C73" s="132" t="s">
        <v>56</v>
      </c>
      <c r="D73" s="6" t="s">
        <v>57</v>
      </c>
      <c r="E73" s="6" t="s">
        <v>58</v>
      </c>
      <c r="F73" s="6" t="s">
        <v>59</v>
      </c>
    </row>
    <row r="74" spans="1:15" x14ac:dyDescent="0.2">
      <c r="A74" s="131" t="s">
        <v>207</v>
      </c>
      <c r="B74" s="126" t="s">
        <v>208</v>
      </c>
      <c r="C74" s="132" t="s">
        <v>56</v>
      </c>
      <c r="D74" s="6" t="s">
        <v>57</v>
      </c>
      <c r="E74" s="6" t="s">
        <v>58</v>
      </c>
      <c r="F74" s="6" t="s">
        <v>59</v>
      </c>
    </row>
    <row r="75" spans="1:15" x14ac:dyDescent="0.2">
      <c r="A75" s="131" t="s">
        <v>209</v>
      </c>
      <c r="B75" s="126" t="s">
        <v>210</v>
      </c>
      <c r="C75" s="132" t="s">
        <v>56</v>
      </c>
      <c r="D75" s="6" t="s">
        <v>57</v>
      </c>
      <c r="E75" s="6" t="s">
        <v>58</v>
      </c>
      <c r="F75" s="6" t="s">
        <v>59</v>
      </c>
      <c r="O75" s="6" t="s">
        <v>105</v>
      </c>
    </row>
    <row r="76" spans="1:15" x14ac:dyDescent="0.2">
      <c r="A76" s="131" t="s">
        <v>211</v>
      </c>
      <c r="B76" s="126" t="s">
        <v>212</v>
      </c>
      <c r="C76" s="132" t="s">
        <v>64</v>
      </c>
      <c r="D76" s="6" t="s">
        <v>57</v>
      </c>
      <c r="E76" s="6" t="s">
        <v>58</v>
      </c>
      <c r="F76" s="6" t="s">
        <v>59</v>
      </c>
      <c r="O76" s="6" t="s">
        <v>105</v>
      </c>
    </row>
    <row r="77" spans="1:15" x14ac:dyDescent="0.2">
      <c r="A77" s="131" t="s">
        <v>213</v>
      </c>
      <c r="B77" s="126" t="s">
        <v>214</v>
      </c>
      <c r="C77" s="132" t="s">
        <v>67</v>
      </c>
      <c r="D77" s="6" t="s">
        <v>57</v>
      </c>
      <c r="E77" s="6" t="s">
        <v>58</v>
      </c>
      <c r="F77" s="6" t="s">
        <v>59</v>
      </c>
      <c r="O77" s="6" t="s">
        <v>105</v>
      </c>
    </row>
    <row r="78" spans="1:15" x14ac:dyDescent="0.2">
      <c r="A78" s="131" t="s">
        <v>215</v>
      </c>
      <c r="B78" s="126" t="s">
        <v>216</v>
      </c>
      <c r="C78" s="132" t="s">
        <v>64</v>
      </c>
      <c r="D78" s="6" t="s">
        <v>57</v>
      </c>
      <c r="E78" s="6" t="s">
        <v>58</v>
      </c>
      <c r="F78" s="6" t="s">
        <v>59</v>
      </c>
      <c r="O78" s="6" t="s">
        <v>105</v>
      </c>
    </row>
    <row r="79" spans="1:15" x14ac:dyDescent="0.2">
      <c r="A79" s="131" t="s">
        <v>217</v>
      </c>
      <c r="B79" s="126" t="s">
        <v>218</v>
      </c>
      <c r="C79" s="132" t="s">
        <v>67</v>
      </c>
      <c r="D79" s="6" t="s">
        <v>57</v>
      </c>
      <c r="E79" s="6" t="s">
        <v>58</v>
      </c>
      <c r="F79" s="6" t="s">
        <v>59</v>
      </c>
      <c r="O79" s="6" t="s">
        <v>105</v>
      </c>
    </row>
    <row r="80" spans="1:15" x14ac:dyDescent="0.2">
      <c r="A80" s="131" t="s">
        <v>219</v>
      </c>
      <c r="B80" s="126" t="s">
        <v>220</v>
      </c>
      <c r="C80" s="132" t="s">
        <v>64</v>
      </c>
      <c r="D80" s="6" t="s">
        <v>57</v>
      </c>
      <c r="E80" s="6" t="s">
        <v>58</v>
      </c>
      <c r="F80" s="6" t="s">
        <v>59</v>
      </c>
      <c r="O80" s="6" t="s">
        <v>105</v>
      </c>
    </row>
    <row r="81" spans="1:15" x14ac:dyDescent="0.2">
      <c r="A81" s="131" t="s">
        <v>221</v>
      </c>
      <c r="B81" s="126" t="s">
        <v>222</v>
      </c>
      <c r="C81" s="132" t="s">
        <v>67</v>
      </c>
      <c r="D81" s="6" t="s">
        <v>57</v>
      </c>
      <c r="E81" s="6" t="s">
        <v>58</v>
      </c>
      <c r="F81" s="6" t="s">
        <v>59</v>
      </c>
      <c r="O81" s="6" t="s">
        <v>105</v>
      </c>
    </row>
    <row r="82" spans="1:15" x14ac:dyDescent="0.2">
      <c r="A82" s="131" t="s">
        <v>223</v>
      </c>
      <c r="B82" s="126" t="s">
        <v>224</v>
      </c>
      <c r="C82" s="132" t="s">
        <v>56</v>
      </c>
      <c r="D82" s="6" t="s">
        <v>57</v>
      </c>
      <c r="E82" s="6" t="s">
        <v>58</v>
      </c>
      <c r="F82" s="6" t="s">
        <v>59</v>
      </c>
      <c r="O82" s="6" t="s">
        <v>105</v>
      </c>
    </row>
    <row r="83" spans="1:15" x14ac:dyDescent="0.2">
      <c r="A83" s="131" t="s">
        <v>225</v>
      </c>
      <c r="B83" s="126" t="s">
        <v>226</v>
      </c>
      <c r="C83" s="132" t="s">
        <v>64</v>
      </c>
      <c r="D83" s="6" t="s">
        <v>57</v>
      </c>
      <c r="E83" s="6" t="s">
        <v>58</v>
      </c>
      <c r="F83" s="6" t="s">
        <v>59</v>
      </c>
      <c r="O83" s="6" t="s">
        <v>105</v>
      </c>
    </row>
    <row r="84" spans="1:15" x14ac:dyDescent="0.2">
      <c r="A84" s="131" t="s">
        <v>227</v>
      </c>
      <c r="B84" s="126" t="s">
        <v>228</v>
      </c>
      <c r="C84" s="132" t="s">
        <v>67</v>
      </c>
      <c r="D84" s="6" t="s">
        <v>57</v>
      </c>
      <c r="E84" s="6" t="s">
        <v>58</v>
      </c>
      <c r="F84" s="6" t="s">
        <v>59</v>
      </c>
      <c r="O84" s="6" t="s">
        <v>105</v>
      </c>
    </row>
    <row r="85" spans="1:15" x14ac:dyDescent="0.2">
      <c r="A85" s="131" t="s">
        <v>229</v>
      </c>
      <c r="B85" s="126" t="s">
        <v>230</v>
      </c>
      <c r="C85" s="132" t="s">
        <v>64</v>
      </c>
      <c r="D85" s="6" t="s">
        <v>57</v>
      </c>
      <c r="E85" s="6" t="s">
        <v>58</v>
      </c>
      <c r="F85" s="6" t="s">
        <v>59</v>
      </c>
      <c r="O85" s="6" t="s">
        <v>105</v>
      </c>
    </row>
    <row r="86" spans="1:15" x14ac:dyDescent="0.2">
      <c r="A86" s="131" t="s">
        <v>231</v>
      </c>
      <c r="B86" s="126" t="s">
        <v>232</v>
      </c>
      <c r="C86" s="132" t="s">
        <v>67</v>
      </c>
      <c r="D86" s="6" t="s">
        <v>57</v>
      </c>
      <c r="E86" s="6" t="s">
        <v>58</v>
      </c>
      <c r="F86" s="6" t="s">
        <v>59</v>
      </c>
      <c r="O86" s="6" t="s">
        <v>105</v>
      </c>
    </row>
    <row r="87" spans="1:15" x14ac:dyDescent="0.2">
      <c r="A87" s="131" t="s">
        <v>233</v>
      </c>
      <c r="B87" s="126" t="s">
        <v>234</v>
      </c>
      <c r="C87" s="132" t="s">
        <v>64</v>
      </c>
      <c r="D87" s="6" t="s">
        <v>57</v>
      </c>
      <c r="E87" s="6" t="s">
        <v>58</v>
      </c>
      <c r="F87" s="6" t="s">
        <v>59</v>
      </c>
      <c r="O87" s="6" t="s">
        <v>105</v>
      </c>
    </row>
    <row r="88" spans="1:15" x14ac:dyDescent="0.2">
      <c r="A88" s="131" t="s">
        <v>235</v>
      </c>
      <c r="B88" s="126" t="s">
        <v>236</v>
      </c>
      <c r="C88" s="132" t="s">
        <v>67</v>
      </c>
      <c r="D88" s="6" t="s">
        <v>57</v>
      </c>
      <c r="E88" s="6" t="s">
        <v>58</v>
      </c>
      <c r="F88" s="6" t="s">
        <v>59</v>
      </c>
      <c r="O88" s="6" t="s">
        <v>105</v>
      </c>
    </row>
    <row r="89" spans="1:15" x14ac:dyDescent="0.2">
      <c r="A89" s="131" t="s">
        <v>237</v>
      </c>
      <c r="B89" s="126" t="s">
        <v>238</v>
      </c>
      <c r="C89" s="132" t="s">
        <v>56</v>
      </c>
      <c r="D89" s="6" t="s">
        <v>57</v>
      </c>
      <c r="E89" s="6" t="s">
        <v>58</v>
      </c>
      <c r="F89" s="6" t="s">
        <v>59</v>
      </c>
    </row>
    <row r="90" spans="1:15" x14ac:dyDescent="0.2">
      <c r="A90" s="131" t="s">
        <v>239</v>
      </c>
      <c r="B90" s="126" t="s">
        <v>240</v>
      </c>
      <c r="C90" s="132" t="s">
        <v>56</v>
      </c>
      <c r="D90" s="6" t="s">
        <v>57</v>
      </c>
      <c r="E90" s="6" t="s">
        <v>58</v>
      </c>
      <c r="F90" s="6" t="s">
        <v>59</v>
      </c>
    </row>
    <row r="91" spans="1:15" x14ac:dyDescent="0.2">
      <c r="A91" s="131" t="s">
        <v>241</v>
      </c>
      <c r="B91" s="126" t="s">
        <v>242</v>
      </c>
      <c r="C91" s="132" t="s">
        <v>56</v>
      </c>
      <c r="D91" s="6" t="s">
        <v>57</v>
      </c>
      <c r="E91" s="6" t="s">
        <v>58</v>
      </c>
      <c r="F91" s="6" t="s">
        <v>59</v>
      </c>
    </row>
    <row r="92" spans="1:15" x14ac:dyDescent="0.2">
      <c r="A92" s="131" t="s">
        <v>243</v>
      </c>
      <c r="B92" s="126" t="s">
        <v>244</v>
      </c>
      <c r="C92" s="132" t="s">
        <v>56</v>
      </c>
      <c r="D92" s="6" t="s">
        <v>57</v>
      </c>
      <c r="E92" s="6" t="s">
        <v>58</v>
      </c>
      <c r="F92" s="6" t="s">
        <v>59</v>
      </c>
    </row>
    <row r="93" spans="1:15" x14ac:dyDescent="0.2">
      <c r="A93" s="131" t="s">
        <v>245</v>
      </c>
      <c r="B93" s="126" t="s">
        <v>246</v>
      </c>
      <c r="C93" s="132" t="s">
        <v>56</v>
      </c>
      <c r="D93" s="6" t="s">
        <v>57</v>
      </c>
      <c r="E93" s="6" t="s">
        <v>58</v>
      </c>
      <c r="F93" s="6" t="s">
        <v>59</v>
      </c>
    </row>
    <row r="94" spans="1:15" x14ac:dyDescent="0.2">
      <c r="A94" s="131" t="s">
        <v>247</v>
      </c>
      <c r="B94" s="126" t="s">
        <v>248</v>
      </c>
      <c r="C94" s="132" t="s">
        <v>56</v>
      </c>
      <c r="D94" s="6" t="s">
        <v>57</v>
      </c>
      <c r="E94" s="6" t="s">
        <v>58</v>
      </c>
      <c r="F94" s="6" t="s">
        <v>59</v>
      </c>
    </row>
    <row r="95" spans="1:15" x14ac:dyDescent="0.2">
      <c r="A95" s="131" t="s">
        <v>249</v>
      </c>
      <c r="B95" s="126" t="s">
        <v>250</v>
      </c>
      <c r="C95" s="132" t="s">
        <v>56</v>
      </c>
      <c r="D95" s="6" t="s">
        <v>57</v>
      </c>
      <c r="E95" s="6" t="s">
        <v>58</v>
      </c>
      <c r="F95" s="6" t="s">
        <v>59</v>
      </c>
    </row>
    <row r="96" spans="1:15" s="119" customFormat="1" x14ac:dyDescent="0.2">
      <c r="A96" s="133" t="s">
        <v>251</v>
      </c>
      <c r="B96" s="127" t="s">
        <v>252</v>
      </c>
      <c r="C96" s="134" t="s">
        <v>56</v>
      </c>
      <c r="D96" s="119" t="s">
        <v>57</v>
      </c>
      <c r="E96" s="119" t="s">
        <v>58</v>
      </c>
      <c r="F96" s="119" t="s">
        <v>59</v>
      </c>
      <c r="O96" s="123" t="s">
        <v>105</v>
      </c>
    </row>
    <row r="97" spans="1:15" s="119" customFormat="1" x14ac:dyDescent="0.2">
      <c r="A97" s="133" t="s">
        <v>253</v>
      </c>
      <c r="B97" s="127" t="s">
        <v>254</v>
      </c>
      <c r="C97" s="134" t="s">
        <v>64</v>
      </c>
      <c r="D97" s="119" t="s">
        <v>57</v>
      </c>
      <c r="E97" s="119" t="s">
        <v>58</v>
      </c>
      <c r="F97" s="119" t="s">
        <v>59</v>
      </c>
      <c r="O97" s="123" t="s">
        <v>105</v>
      </c>
    </row>
    <row r="98" spans="1:15" s="119" customFormat="1" x14ac:dyDescent="0.2">
      <c r="A98" s="133" t="s">
        <v>255</v>
      </c>
      <c r="B98" s="127" t="s">
        <v>256</v>
      </c>
      <c r="C98" s="134" t="s">
        <v>67</v>
      </c>
      <c r="D98" s="119" t="s">
        <v>57</v>
      </c>
      <c r="E98" s="119" t="s">
        <v>58</v>
      </c>
      <c r="F98" s="119" t="s">
        <v>59</v>
      </c>
      <c r="O98" s="123" t="s">
        <v>105</v>
      </c>
    </row>
    <row r="99" spans="1:15" s="119" customFormat="1" x14ac:dyDescent="0.2">
      <c r="A99" s="133" t="s">
        <v>257</v>
      </c>
      <c r="B99" s="127" t="s">
        <v>258</v>
      </c>
      <c r="C99" s="134" t="s">
        <v>67</v>
      </c>
      <c r="D99" s="119" t="s">
        <v>57</v>
      </c>
      <c r="E99" s="119" t="s">
        <v>58</v>
      </c>
      <c r="F99" s="119" t="s">
        <v>59</v>
      </c>
      <c r="O99" s="123" t="s">
        <v>105</v>
      </c>
    </row>
    <row r="100" spans="1:15" x14ac:dyDescent="0.2">
      <c r="A100" s="131" t="s">
        <v>259</v>
      </c>
      <c r="B100" s="126" t="s">
        <v>260</v>
      </c>
      <c r="C100" s="132" t="s">
        <v>56</v>
      </c>
      <c r="D100" s="6" t="s">
        <v>172</v>
      </c>
      <c r="E100" s="6" t="s">
        <v>58</v>
      </c>
      <c r="F100" s="6" t="s">
        <v>59</v>
      </c>
    </row>
    <row r="101" spans="1:15" x14ac:dyDescent="0.2">
      <c r="A101" s="131" t="s">
        <v>261</v>
      </c>
      <c r="B101" s="126" t="s">
        <v>260</v>
      </c>
      <c r="C101" s="132" t="s">
        <v>64</v>
      </c>
      <c r="D101" s="6" t="s">
        <v>57</v>
      </c>
      <c r="E101" s="6" t="s">
        <v>58</v>
      </c>
      <c r="F101" s="6" t="s">
        <v>59</v>
      </c>
    </row>
    <row r="102" spans="1:15" x14ac:dyDescent="0.2">
      <c r="A102" s="131" t="s">
        <v>262</v>
      </c>
      <c r="B102" s="126" t="s">
        <v>260</v>
      </c>
      <c r="C102" s="132" t="s">
        <v>67</v>
      </c>
      <c r="D102" s="6" t="s">
        <v>57</v>
      </c>
      <c r="E102" s="6" t="s">
        <v>58</v>
      </c>
      <c r="F102" s="6" t="s">
        <v>59</v>
      </c>
    </row>
    <row r="103" spans="1:15" x14ac:dyDescent="0.2">
      <c r="A103" s="131" t="s">
        <v>263</v>
      </c>
      <c r="B103" s="126" t="s">
        <v>264</v>
      </c>
      <c r="C103" s="132" t="s">
        <v>56</v>
      </c>
      <c r="D103" s="6" t="s">
        <v>57</v>
      </c>
      <c r="E103" s="6" t="s">
        <v>58</v>
      </c>
      <c r="F103" s="6" t="s">
        <v>59</v>
      </c>
    </row>
    <row r="104" spans="1:15" x14ac:dyDescent="0.2">
      <c r="A104" s="131" t="s">
        <v>265</v>
      </c>
      <c r="B104" s="126" t="s">
        <v>266</v>
      </c>
      <c r="C104" s="132" t="s">
        <v>56</v>
      </c>
      <c r="D104" s="6" t="s">
        <v>172</v>
      </c>
      <c r="E104" s="6" t="s">
        <v>58</v>
      </c>
      <c r="F104" s="6" t="s">
        <v>59</v>
      </c>
    </row>
    <row r="105" spans="1:15" x14ac:dyDescent="0.2">
      <c r="A105" s="131" t="s">
        <v>267</v>
      </c>
      <c r="B105" s="126" t="s">
        <v>268</v>
      </c>
      <c r="C105" s="132" t="s">
        <v>56</v>
      </c>
      <c r="D105" s="6" t="s">
        <v>57</v>
      </c>
      <c r="E105" s="6" t="s">
        <v>58</v>
      </c>
      <c r="F105" s="6" t="s">
        <v>59</v>
      </c>
    </row>
    <row r="106" spans="1:15" x14ac:dyDescent="0.2">
      <c r="A106" s="131" t="s">
        <v>269</v>
      </c>
      <c r="B106" s="126" t="s">
        <v>270</v>
      </c>
      <c r="C106" s="132" t="s">
        <v>56</v>
      </c>
      <c r="D106" s="6" t="s">
        <v>172</v>
      </c>
      <c r="E106" s="6" t="s">
        <v>58</v>
      </c>
      <c r="F106" s="6" t="s">
        <v>59</v>
      </c>
    </row>
    <row r="107" spans="1:15" x14ac:dyDescent="0.2">
      <c r="A107" s="131" t="s">
        <v>271</v>
      </c>
      <c r="B107" s="126" t="s">
        <v>272</v>
      </c>
      <c r="C107" s="132" t="s">
        <v>56</v>
      </c>
      <c r="D107" s="6" t="s">
        <v>57</v>
      </c>
      <c r="E107" s="6" t="s">
        <v>58</v>
      </c>
      <c r="F107" s="6" t="s">
        <v>59</v>
      </c>
    </row>
    <row r="108" spans="1:15" x14ac:dyDescent="0.2">
      <c r="A108" s="131" t="s">
        <v>273</v>
      </c>
      <c r="B108" s="126" t="s">
        <v>274</v>
      </c>
      <c r="C108" s="132" t="s">
        <v>56</v>
      </c>
      <c r="D108" s="6" t="s">
        <v>57</v>
      </c>
      <c r="E108" s="6" t="s">
        <v>58</v>
      </c>
      <c r="F108" s="6" t="s">
        <v>59</v>
      </c>
    </row>
    <row r="109" spans="1:15" x14ac:dyDescent="0.2">
      <c r="A109" s="131" t="s">
        <v>275</v>
      </c>
      <c r="B109" s="126" t="s">
        <v>276</v>
      </c>
      <c r="C109" s="132" t="s">
        <v>56</v>
      </c>
      <c r="D109" s="6" t="s">
        <v>172</v>
      </c>
      <c r="E109" s="6" t="s">
        <v>58</v>
      </c>
      <c r="F109" s="6" t="s">
        <v>59</v>
      </c>
    </row>
    <row r="110" spans="1:15" x14ac:dyDescent="0.2">
      <c r="A110" s="131" t="s">
        <v>277</v>
      </c>
      <c r="B110" s="126" t="s">
        <v>278</v>
      </c>
      <c r="C110" s="132" t="s">
        <v>56</v>
      </c>
      <c r="D110" s="6" t="s">
        <v>57</v>
      </c>
      <c r="E110" s="6" t="s">
        <v>58</v>
      </c>
      <c r="F110" s="6" t="s">
        <v>59</v>
      </c>
    </row>
    <row r="111" spans="1:15" x14ac:dyDescent="0.2">
      <c r="A111" s="131" t="s">
        <v>279</v>
      </c>
      <c r="B111" s="126" t="s">
        <v>280</v>
      </c>
      <c r="C111" s="132" t="s">
        <v>56</v>
      </c>
      <c r="D111" s="6" t="s">
        <v>57</v>
      </c>
      <c r="E111" s="6" t="s">
        <v>58</v>
      </c>
      <c r="F111" s="6" t="s">
        <v>59</v>
      </c>
    </row>
    <row r="112" spans="1:15" x14ac:dyDescent="0.2">
      <c r="A112" s="131" t="s">
        <v>281</v>
      </c>
      <c r="B112" s="126" t="s">
        <v>282</v>
      </c>
      <c r="C112" s="132" t="s">
        <v>56</v>
      </c>
      <c r="D112" s="6" t="s">
        <v>172</v>
      </c>
      <c r="E112" s="6" t="s">
        <v>58</v>
      </c>
      <c r="F112" s="6" t="s">
        <v>59</v>
      </c>
    </row>
    <row r="113" spans="1:52" x14ac:dyDescent="0.2">
      <c r="A113" s="131" t="s">
        <v>283</v>
      </c>
      <c r="B113" s="126" t="s">
        <v>284</v>
      </c>
      <c r="C113" s="132" t="s">
        <v>56</v>
      </c>
      <c r="D113" s="6" t="s">
        <v>57</v>
      </c>
      <c r="E113" s="6" t="s">
        <v>58</v>
      </c>
      <c r="F113" s="6" t="s">
        <v>59</v>
      </c>
    </row>
    <row r="114" spans="1:52" x14ac:dyDescent="0.2">
      <c r="A114" s="131" t="s">
        <v>285</v>
      </c>
      <c r="B114" s="126" t="s">
        <v>286</v>
      </c>
      <c r="C114" s="132" t="s">
        <v>56</v>
      </c>
      <c r="D114" s="6" t="s">
        <v>57</v>
      </c>
      <c r="E114" s="6" t="s">
        <v>58</v>
      </c>
      <c r="F114" s="6" t="s">
        <v>59</v>
      </c>
      <c r="O114" s="6" t="s">
        <v>105</v>
      </c>
    </row>
    <row r="115" spans="1:52" x14ac:dyDescent="0.2">
      <c r="A115" s="131" t="s">
        <v>287</v>
      </c>
      <c r="B115" s="126" t="s">
        <v>288</v>
      </c>
      <c r="C115" s="132" t="s">
        <v>64</v>
      </c>
      <c r="D115" s="6" t="s">
        <v>57</v>
      </c>
      <c r="E115" s="6" t="s">
        <v>58</v>
      </c>
      <c r="F115" s="6" t="s">
        <v>59</v>
      </c>
      <c r="O115" s="6" t="s">
        <v>105</v>
      </c>
    </row>
    <row r="116" spans="1:52" x14ac:dyDescent="0.2">
      <c r="A116" s="131" t="s">
        <v>289</v>
      </c>
      <c r="B116" s="126" t="s">
        <v>288</v>
      </c>
      <c r="C116" s="132" t="s">
        <v>67</v>
      </c>
      <c r="D116" s="6" t="s">
        <v>57</v>
      </c>
      <c r="E116" s="6" t="s">
        <v>58</v>
      </c>
      <c r="F116" s="6" t="s">
        <v>59</v>
      </c>
      <c r="O116" s="6" t="s">
        <v>105</v>
      </c>
    </row>
    <row r="117" spans="1:52" x14ac:dyDescent="0.2">
      <c r="A117" s="131" t="s">
        <v>290</v>
      </c>
      <c r="B117" s="126" t="s">
        <v>291</v>
      </c>
      <c r="C117" s="132" t="s">
        <v>64</v>
      </c>
      <c r="D117" s="6" t="s">
        <v>57</v>
      </c>
      <c r="E117" s="6" t="s">
        <v>58</v>
      </c>
      <c r="F117" s="6" t="s">
        <v>59</v>
      </c>
      <c r="O117" s="6" t="s">
        <v>105</v>
      </c>
    </row>
    <row r="118" spans="1:52" x14ac:dyDescent="0.2">
      <c r="A118" s="131" t="s">
        <v>292</v>
      </c>
      <c r="B118" s="126" t="s">
        <v>291</v>
      </c>
      <c r="C118" s="132" t="s">
        <v>67</v>
      </c>
      <c r="D118" s="6" t="s">
        <v>57</v>
      </c>
      <c r="E118" s="6" t="s">
        <v>58</v>
      </c>
      <c r="F118" s="6" t="s">
        <v>59</v>
      </c>
      <c r="O118" s="6" t="s">
        <v>105</v>
      </c>
    </row>
    <row r="119" spans="1:52" x14ac:dyDescent="0.2">
      <c r="A119" s="131" t="s">
        <v>293</v>
      </c>
      <c r="B119" s="126" t="s">
        <v>294</v>
      </c>
      <c r="C119" s="132" t="s">
        <v>56</v>
      </c>
      <c r="D119" s="6" t="s">
        <v>172</v>
      </c>
      <c r="E119" s="6" t="s">
        <v>58</v>
      </c>
      <c r="F119" s="6" t="s">
        <v>59</v>
      </c>
      <c r="O119" s="6" t="s">
        <v>105</v>
      </c>
    </row>
    <row r="120" spans="1:52" x14ac:dyDescent="0.2">
      <c r="A120" s="131" t="s">
        <v>295</v>
      </c>
      <c r="B120" s="126" t="s">
        <v>296</v>
      </c>
      <c r="C120" s="132" t="s">
        <v>64</v>
      </c>
      <c r="D120" s="6" t="s">
        <v>57</v>
      </c>
      <c r="E120" s="6" t="s">
        <v>58</v>
      </c>
      <c r="F120" s="6" t="s">
        <v>59</v>
      </c>
      <c r="O120" s="6" t="s">
        <v>105</v>
      </c>
    </row>
    <row r="121" spans="1:52" x14ac:dyDescent="0.2">
      <c r="A121" s="131" t="s">
        <v>297</v>
      </c>
      <c r="B121" s="126" t="s">
        <v>296</v>
      </c>
      <c r="C121" s="132" t="s">
        <v>67</v>
      </c>
      <c r="D121" s="6" t="s">
        <v>57</v>
      </c>
      <c r="E121" s="6" t="s">
        <v>58</v>
      </c>
      <c r="F121" s="6" t="s">
        <v>59</v>
      </c>
      <c r="O121" s="6" t="s">
        <v>105</v>
      </c>
    </row>
    <row r="122" spans="1:52" x14ac:dyDescent="0.2">
      <c r="A122" s="131" t="s">
        <v>298</v>
      </c>
      <c r="B122" s="126" t="s">
        <v>299</v>
      </c>
      <c r="C122" s="132" t="s">
        <v>64</v>
      </c>
      <c r="D122" s="6" t="s">
        <v>57</v>
      </c>
      <c r="E122" s="6" t="s">
        <v>58</v>
      </c>
      <c r="F122" s="6" t="s">
        <v>59</v>
      </c>
      <c r="O122" s="6" t="s">
        <v>105</v>
      </c>
    </row>
    <row r="123" spans="1:52" x14ac:dyDescent="0.2">
      <c r="A123" s="131" t="s">
        <v>300</v>
      </c>
      <c r="B123" s="126" t="s">
        <v>299</v>
      </c>
      <c r="C123" s="132" t="s">
        <v>67</v>
      </c>
      <c r="D123" s="6" t="s">
        <v>57</v>
      </c>
      <c r="E123" s="6" t="s">
        <v>58</v>
      </c>
      <c r="F123" s="6" t="s">
        <v>59</v>
      </c>
      <c r="O123" s="6" t="s">
        <v>105</v>
      </c>
    </row>
    <row r="124" spans="1:52" x14ac:dyDescent="0.2">
      <c r="A124" s="131" t="s">
        <v>301</v>
      </c>
      <c r="B124" s="126" t="s">
        <v>302</v>
      </c>
      <c r="C124" s="132" t="s">
        <v>56</v>
      </c>
      <c r="D124" s="6" t="s">
        <v>172</v>
      </c>
      <c r="E124" s="6" t="s">
        <v>58</v>
      </c>
      <c r="F124" s="6" t="s">
        <v>59</v>
      </c>
      <c r="O124" s="6" t="s">
        <v>105</v>
      </c>
    </row>
    <row r="125" spans="1:52" x14ac:dyDescent="0.2">
      <c r="A125" s="131" t="s">
        <v>303</v>
      </c>
      <c r="B125" s="126" t="s">
        <v>304</v>
      </c>
      <c r="C125" s="132" t="s">
        <v>56</v>
      </c>
      <c r="D125" s="6" t="s">
        <v>57</v>
      </c>
      <c r="E125" s="6" t="s">
        <v>58</v>
      </c>
      <c r="F125" s="6" t="s">
        <v>59</v>
      </c>
      <c r="O125" s="6" t="s">
        <v>105</v>
      </c>
    </row>
    <row r="126" spans="1:52" x14ac:dyDescent="0.2">
      <c r="A126" s="131" t="s">
        <v>305</v>
      </c>
      <c r="B126" s="126" t="s">
        <v>306</v>
      </c>
      <c r="C126" s="132" t="s">
        <v>64</v>
      </c>
      <c r="D126" s="6" t="s">
        <v>57</v>
      </c>
      <c r="E126" s="6" t="s">
        <v>58</v>
      </c>
      <c r="F126" s="6" t="s">
        <v>59</v>
      </c>
      <c r="O126" s="6" t="s">
        <v>105</v>
      </c>
    </row>
    <row r="127" spans="1:52" x14ac:dyDescent="0.2">
      <c r="A127" s="131" t="s">
        <v>307</v>
      </c>
      <c r="B127" s="6" t="s">
        <v>306</v>
      </c>
      <c r="C127" s="132" t="s">
        <v>67</v>
      </c>
      <c r="D127" s="6" t="s">
        <v>57</v>
      </c>
      <c r="E127" s="6" t="s">
        <v>58</v>
      </c>
      <c r="F127" s="6" t="s">
        <v>59</v>
      </c>
      <c r="O127" s="6" t="s">
        <v>105</v>
      </c>
    </row>
    <row r="128" spans="1:52" s="120" customFormat="1" ht="12.75" x14ac:dyDescent="0.2">
      <c r="A128" s="133" t="s">
        <v>308</v>
      </c>
      <c r="B128" s="127" t="s">
        <v>309</v>
      </c>
      <c r="C128" s="134" t="s">
        <v>64</v>
      </c>
      <c r="D128" s="119" t="s">
        <v>57</v>
      </c>
      <c r="E128" s="119" t="s">
        <v>58</v>
      </c>
      <c r="F128" s="119" t="s">
        <v>59</v>
      </c>
      <c r="G128" s="119"/>
      <c r="H128" s="119"/>
      <c r="I128" s="119"/>
      <c r="J128" s="119"/>
      <c r="K128" s="119"/>
      <c r="L128" s="119"/>
      <c r="M128" s="119"/>
      <c r="N128" s="119"/>
      <c r="O128" s="6" t="s">
        <v>105</v>
      </c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</row>
    <row r="129" spans="1:52" s="120" customFormat="1" ht="12.75" x14ac:dyDescent="0.2">
      <c r="A129" s="133" t="s">
        <v>310</v>
      </c>
      <c r="B129" s="127" t="s">
        <v>309</v>
      </c>
      <c r="C129" s="134" t="s">
        <v>67</v>
      </c>
      <c r="D129" s="119" t="s">
        <v>57</v>
      </c>
      <c r="E129" s="119" t="s">
        <v>58</v>
      </c>
      <c r="F129" s="119" t="s">
        <v>59</v>
      </c>
      <c r="G129" s="119"/>
      <c r="H129" s="119"/>
      <c r="I129" s="119"/>
      <c r="J129" s="119"/>
      <c r="K129" s="119"/>
      <c r="L129" s="119"/>
      <c r="M129" s="119"/>
      <c r="N129" s="119"/>
      <c r="O129" s="6" t="s">
        <v>105</v>
      </c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</row>
    <row r="130" spans="1:52" x14ac:dyDescent="0.2">
      <c r="A130" s="131" t="s">
        <v>311</v>
      </c>
      <c r="B130" s="6" t="s">
        <v>312</v>
      </c>
      <c r="C130" s="132" t="s">
        <v>56</v>
      </c>
      <c r="D130" s="6" t="s">
        <v>57</v>
      </c>
      <c r="E130" s="6" t="s">
        <v>58</v>
      </c>
      <c r="F130" s="6" t="s">
        <v>59</v>
      </c>
    </row>
    <row r="131" spans="1:52" x14ac:dyDescent="0.2">
      <c r="A131" s="131" t="s">
        <v>313</v>
      </c>
      <c r="B131" s="6" t="s">
        <v>314</v>
      </c>
      <c r="C131" s="132" t="s">
        <v>56</v>
      </c>
      <c r="D131" s="6" t="s">
        <v>57</v>
      </c>
      <c r="E131" s="6" t="s">
        <v>58</v>
      </c>
      <c r="F131" s="6" t="s">
        <v>59</v>
      </c>
    </row>
    <row r="132" spans="1:52" x14ac:dyDescent="0.2">
      <c r="A132" s="131" t="s">
        <v>315</v>
      </c>
      <c r="B132" s="6" t="s">
        <v>316</v>
      </c>
      <c r="C132" s="132" t="s">
        <v>56</v>
      </c>
      <c r="D132" s="6" t="s">
        <v>57</v>
      </c>
      <c r="E132" s="6" t="s">
        <v>58</v>
      </c>
      <c r="F132" s="6" t="s">
        <v>59</v>
      </c>
    </row>
    <row r="133" spans="1:52" x14ac:dyDescent="0.2">
      <c r="A133" s="131" t="s">
        <v>317</v>
      </c>
      <c r="B133" s="6" t="s">
        <v>318</v>
      </c>
      <c r="C133" s="132" t="s">
        <v>56</v>
      </c>
      <c r="D133" s="6" t="s">
        <v>57</v>
      </c>
      <c r="E133" s="6" t="s">
        <v>58</v>
      </c>
      <c r="F133" s="6" t="s">
        <v>59</v>
      </c>
    </row>
    <row r="134" spans="1:52" x14ac:dyDescent="0.2">
      <c r="A134" s="131" t="s">
        <v>319</v>
      </c>
      <c r="B134" s="6" t="s">
        <v>320</v>
      </c>
      <c r="C134" s="132" t="s">
        <v>56</v>
      </c>
      <c r="D134" s="6" t="s">
        <v>172</v>
      </c>
      <c r="E134" s="6" t="s">
        <v>58</v>
      </c>
      <c r="F134" s="6" t="s">
        <v>59</v>
      </c>
    </row>
    <row r="135" spans="1:52" x14ac:dyDescent="0.2">
      <c r="A135" s="131" t="s">
        <v>321</v>
      </c>
      <c r="B135" s="6" t="s">
        <v>322</v>
      </c>
      <c r="C135" s="132" t="s">
        <v>56</v>
      </c>
      <c r="D135" s="6" t="s">
        <v>57</v>
      </c>
      <c r="E135" s="6" t="s">
        <v>58</v>
      </c>
      <c r="F135" s="6" t="s">
        <v>59</v>
      </c>
    </row>
    <row r="136" spans="1:52" x14ac:dyDescent="0.2">
      <c r="A136" s="131" t="s">
        <v>323</v>
      </c>
      <c r="B136" s="6" t="s">
        <v>324</v>
      </c>
      <c r="C136" s="132" t="s">
        <v>56</v>
      </c>
      <c r="D136" s="6" t="s">
        <v>57</v>
      </c>
      <c r="E136" s="6" t="s">
        <v>58</v>
      </c>
      <c r="F136" s="6" t="s">
        <v>59</v>
      </c>
    </row>
    <row r="137" spans="1:52" x14ac:dyDescent="0.2">
      <c r="A137" s="131" t="s">
        <v>325</v>
      </c>
      <c r="B137" s="6" t="s">
        <v>326</v>
      </c>
      <c r="C137" s="132" t="s">
        <v>56</v>
      </c>
      <c r="D137" s="6" t="s">
        <v>172</v>
      </c>
      <c r="E137" s="6" t="s">
        <v>58</v>
      </c>
      <c r="F137" s="6" t="s">
        <v>59</v>
      </c>
    </row>
    <row r="138" spans="1:52" x14ac:dyDescent="0.2">
      <c r="A138" s="131" t="s">
        <v>327</v>
      </c>
      <c r="B138" s="6" t="s">
        <v>328</v>
      </c>
      <c r="C138" s="132" t="s">
        <v>56</v>
      </c>
      <c r="D138" s="6" t="s">
        <v>57</v>
      </c>
      <c r="E138" s="6" t="s">
        <v>58</v>
      </c>
      <c r="F138" s="6" t="s">
        <v>59</v>
      </c>
      <c r="O138" s="6" t="s">
        <v>105</v>
      </c>
    </row>
    <row r="139" spans="1:52" x14ac:dyDescent="0.2">
      <c r="A139" s="131" t="s">
        <v>329</v>
      </c>
      <c r="B139" s="6" t="s">
        <v>330</v>
      </c>
      <c r="C139" s="132" t="s">
        <v>64</v>
      </c>
      <c r="D139" s="6" t="s">
        <v>57</v>
      </c>
      <c r="E139" s="6" t="s">
        <v>58</v>
      </c>
      <c r="F139" s="6" t="s">
        <v>59</v>
      </c>
      <c r="O139" s="6" t="s">
        <v>105</v>
      </c>
    </row>
    <row r="140" spans="1:52" x14ac:dyDescent="0.2">
      <c r="A140" s="131" t="s">
        <v>331</v>
      </c>
      <c r="B140" s="6" t="s">
        <v>332</v>
      </c>
      <c r="C140" s="132" t="s">
        <v>67</v>
      </c>
      <c r="D140" s="6" t="s">
        <v>57</v>
      </c>
      <c r="E140" s="6" t="s">
        <v>58</v>
      </c>
      <c r="F140" s="6" t="s">
        <v>59</v>
      </c>
      <c r="O140" s="6" t="s">
        <v>105</v>
      </c>
    </row>
    <row r="141" spans="1:52" x14ac:dyDescent="0.2">
      <c r="A141" s="131" t="s">
        <v>333</v>
      </c>
      <c r="B141" s="6" t="s">
        <v>334</v>
      </c>
      <c r="C141" s="132" t="s">
        <v>56</v>
      </c>
      <c r="D141" s="6" t="s">
        <v>172</v>
      </c>
      <c r="E141" s="6" t="s">
        <v>58</v>
      </c>
      <c r="F141" s="6" t="s">
        <v>59</v>
      </c>
      <c r="O141" s="6" t="s">
        <v>105</v>
      </c>
    </row>
    <row r="142" spans="1:52" x14ac:dyDescent="0.2">
      <c r="A142" s="131" t="s">
        <v>335</v>
      </c>
      <c r="B142" s="6" t="s">
        <v>336</v>
      </c>
      <c r="C142" s="132" t="s">
        <v>64</v>
      </c>
      <c r="D142" s="6" t="s">
        <v>172</v>
      </c>
      <c r="E142" s="6" t="s">
        <v>58</v>
      </c>
      <c r="F142" s="6" t="s">
        <v>59</v>
      </c>
      <c r="O142" s="6" t="s">
        <v>105</v>
      </c>
    </row>
    <row r="143" spans="1:52" x14ac:dyDescent="0.2">
      <c r="A143" s="131" t="s">
        <v>337</v>
      </c>
      <c r="B143" s="6" t="s">
        <v>338</v>
      </c>
      <c r="C143" s="132" t="s">
        <v>67</v>
      </c>
      <c r="D143" s="6" t="s">
        <v>172</v>
      </c>
      <c r="E143" s="6" t="s">
        <v>58</v>
      </c>
      <c r="F143" s="6" t="s">
        <v>59</v>
      </c>
      <c r="O143" s="6" t="s">
        <v>105</v>
      </c>
    </row>
    <row r="144" spans="1:52" x14ac:dyDescent="0.2">
      <c r="A144" s="131" t="s">
        <v>339</v>
      </c>
      <c r="B144" s="6" t="s">
        <v>340</v>
      </c>
      <c r="C144" s="132" t="s">
        <v>56</v>
      </c>
      <c r="D144" s="6" t="s">
        <v>172</v>
      </c>
      <c r="E144" s="6" t="s">
        <v>58</v>
      </c>
      <c r="F144" s="6" t="s">
        <v>59</v>
      </c>
      <c r="O144" s="6" t="s">
        <v>105</v>
      </c>
    </row>
    <row r="145" spans="1:6" x14ac:dyDescent="0.2">
      <c r="A145" s="131" t="s">
        <v>341</v>
      </c>
      <c r="B145" s="6" t="s">
        <v>342</v>
      </c>
      <c r="C145" s="132" t="s">
        <v>56</v>
      </c>
      <c r="D145" s="6" t="s">
        <v>57</v>
      </c>
      <c r="E145" s="6" t="s">
        <v>58</v>
      </c>
      <c r="F145" s="6" t="s">
        <v>59</v>
      </c>
    </row>
    <row r="146" spans="1:6" x14ac:dyDescent="0.2">
      <c r="A146" s="131" t="s">
        <v>343</v>
      </c>
      <c r="B146" s="6" t="s">
        <v>344</v>
      </c>
      <c r="C146" s="132" t="s">
        <v>56</v>
      </c>
      <c r="D146" s="6" t="s">
        <v>57</v>
      </c>
      <c r="E146" s="6" t="s">
        <v>58</v>
      </c>
      <c r="F146" s="6" t="s">
        <v>59</v>
      </c>
    </row>
    <row r="147" spans="1:6" x14ac:dyDescent="0.2">
      <c r="A147" s="131" t="s">
        <v>345</v>
      </c>
      <c r="B147" s="6" t="s">
        <v>346</v>
      </c>
      <c r="C147" s="132" t="s">
        <v>64</v>
      </c>
      <c r="D147" s="6" t="s">
        <v>57</v>
      </c>
      <c r="E147" s="6" t="s">
        <v>58</v>
      </c>
      <c r="F147" s="6" t="s">
        <v>59</v>
      </c>
    </row>
    <row r="148" spans="1:6" x14ac:dyDescent="0.2">
      <c r="A148" s="131" t="s">
        <v>347</v>
      </c>
      <c r="B148" s="6" t="s">
        <v>348</v>
      </c>
      <c r="C148" s="132" t="s">
        <v>67</v>
      </c>
      <c r="D148" s="6" t="s">
        <v>57</v>
      </c>
      <c r="E148" s="6" t="s">
        <v>58</v>
      </c>
      <c r="F148" s="6" t="s">
        <v>59</v>
      </c>
    </row>
    <row r="149" spans="1:6" x14ac:dyDescent="0.2">
      <c r="A149" s="131" t="s">
        <v>349</v>
      </c>
      <c r="B149" s="6" t="s">
        <v>350</v>
      </c>
      <c r="C149" s="132" t="s">
        <v>67</v>
      </c>
      <c r="D149" s="6" t="s">
        <v>57</v>
      </c>
      <c r="E149" s="6" t="s">
        <v>58</v>
      </c>
      <c r="F149" s="6" t="s">
        <v>59</v>
      </c>
    </row>
    <row r="150" spans="1:6" x14ac:dyDescent="0.2">
      <c r="A150" s="131" t="s">
        <v>351</v>
      </c>
      <c r="B150" s="6" t="s">
        <v>352</v>
      </c>
      <c r="C150" s="132" t="s">
        <v>56</v>
      </c>
      <c r="D150" s="6" t="s">
        <v>57</v>
      </c>
      <c r="E150" s="6" t="s">
        <v>58</v>
      </c>
      <c r="F150" s="6" t="s">
        <v>59</v>
      </c>
    </row>
    <row r="151" spans="1:6" x14ac:dyDescent="0.2">
      <c r="A151" s="131" t="s">
        <v>353</v>
      </c>
      <c r="B151" s="6" t="s">
        <v>354</v>
      </c>
      <c r="C151" s="132" t="s">
        <v>56</v>
      </c>
      <c r="D151" s="6" t="s">
        <v>57</v>
      </c>
      <c r="E151" s="6" t="s">
        <v>58</v>
      </c>
      <c r="F151" s="6" t="s">
        <v>59</v>
      </c>
    </row>
    <row r="152" spans="1:6" x14ac:dyDescent="0.2">
      <c r="A152" s="131" t="s">
        <v>355</v>
      </c>
      <c r="B152" s="6" t="s">
        <v>356</v>
      </c>
      <c r="C152" s="132" t="s">
        <v>56</v>
      </c>
      <c r="D152" s="6" t="s">
        <v>57</v>
      </c>
      <c r="E152" s="6" t="s">
        <v>58</v>
      </c>
      <c r="F152" s="6" t="s">
        <v>59</v>
      </c>
    </row>
    <row r="153" spans="1:6" x14ac:dyDescent="0.2">
      <c r="A153" s="131" t="s">
        <v>357</v>
      </c>
      <c r="B153" s="6" t="s">
        <v>358</v>
      </c>
      <c r="C153" s="132" t="s">
        <v>56</v>
      </c>
      <c r="D153" s="6" t="s">
        <v>172</v>
      </c>
      <c r="E153" s="6" t="s">
        <v>359</v>
      </c>
      <c r="F153" s="6" t="s">
        <v>360</v>
      </c>
    </row>
    <row r="154" spans="1:6" x14ac:dyDescent="0.2">
      <c r="A154" s="131" t="s">
        <v>361</v>
      </c>
      <c r="B154" s="6" t="s">
        <v>362</v>
      </c>
      <c r="C154" s="132" t="s">
        <v>56</v>
      </c>
      <c r="D154" s="6" t="s">
        <v>172</v>
      </c>
      <c r="E154" s="6" t="s">
        <v>359</v>
      </c>
      <c r="F154" s="6" t="s">
        <v>360</v>
      </c>
    </row>
    <row r="155" spans="1:6" x14ac:dyDescent="0.2">
      <c r="A155" s="131" t="s">
        <v>363</v>
      </c>
      <c r="B155" s="6" t="s">
        <v>364</v>
      </c>
      <c r="C155" s="132" t="s">
        <v>56</v>
      </c>
      <c r="D155" s="6" t="s">
        <v>172</v>
      </c>
      <c r="E155" s="6" t="s">
        <v>359</v>
      </c>
      <c r="F155" s="6" t="s">
        <v>360</v>
      </c>
    </row>
    <row r="156" spans="1:6" x14ac:dyDescent="0.2">
      <c r="A156" s="131" t="s">
        <v>365</v>
      </c>
      <c r="B156" s="6" t="s">
        <v>366</v>
      </c>
      <c r="C156" s="132" t="s">
        <v>56</v>
      </c>
      <c r="D156" s="6" t="s">
        <v>172</v>
      </c>
      <c r="E156" s="6" t="s">
        <v>359</v>
      </c>
      <c r="F156" s="6" t="s">
        <v>360</v>
      </c>
    </row>
    <row r="157" spans="1:6" x14ac:dyDescent="0.2">
      <c r="A157" s="131" t="s">
        <v>367</v>
      </c>
      <c r="B157" s="6" t="s">
        <v>368</v>
      </c>
      <c r="C157" s="132" t="s">
        <v>56</v>
      </c>
      <c r="D157" s="6" t="s">
        <v>172</v>
      </c>
      <c r="E157" s="6" t="s">
        <v>359</v>
      </c>
      <c r="F157" s="6" t="s">
        <v>360</v>
      </c>
    </row>
    <row r="158" spans="1:6" x14ac:dyDescent="0.2">
      <c r="A158" s="131" t="s">
        <v>369</v>
      </c>
      <c r="B158" s="6" t="s">
        <v>370</v>
      </c>
      <c r="C158" s="132" t="s">
        <v>56</v>
      </c>
      <c r="D158" s="6" t="s">
        <v>172</v>
      </c>
      <c r="E158" s="6" t="s">
        <v>359</v>
      </c>
      <c r="F158" s="6" t="s">
        <v>360</v>
      </c>
    </row>
    <row r="159" spans="1:6" x14ac:dyDescent="0.2">
      <c r="A159" s="131" t="s">
        <v>371</v>
      </c>
      <c r="B159" s="6" t="s">
        <v>372</v>
      </c>
      <c r="C159" s="132" t="s">
        <v>56</v>
      </c>
      <c r="D159" s="6" t="s">
        <v>172</v>
      </c>
      <c r="E159" s="6" t="s">
        <v>359</v>
      </c>
      <c r="F159" s="6" t="s">
        <v>360</v>
      </c>
    </row>
    <row r="160" spans="1:6" x14ac:dyDescent="0.2">
      <c r="A160" s="131" t="s">
        <v>373</v>
      </c>
      <c r="B160" s="6" t="s">
        <v>374</v>
      </c>
      <c r="C160" s="132" t="s">
        <v>56</v>
      </c>
      <c r="D160" s="6" t="s">
        <v>172</v>
      </c>
      <c r="E160" s="6" t="s">
        <v>359</v>
      </c>
      <c r="F160" s="6" t="s">
        <v>360</v>
      </c>
    </row>
    <row r="161" spans="1:14" x14ac:dyDescent="0.2">
      <c r="A161" s="131" t="s">
        <v>375</v>
      </c>
      <c r="B161" s="6" t="s">
        <v>376</v>
      </c>
      <c r="C161" s="132" t="s">
        <v>56</v>
      </c>
      <c r="D161" s="6" t="s">
        <v>172</v>
      </c>
      <c r="E161" s="6" t="s">
        <v>359</v>
      </c>
      <c r="F161" s="6" t="s">
        <v>360</v>
      </c>
    </row>
    <row r="162" spans="1:14" x14ac:dyDescent="0.2">
      <c r="A162" s="131" t="s">
        <v>377</v>
      </c>
      <c r="B162" s="6" t="s">
        <v>378</v>
      </c>
      <c r="C162" s="132" t="s">
        <v>56</v>
      </c>
      <c r="D162" s="6" t="s">
        <v>172</v>
      </c>
      <c r="E162" s="6" t="s">
        <v>359</v>
      </c>
      <c r="F162" s="6" t="s">
        <v>360</v>
      </c>
    </row>
    <row r="163" spans="1:14" x14ac:dyDescent="0.2">
      <c r="A163" s="131" t="s">
        <v>379</v>
      </c>
      <c r="B163" s="126" t="s">
        <v>380</v>
      </c>
      <c r="C163" s="132" t="s">
        <v>56</v>
      </c>
      <c r="D163" s="6" t="s">
        <v>172</v>
      </c>
      <c r="E163" s="6" t="s">
        <v>359</v>
      </c>
      <c r="F163" s="6" t="s">
        <v>360</v>
      </c>
    </row>
    <row r="164" spans="1:14" x14ac:dyDescent="0.2">
      <c r="A164" s="131" t="s">
        <v>381</v>
      </c>
      <c r="B164" s="126" t="s">
        <v>382</v>
      </c>
      <c r="C164" s="132" t="s">
        <v>64</v>
      </c>
      <c r="D164" s="6" t="s">
        <v>172</v>
      </c>
      <c r="E164" s="6" t="s">
        <v>359</v>
      </c>
      <c r="F164" s="6" t="s">
        <v>360</v>
      </c>
      <c r="N164" s="6" t="s">
        <v>105</v>
      </c>
    </row>
    <row r="165" spans="1:14" x14ac:dyDescent="0.2">
      <c r="A165" s="131" t="s">
        <v>383</v>
      </c>
      <c r="B165" s="126" t="s">
        <v>384</v>
      </c>
      <c r="C165" s="132" t="s">
        <v>67</v>
      </c>
      <c r="D165" s="6" t="s">
        <v>172</v>
      </c>
      <c r="E165" s="6" t="s">
        <v>359</v>
      </c>
      <c r="F165" s="6" t="s">
        <v>360</v>
      </c>
      <c r="N165" s="6" t="s">
        <v>105</v>
      </c>
    </row>
    <row r="166" spans="1:14" x14ac:dyDescent="0.2">
      <c r="A166" s="131" t="s">
        <v>385</v>
      </c>
      <c r="B166" s="126" t="s">
        <v>386</v>
      </c>
      <c r="C166" s="132" t="s">
        <v>64</v>
      </c>
      <c r="D166" s="6" t="s">
        <v>172</v>
      </c>
      <c r="E166" s="6" t="s">
        <v>359</v>
      </c>
      <c r="F166" s="6" t="s">
        <v>360</v>
      </c>
      <c r="N166" s="6" t="s">
        <v>105</v>
      </c>
    </row>
    <row r="167" spans="1:14" x14ac:dyDescent="0.2">
      <c r="A167" s="131" t="s">
        <v>387</v>
      </c>
      <c r="B167" s="126" t="s">
        <v>388</v>
      </c>
      <c r="C167" s="132" t="s">
        <v>67</v>
      </c>
      <c r="D167" s="6" t="s">
        <v>172</v>
      </c>
      <c r="E167" s="6" t="s">
        <v>359</v>
      </c>
      <c r="F167" s="6" t="s">
        <v>360</v>
      </c>
      <c r="J167" s="6" t="s">
        <v>72</v>
      </c>
      <c r="N167" s="6" t="s">
        <v>105</v>
      </c>
    </row>
    <row r="168" spans="1:14" x14ac:dyDescent="0.2">
      <c r="A168" s="131" t="s">
        <v>389</v>
      </c>
      <c r="B168" s="6" t="s">
        <v>390</v>
      </c>
      <c r="C168" s="132" t="s">
        <v>64</v>
      </c>
      <c r="D168" s="6" t="s">
        <v>172</v>
      </c>
      <c r="E168" s="6" t="s">
        <v>359</v>
      </c>
      <c r="F168" s="6" t="s">
        <v>360</v>
      </c>
      <c r="N168" s="6" t="s">
        <v>105</v>
      </c>
    </row>
    <row r="169" spans="1:14" x14ac:dyDescent="0.2">
      <c r="A169" s="131" t="s">
        <v>391</v>
      </c>
      <c r="B169" s="6" t="s">
        <v>392</v>
      </c>
      <c r="C169" s="132" t="s">
        <v>67</v>
      </c>
      <c r="D169" s="6" t="s">
        <v>172</v>
      </c>
      <c r="E169" s="6" t="s">
        <v>359</v>
      </c>
      <c r="F169" s="6" t="s">
        <v>360</v>
      </c>
      <c r="N169" s="6" t="s">
        <v>105</v>
      </c>
    </row>
    <row r="170" spans="1:14" ht="15" customHeight="1" x14ac:dyDescent="0.2">
      <c r="A170" s="131" t="s">
        <v>393</v>
      </c>
      <c r="B170" s="6" t="s">
        <v>394</v>
      </c>
      <c r="C170" s="132" t="s">
        <v>56</v>
      </c>
      <c r="D170" s="6" t="s">
        <v>172</v>
      </c>
      <c r="E170" s="6" t="s">
        <v>359</v>
      </c>
      <c r="F170" s="6" t="s">
        <v>360</v>
      </c>
    </row>
    <row r="171" spans="1:14" s="121" customFormat="1" x14ac:dyDescent="0.2">
      <c r="A171" s="135" t="s">
        <v>395</v>
      </c>
      <c r="B171" s="121" t="s">
        <v>396</v>
      </c>
      <c r="C171" s="136" t="s">
        <v>56</v>
      </c>
      <c r="D171" s="121" t="s">
        <v>172</v>
      </c>
      <c r="E171" s="121" t="s">
        <v>359</v>
      </c>
      <c r="F171" s="121" t="s">
        <v>360</v>
      </c>
    </row>
    <row r="172" spans="1:14" s="121" customFormat="1" x14ac:dyDescent="0.2">
      <c r="A172" s="135" t="s">
        <v>397</v>
      </c>
      <c r="B172" s="121" t="s">
        <v>398</v>
      </c>
      <c r="C172" s="136" t="s">
        <v>64</v>
      </c>
      <c r="D172" s="121" t="s">
        <v>172</v>
      </c>
      <c r="E172" s="121" t="s">
        <v>359</v>
      </c>
      <c r="F172" s="121" t="s">
        <v>360</v>
      </c>
      <c r="M172" s="121" t="s">
        <v>105</v>
      </c>
    </row>
    <row r="173" spans="1:14" s="121" customFormat="1" x14ac:dyDescent="0.2">
      <c r="A173" s="135" t="s">
        <v>399</v>
      </c>
      <c r="B173" s="121" t="s">
        <v>400</v>
      </c>
      <c r="C173" s="136" t="s">
        <v>67</v>
      </c>
      <c r="D173" s="121" t="s">
        <v>172</v>
      </c>
      <c r="E173" s="121" t="s">
        <v>359</v>
      </c>
      <c r="F173" s="121" t="s">
        <v>360</v>
      </c>
      <c r="M173" s="121" t="s">
        <v>105</v>
      </c>
    </row>
    <row r="174" spans="1:14" x14ac:dyDescent="0.2">
      <c r="A174" s="131" t="s">
        <v>401</v>
      </c>
      <c r="B174" s="6" t="s">
        <v>402</v>
      </c>
      <c r="C174" s="132" t="s">
        <v>56</v>
      </c>
      <c r="D174" s="6" t="s">
        <v>172</v>
      </c>
      <c r="E174" s="6" t="s">
        <v>359</v>
      </c>
      <c r="F174" s="6" t="s">
        <v>360</v>
      </c>
    </row>
    <row r="175" spans="1:14" x14ac:dyDescent="0.2">
      <c r="A175" s="131" t="s">
        <v>403</v>
      </c>
      <c r="B175" s="6" t="s">
        <v>404</v>
      </c>
      <c r="C175" s="132" t="s">
        <v>64</v>
      </c>
      <c r="D175" s="6" t="s">
        <v>172</v>
      </c>
      <c r="E175" s="6" t="s">
        <v>359</v>
      </c>
      <c r="F175" s="6" t="s">
        <v>360</v>
      </c>
    </row>
    <row r="176" spans="1:14" x14ac:dyDescent="0.2">
      <c r="A176" s="131" t="s">
        <v>405</v>
      </c>
      <c r="B176" s="6" t="s">
        <v>404</v>
      </c>
      <c r="C176" s="132" t="s">
        <v>67</v>
      </c>
      <c r="D176" s="6" t="s">
        <v>172</v>
      </c>
      <c r="E176" s="6" t="s">
        <v>359</v>
      </c>
      <c r="F176" s="6" t="s">
        <v>360</v>
      </c>
    </row>
    <row r="177" spans="1:6" x14ac:dyDescent="0.2">
      <c r="A177" s="131" t="s">
        <v>406</v>
      </c>
      <c r="B177" s="6" t="s">
        <v>407</v>
      </c>
      <c r="C177" s="132" t="s">
        <v>64</v>
      </c>
      <c r="D177" s="6" t="s">
        <v>172</v>
      </c>
      <c r="E177" s="6" t="s">
        <v>359</v>
      </c>
      <c r="F177" s="6" t="s">
        <v>360</v>
      </c>
    </row>
    <row r="178" spans="1:6" x14ac:dyDescent="0.2">
      <c r="A178" s="131" t="s">
        <v>408</v>
      </c>
      <c r="B178" s="6" t="s">
        <v>407</v>
      </c>
      <c r="C178" s="132" t="s">
        <v>67</v>
      </c>
      <c r="D178" s="6" t="s">
        <v>172</v>
      </c>
      <c r="E178" s="6" t="s">
        <v>359</v>
      </c>
      <c r="F178" s="6" t="s">
        <v>360</v>
      </c>
    </row>
    <row r="179" spans="1:6" x14ac:dyDescent="0.2">
      <c r="A179" s="131" t="s">
        <v>409</v>
      </c>
      <c r="B179" s="6" t="s">
        <v>410</v>
      </c>
      <c r="C179" s="132" t="s">
        <v>64</v>
      </c>
      <c r="D179" s="6" t="s">
        <v>172</v>
      </c>
      <c r="E179" s="6" t="s">
        <v>359</v>
      </c>
      <c r="F179" s="6" t="s">
        <v>360</v>
      </c>
    </row>
    <row r="180" spans="1:6" x14ac:dyDescent="0.2">
      <c r="A180" s="131" t="s">
        <v>411</v>
      </c>
      <c r="B180" s="6" t="s">
        <v>410</v>
      </c>
      <c r="C180" s="132" t="s">
        <v>67</v>
      </c>
      <c r="D180" s="6" t="s">
        <v>172</v>
      </c>
      <c r="E180" s="6" t="s">
        <v>359</v>
      </c>
      <c r="F180" s="6" t="s">
        <v>360</v>
      </c>
    </row>
    <row r="181" spans="1:6" x14ac:dyDescent="0.2">
      <c r="A181" s="131" t="s">
        <v>412</v>
      </c>
      <c r="B181" s="6" t="s">
        <v>413</v>
      </c>
      <c r="C181" s="132" t="s">
        <v>64</v>
      </c>
      <c r="D181" s="6" t="s">
        <v>172</v>
      </c>
      <c r="E181" s="6" t="s">
        <v>359</v>
      </c>
      <c r="F181" s="6" t="s">
        <v>360</v>
      </c>
    </row>
    <row r="182" spans="1:6" x14ac:dyDescent="0.2">
      <c r="A182" s="131" t="s">
        <v>414</v>
      </c>
      <c r="B182" s="6" t="s">
        <v>413</v>
      </c>
      <c r="C182" s="132" t="s">
        <v>67</v>
      </c>
      <c r="D182" s="6" t="s">
        <v>172</v>
      </c>
      <c r="E182" s="6" t="s">
        <v>359</v>
      </c>
      <c r="F182" s="6" t="s">
        <v>360</v>
      </c>
    </row>
    <row r="183" spans="1:6" x14ac:dyDescent="0.2">
      <c r="A183" s="131" t="s">
        <v>415</v>
      </c>
      <c r="B183" s="6" t="s">
        <v>416</v>
      </c>
      <c r="C183" s="132" t="s">
        <v>56</v>
      </c>
      <c r="D183" s="6" t="s">
        <v>172</v>
      </c>
      <c r="E183" s="6" t="s">
        <v>359</v>
      </c>
      <c r="F183" s="6" t="s">
        <v>360</v>
      </c>
    </row>
    <row r="184" spans="1:6" x14ac:dyDescent="0.2">
      <c r="A184" s="131" t="s">
        <v>417</v>
      </c>
      <c r="B184" s="6" t="s">
        <v>418</v>
      </c>
      <c r="C184" s="132" t="s">
        <v>64</v>
      </c>
      <c r="D184" s="6" t="s">
        <v>172</v>
      </c>
      <c r="E184" s="6" t="s">
        <v>359</v>
      </c>
      <c r="F184" s="6" t="s">
        <v>360</v>
      </c>
    </row>
    <row r="185" spans="1:6" x14ac:dyDescent="0.2">
      <c r="A185" s="131" t="s">
        <v>419</v>
      </c>
      <c r="B185" s="6" t="s">
        <v>420</v>
      </c>
      <c r="C185" s="132" t="s">
        <v>67</v>
      </c>
      <c r="D185" s="6" t="s">
        <v>172</v>
      </c>
      <c r="E185" s="6" t="s">
        <v>359</v>
      </c>
      <c r="F185" s="6" t="s">
        <v>360</v>
      </c>
    </row>
    <row r="186" spans="1:6" x14ac:dyDescent="0.2">
      <c r="A186" s="131" t="s">
        <v>421</v>
      </c>
      <c r="B186" s="6" t="s">
        <v>422</v>
      </c>
      <c r="C186" s="132" t="s">
        <v>67</v>
      </c>
      <c r="D186" s="6" t="s">
        <v>172</v>
      </c>
      <c r="E186" s="6" t="s">
        <v>359</v>
      </c>
      <c r="F186" s="6" t="s">
        <v>360</v>
      </c>
    </row>
    <row r="187" spans="1:6" x14ac:dyDescent="0.2">
      <c r="A187" s="131" t="s">
        <v>423</v>
      </c>
      <c r="B187" s="6" t="s">
        <v>424</v>
      </c>
      <c r="C187" s="132" t="s">
        <v>67</v>
      </c>
      <c r="D187" s="6" t="s">
        <v>172</v>
      </c>
      <c r="E187" s="6" t="s">
        <v>359</v>
      </c>
      <c r="F187" s="6" t="s">
        <v>360</v>
      </c>
    </row>
    <row r="188" spans="1:6" x14ac:dyDescent="0.2">
      <c r="A188" s="131" t="s">
        <v>425</v>
      </c>
      <c r="B188" s="6" t="s">
        <v>426</v>
      </c>
      <c r="C188" s="132" t="s">
        <v>67</v>
      </c>
      <c r="D188" s="6" t="s">
        <v>172</v>
      </c>
      <c r="E188" s="6" t="s">
        <v>359</v>
      </c>
      <c r="F188" s="6" t="s">
        <v>360</v>
      </c>
    </row>
    <row r="189" spans="1:6" x14ac:dyDescent="0.2">
      <c r="A189" s="131" t="s">
        <v>427</v>
      </c>
      <c r="B189" s="6" t="s">
        <v>428</v>
      </c>
      <c r="C189" s="132" t="s">
        <v>67</v>
      </c>
      <c r="D189" s="6" t="s">
        <v>172</v>
      </c>
      <c r="E189" s="6" t="s">
        <v>359</v>
      </c>
      <c r="F189" s="6" t="s">
        <v>360</v>
      </c>
    </row>
    <row r="190" spans="1:6" x14ac:dyDescent="0.2">
      <c r="A190" s="131" t="s">
        <v>429</v>
      </c>
      <c r="B190" s="6" t="s">
        <v>430</v>
      </c>
      <c r="C190" s="132" t="s">
        <v>67</v>
      </c>
      <c r="D190" s="6" t="s">
        <v>172</v>
      </c>
      <c r="E190" s="6" t="s">
        <v>359</v>
      </c>
      <c r="F190" s="6" t="s">
        <v>360</v>
      </c>
    </row>
    <row r="191" spans="1:6" x14ac:dyDescent="0.2">
      <c r="A191" s="131" t="s">
        <v>431</v>
      </c>
      <c r="B191" s="6" t="s">
        <v>432</v>
      </c>
      <c r="C191" s="132" t="s">
        <v>64</v>
      </c>
      <c r="D191" s="6" t="s">
        <v>172</v>
      </c>
      <c r="E191" s="6" t="s">
        <v>359</v>
      </c>
      <c r="F191" s="6" t="s">
        <v>360</v>
      </c>
    </row>
    <row r="192" spans="1:6" x14ac:dyDescent="0.2">
      <c r="A192" s="131" t="s">
        <v>433</v>
      </c>
      <c r="B192" s="6" t="s">
        <v>432</v>
      </c>
      <c r="C192" s="132" t="s">
        <v>67</v>
      </c>
      <c r="D192" s="6" t="s">
        <v>172</v>
      </c>
      <c r="E192" s="6" t="s">
        <v>359</v>
      </c>
      <c r="F192" s="6" t="s">
        <v>360</v>
      </c>
    </row>
    <row r="193" spans="1:6" x14ac:dyDescent="0.2">
      <c r="A193" s="131" t="s">
        <v>434</v>
      </c>
      <c r="B193" s="6" t="s">
        <v>435</v>
      </c>
      <c r="C193" s="132" t="s">
        <v>64</v>
      </c>
      <c r="D193" s="6" t="s">
        <v>172</v>
      </c>
      <c r="E193" s="6" t="s">
        <v>359</v>
      </c>
      <c r="F193" s="6" t="s">
        <v>360</v>
      </c>
    </row>
    <row r="194" spans="1:6" x14ac:dyDescent="0.2">
      <c r="A194" s="131" t="s">
        <v>436</v>
      </c>
      <c r="B194" s="6" t="s">
        <v>435</v>
      </c>
      <c r="C194" s="132" t="s">
        <v>67</v>
      </c>
      <c r="D194" s="6" t="s">
        <v>172</v>
      </c>
      <c r="E194" s="6" t="s">
        <v>359</v>
      </c>
      <c r="F194" s="6" t="s">
        <v>360</v>
      </c>
    </row>
    <row r="195" spans="1:6" x14ac:dyDescent="0.2">
      <c r="A195" s="131" t="s">
        <v>437</v>
      </c>
      <c r="B195" s="6" t="s">
        <v>438</v>
      </c>
      <c r="C195" s="132" t="s">
        <v>64</v>
      </c>
      <c r="D195" s="6" t="s">
        <v>172</v>
      </c>
      <c r="E195" s="6" t="s">
        <v>359</v>
      </c>
      <c r="F195" s="6" t="s">
        <v>360</v>
      </c>
    </row>
    <row r="196" spans="1:6" x14ac:dyDescent="0.2">
      <c r="A196" s="131" t="s">
        <v>439</v>
      </c>
      <c r="B196" s="6" t="s">
        <v>438</v>
      </c>
      <c r="C196" s="132" t="s">
        <v>67</v>
      </c>
      <c r="D196" s="6" t="s">
        <v>172</v>
      </c>
      <c r="E196" s="6" t="s">
        <v>359</v>
      </c>
      <c r="F196" s="6" t="s">
        <v>360</v>
      </c>
    </row>
    <row r="197" spans="1:6" x14ac:dyDescent="0.2">
      <c r="A197" s="131" t="s">
        <v>440</v>
      </c>
      <c r="B197" s="6" t="s">
        <v>441</v>
      </c>
      <c r="C197" s="132" t="s">
        <v>64</v>
      </c>
      <c r="D197" s="6" t="s">
        <v>172</v>
      </c>
      <c r="E197" s="6" t="s">
        <v>359</v>
      </c>
      <c r="F197" s="6" t="s">
        <v>360</v>
      </c>
    </row>
    <row r="198" spans="1:6" x14ac:dyDescent="0.2">
      <c r="A198" s="131" t="s">
        <v>442</v>
      </c>
      <c r="B198" s="6" t="s">
        <v>441</v>
      </c>
      <c r="C198" s="132" t="s">
        <v>67</v>
      </c>
      <c r="D198" s="6" t="s">
        <v>172</v>
      </c>
      <c r="E198" s="6" t="s">
        <v>359</v>
      </c>
      <c r="F198" s="6" t="s">
        <v>360</v>
      </c>
    </row>
    <row r="199" spans="1:6" x14ac:dyDescent="0.2">
      <c r="A199" s="131" t="s">
        <v>443</v>
      </c>
      <c r="B199" s="6" t="s">
        <v>444</v>
      </c>
      <c r="C199" s="132" t="s">
        <v>64</v>
      </c>
      <c r="D199" s="6" t="s">
        <v>172</v>
      </c>
      <c r="E199" s="6" t="s">
        <v>359</v>
      </c>
      <c r="F199" s="6" t="s">
        <v>360</v>
      </c>
    </row>
    <row r="200" spans="1:6" x14ac:dyDescent="0.2">
      <c r="A200" s="131" t="s">
        <v>445</v>
      </c>
      <c r="B200" s="6" t="s">
        <v>444</v>
      </c>
      <c r="C200" s="132" t="s">
        <v>67</v>
      </c>
      <c r="D200" s="6" t="s">
        <v>172</v>
      </c>
      <c r="E200" s="6" t="s">
        <v>359</v>
      </c>
      <c r="F200" s="6" t="s">
        <v>360</v>
      </c>
    </row>
    <row r="201" spans="1:6" x14ac:dyDescent="0.2">
      <c r="A201" s="131" t="s">
        <v>446</v>
      </c>
      <c r="B201" s="6" t="s">
        <v>447</v>
      </c>
      <c r="C201" s="132" t="s">
        <v>64</v>
      </c>
      <c r="D201" s="6" t="s">
        <v>172</v>
      </c>
      <c r="E201" s="6" t="s">
        <v>359</v>
      </c>
      <c r="F201" s="6" t="s">
        <v>360</v>
      </c>
    </row>
    <row r="202" spans="1:6" x14ac:dyDescent="0.2">
      <c r="A202" s="131" t="s">
        <v>448</v>
      </c>
      <c r="B202" s="6" t="s">
        <v>447</v>
      </c>
      <c r="C202" s="132" t="s">
        <v>67</v>
      </c>
      <c r="D202" s="6" t="s">
        <v>172</v>
      </c>
      <c r="E202" s="6" t="s">
        <v>359</v>
      </c>
      <c r="F202" s="6" t="s">
        <v>360</v>
      </c>
    </row>
    <row r="203" spans="1:6" x14ac:dyDescent="0.2">
      <c r="A203" s="131" t="s">
        <v>449</v>
      </c>
      <c r="B203" s="6" t="s">
        <v>450</v>
      </c>
      <c r="C203" s="132" t="s">
        <v>64</v>
      </c>
      <c r="D203" s="6" t="s">
        <v>172</v>
      </c>
      <c r="E203" s="6" t="s">
        <v>359</v>
      </c>
      <c r="F203" s="6" t="s">
        <v>360</v>
      </c>
    </row>
    <row r="204" spans="1:6" x14ac:dyDescent="0.2">
      <c r="A204" s="131" t="s">
        <v>451</v>
      </c>
      <c r="B204" s="6" t="s">
        <v>450</v>
      </c>
      <c r="C204" s="132" t="s">
        <v>67</v>
      </c>
      <c r="D204" s="6" t="s">
        <v>172</v>
      </c>
      <c r="E204" s="6" t="s">
        <v>359</v>
      </c>
      <c r="F204" s="6" t="s">
        <v>360</v>
      </c>
    </row>
    <row r="205" spans="1:6" x14ac:dyDescent="0.2">
      <c r="A205" s="131" t="s">
        <v>452</v>
      </c>
      <c r="B205" s="6" t="s">
        <v>453</v>
      </c>
      <c r="C205" s="132" t="s">
        <v>64</v>
      </c>
      <c r="D205" s="6" t="s">
        <v>172</v>
      </c>
      <c r="E205" s="6" t="s">
        <v>359</v>
      </c>
      <c r="F205" s="6" t="s">
        <v>360</v>
      </c>
    </row>
    <row r="206" spans="1:6" x14ac:dyDescent="0.2">
      <c r="A206" s="131" t="s">
        <v>454</v>
      </c>
      <c r="B206" s="6" t="s">
        <v>453</v>
      </c>
      <c r="C206" s="132" t="s">
        <v>67</v>
      </c>
      <c r="D206" s="6" t="s">
        <v>172</v>
      </c>
      <c r="E206" s="6" t="s">
        <v>359</v>
      </c>
      <c r="F206" s="6" t="s">
        <v>360</v>
      </c>
    </row>
    <row r="207" spans="1:6" x14ac:dyDescent="0.2">
      <c r="A207" s="131" t="s">
        <v>455</v>
      </c>
      <c r="B207" s="6" t="s">
        <v>456</v>
      </c>
      <c r="C207" s="132" t="s">
        <v>64</v>
      </c>
      <c r="D207" s="6" t="s">
        <v>172</v>
      </c>
      <c r="E207" s="6" t="s">
        <v>359</v>
      </c>
      <c r="F207" s="6" t="s">
        <v>360</v>
      </c>
    </row>
    <row r="208" spans="1:6" x14ac:dyDescent="0.2">
      <c r="A208" s="131" t="s">
        <v>457</v>
      </c>
      <c r="B208" s="6" t="s">
        <v>458</v>
      </c>
      <c r="C208" s="132" t="s">
        <v>67</v>
      </c>
      <c r="D208" s="6" t="s">
        <v>172</v>
      </c>
      <c r="E208" s="6" t="s">
        <v>359</v>
      </c>
      <c r="F208" s="6" t="s">
        <v>360</v>
      </c>
    </row>
    <row r="209" spans="1:14" x14ac:dyDescent="0.2">
      <c r="A209" s="131" t="s">
        <v>459</v>
      </c>
      <c r="B209" s="6" t="s">
        <v>460</v>
      </c>
      <c r="C209" s="132" t="s">
        <v>67</v>
      </c>
      <c r="D209" s="6" t="s">
        <v>172</v>
      </c>
      <c r="E209" s="6" t="s">
        <v>359</v>
      </c>
      <c r="F209" s="6" t="s">
        <v>360</v>
      </c>
    </row>
    <row r="210" spans="1:14" x14ac:dyDescent="0.2">
      <c r="A210" s="131" t="s">
        <v>461</v>
      </c>
      <c r="B210" s="6" t="s">
        <v>462</v>
      </c>
      <c r="C210" s="132" t="s">
        <v>67</v>
      </c>
      <c r="D210" s="6" t="s">
        <v>172</v>
      </c>
      <c r="E210" s="6" t="s">
        <v>359</v>
      </c>
      <c r="F210" s="6" t="s">
        <v>360</v>
      </c>
    </row>
    <row r="211" spans="1:14" x14ac:dyDescent="0.2">
      <c r="A211" s="131" t="s">
        <v>463</v>
      </c>
      <c r="B211" s="6" t="s">
        <v>464</v>
      </c>
      <c r="C211" s="132" t="s">
        <v>56</v>
      </c>
      <c r="D211" s="6" t="s">
        <v>172</v>
      </c>
      <c r="E211" s="6" t="s">
        <v>359</v>
      </c>
      <c r="F211" s="6" t="s">
        <v>360</v>
      </c>
    </row>
    <row r="212" spans="1:14" x14ac:dyDescent="0.2">
      <c r="A212" s="131" t="s">
        <v>465</v>
      </c>
      <c r="B212" s="6" t="s">
        <v>466</v>
      </c>
      <c r="C212" s="132" t="s">
        <v>56</v>
      </c>
      <c r="D212" s="6" t="s">
        <v>172</v>
      </c>
      <c r="E212" s="6" t="s">
        <v>359</v>
      </c>
      <c r="F212" s="6" t="s">
        <v>360</v>
      </c>
    </row>
    <row r="213" spans="1:14" x14ac:dyDescent="0.2">
      <c r="A213" s="131" t="s">
        <v>467</v>
      </c>
      <c r="B213" s="6" t="s">
        <v>468</v>
      </c>
      <c r="C213" s="132" t="s">
        <v>56</v>
      </c>
      <c r="D213" s="6" t="s">
        <v>172</v>
      </c>
      <c r="E213" s="6" t="s">
        <v>359</v>
      </c>
      <c r="F213" s="6" t="s">
        <v>360</v>
      </c>
    </row>
    <row r="214" spans="1:14" x14ac:dyDescent="0.2">
      <c r="A214" s="131" t="s">
        <v>469</v>
      </c>
      <c r="B214" s="6" t="s">
        <v>470</v>
      </c>
      <c r="C214" s="132" t="s">
        <v>64</v>
      </c>
      <c r="D214" s="6" t="s">
        <v>172</v>
      </c>
      <c r="E214" s="6" t="s">
        <v>359</v>
      </c>
      <c r="F214" s="6" t="s">
        <v>360</v>
      </c>
    </row>
    <row r="215" spans="1:14" x14ac:dyDescent="0.2">
      <c r="A215" s="131" t="s">
        <v>471</v>
      </c>
      <c r="B215" s="6" t="s">
        <v>472</v>
      </c>
      <c r="C215" s="132" t="s">
        <v>67</v>
      </c>
      <c r="D215" s="6" t="s">
        <v>172</v>
      </c>
      <c r="E215" s="6" t="s">
        <v>359</v>
      </c>
      <c r="F215" s="6" t="s">
        <v>360</v>
      </c>
    </row>
    <row r="216" spans="1:14" x14ac:dyDescent="0.2">
      <c r="A216" s="131" t="s">
        <v>473</v>
      </c>
      <c r="B216" s="6" t="s">
        <v>474</v>
      </c>
      <c r="C216" s="132" t="s">
        <v>67</v>
      </c>
      <c r="D216" s="6" t="s">
        <v>172</v>
      </c>
      <c r="E216" s="6" t="s">
        <v>359</v>
      </c>
      <c r="F216" s="6" t="s">
        <v>360</v>
      </c>
    </row>
    <row r="217" spans="1:14" x14ac:dyDescent="0.2">
      <c r="A217" s="131" t="s">
        <v>475</v>
      </c>
      <c r="B217" s="6" t="s">
        <v>476</v>
      </c>
      <c r="C217" s="132" t="s">
        <v>64</v>
      </c>
      <c r="D217" s="6" t="s">
        <v>172</v>
      </c>
      <c r="E217" s="6" t="s">
        <v>359</v>
      </c>
      <c r="F217" s="6" t="s">
        <v>360</v>
      </c>
      <c r="L217" s="6" t="s">
        <v>105</v>
      </c>
    </row>
    <row r="218" spans="1:14" x14ac:dyDescent="0.2">
      <c r="A218" s="131" t="s">
        <v>477</v>
      </c>
      <c r="B218" s="6" t="s">
        <v>478</v>
      </c>
      <c r="C218" s="132" t="s">
        <v>67</v>
      </c>
      <c r="D218" s="6" t="s">
        <v>172</v>
      </c>
      <c r="E218" s="6" t="s">
        <v>359</v>
      </c>
      <c r="F218" s="6" t="s">
        <v>360</v>
      </c>
      <c r="L218" s="6" t="s">
        <v>105</v>
      </c>
    </row>
    <row r="219" spans="1:14" x14ac:dyDescent="0.2">
      <c r="A219" s="131" t="s">
        <v>479</v>
      </c>
      <c r="B219" s="6" t="s">
        <v>480</v>
      </c>
      <c r="C219" s="132" t="s">
        <v>64</v>
      </c>
      <c r="D219" s="6" t="s">
        <v>172</v>
      </c>
      <c r="E219" s="6" t="s">
        <v>359</v>
      </c>
      <c r="F219" s="6" t="s">
        <v>360</v>
      </c>
      <c r="N219" s="6" t="s">
        <v>105</v>
      </c>
    </row>
    <row r="220" spans="1:14" x14ac:dyDescent="0.2">
      <c r="A220" s="131" t="s">
        <v>481</v>
      </c>
      <c r="B220" s="6" t="s">
        <v>482</v>
      </c>
      <c r="C220" s="132" t="s">
        <v>67</v>
      </c>
      <c r="D220" s="6" t="s">
        <v>172</v>
      </c>
      <c r="E220" s="6" t="s">
        <v>359</v>
      </c>
      <c r="F220" s="6" t="s">
        <v>360</v>
      </c>
      <c r="N220" s="6" t="s">
        <v>105</v>
      </c>
    </row>
    <row r="221" spans="1:14" x14ac:dyDescent="0.2">
      <c r="A221" s="131" t="s">
        <v>483</v>
      </c>
      <c r="B221" s="6" t="s">
        <v>484</v>
      </c>
      <c r="C221" s="132" t="s">
        <v>64</v>
      </c>
      <c r="D221" s="6" t="s">
        <v>172</v>
      </c>
      <c r="E221" s="6" t="s">
        <v>359</v>
      </c>
      <c r="F221" s="6" t="s">
        <v>360</v>
      </c>
      <c r="N221" s="6" t="s">
        <v>105</v>
      </c>
    </row>
    <row r="222" spans="1:14" x14ac:dyDescent="0.2">
      <c r="A222" s="131" t="s">
        <v>485</v>
      </c>
      <c r="B222" s="6" t="s">
        <v>486</v>
      </c>
      <c r="C222" s="132" t="s">
        <v>67</v>
      </c>
      <c r="D222" s="6" t="s">
        <v>172</v>
      </c>
      <c r="E222" s="6" t="s">
        <v>359</v>
      </c>
      <c r="F222" s="6" t="s">
        <v>360</v>
      </c>
      <c r="N222" s="6" t="s">
        <v>105</v>
      </c>
    </row>
    <row r="223" spans="1:14" x14ac:dyDescent="0.2">
      <c r="A223" s="131" t="s">
        <v>487</v>
      </c>
      <c r="B223" s="6" t="s">
        <v>488</v>
      </c>
      <c r="C223" s="132" t="s">
        <v>64</v>
      </c>
      <c r="D223" s="6" t="s">
        <v>172</v>
      </c>
      <c r="E223" s="6" t="s">
        <v>359</v>
      </c>
      <c r="F223" s="6" t="s">
        <v>360</v>
      </c>
      <c r="N223" s="6" t="s">
        <v>105</v>
      </c>
    </row>
    <row r="224" spans="1:14" x14ac:dyDescent="0.2">
      <c r="A224" s="131" t="s">
        <v>489</v>
      </c>
      <c r="B224" s="6" t="s">
        <v>490</v>
      </c>
      <c r="C224" s="132" t="s">
        <v>67</v>
      </c>
      <c r="D224" s="6" t="s">
        <v>172</v>
      </c>
      <c r="E224" s="6" t="s">
        <v>359</v>
      </c>
      <c r="F224" s="6" t="s">
        <v>360</v>
      </c>
      <c r="N224" s="6" t="s">
        <v>105</v>
      </c>
    </row>
    <row r="225" spans="1:14" x14ac:dyDescent="0.2">
      <c r="A225" s="131" t="s">
        <v>491</v>
      </c>
      <c r="B225" s="6" t="s">
        <v>492</v>
      </c>
      <c r="C225" s="132" t="s">
        <v>64</v>
      </c>
      <c r="D225" s="6" t="s">
        <v>172</v>
      </c>
      <c r="E225" s="6" t="s">
        <v>359</v>
      </c>
      <c r="F225" s="6" t="s">
        <v>360</v>
      </c>
      <c r="N225" s="6" t="s">
        <v>105</v>
      </c>
    </row>
    <row r="226" spans="1:14" x14ac:dyDescent="0.2">
      <c r="A226" s="131" t="s">
        <v>493</v>
      </c>
      <c r="B226" s="6" t="s">
        <v>494</v>
      </c>
      <c r="C226" s="132" t="s">
        <v>67</v>
      </c>
      <c r="D226" s="6" t="s">
        <v>172</v>
      </c>
      <c r="E226" s="6" t="s">
        <v>359</v>
      </c>
      <c r="F226" s="6" t="s">
        <v>360</v>
      </c>
      <c r="N226" s="6" t="s">
        <v>105</v>
      </c>
    </row>
    <row r="227" spans="1:14" x14ac:dyDescent="0.2">
      <c r="A227" s="131" t="s">
        <v>495</v>
      </c>
      <c r="B227" s="6" t="s">
        <v>496</v>
      </c>
      <c r="C227" s="132" t="s">
        <v>56</v>
      </c>
      <c r="D227" s="6" t="s">
        <v>172</v>
      </c>
      <c r="E227" s="6" t="s">
        <v>359</v>
      </c>
      <c r="F227" s="6" t="s">
        <v>360</v>
      </c>
    </row>
    <row r="228" spans="1:14" x14ac:dyDescent="0.2">
      <c r="A228" s="131" t="s">
        <v>497</v>
      </c>
      <c r="B228" s="6" t="s">
        <v>498</v>
      </c>
      <c r="C228" s="132" t="s">
        <v>56</v>
      </c>
      <c r="D228" s="6" t="s">
        <v>172</v>
      </c>
      <c r="E228" s="6" t="s">
        <v>359</v>
      </c>
      <c r="F228" s="6" t="s">
        <v>360</v>
      </c>
    </row>
    <row r="229" spans="1:14" x14ac:dyDescent="0.2">
      <c r="A229" s="131" t="s">
        <v>499</v>
      </c>
      <c r="B229" s="6" t="s">
        <v>500</v>
      </c>
      <c r="C229" s="132" t="s">
        <v>56</v>
      </c>
      <c r="D229" s="6" t="s">
        <v>172</v>
      </c>
      <c r="E229" s="6" t="s">
        <v>359</v>
      </c>
      <c r="F229" s="6" t="s">
        <v>360</v>
      </c>
    </row>
    <row r="230" spans="1:14" x14ac:dyDescent="0.2">
      <c r="A230" s="131" t="s">
        <v>501</v>
      </c>
      <c r="B230" s="6" t="s">
        <v>502</v>
      </c>
      <c r="C230" s="132" t="s">
        <v>56</v>
      </c>
      <c r="D230" s="6" t="s">
        <v>172</v>
      </c>
      <c r="E230" s="6" t="s">
        <v>359</v>
      </c>
      <c r="F230" s="6" t="s">
        <v>360</v>
      </c>
    </row>
    <row r="231" spans="1:14" x14ac:dyDescent="0.2">
      <c r="A231" s="131" t="s">
        <v>503</v>
      </c>
      <c r="B231" s="6" t="s">
        <v>504</v>
      </c>
      <c r="C231" s="132" t="s">
        <v>56</v>
      </c>
      <c r="D231" s="6" t="s">
        <v>172</v>
      </c>
      <c r="E231" s="6" t="s">
        <v>359</v>
      </c>
      <c r="F231" s="6" t="s">
        <v>360</v>
      </c>
    </row>
    <row r="232" spans="1:14" x14ac:dyDescent="0.2">
      <c r="A232" s="131" t="s">
        <v>505</v>
      </c>
      <c r="B232" s="6" t="s">
        <v>506</v>
      </c>
      <c r="C232" s="132" t="s">
        <v>56</v>
      </c>
      <c r="D232" s="6" t="s">
        <v>172</v>
      </c>
      <c r="E232" s="6" t="s">
        <v>359</v>
      </c>
      <c r="F232" s="6" t="s">
        <v>360</v>
      </c>
    </row>
    <row r="233" spans="1:14" x14ac:dyDescent="0.2">
      <c r="A233" s="131" t="s">
        <v>507</v>
      </c>
      <c r="B233" s="6" t="s">
        <v>508</v>
      </c>
      <c r="C233" s="132" t="s">
        <v>56</v>
      </c>
      <c r="D233" s="6" t="s">
        <v>172</v>
      </c>
      <c r="E233" s="6" t="s">
        <v>359</v>
      </c>
      <c r="F233" s="6" t="s">
        <v>360</v>
      </c>
    </row>
    <row r="234" spans="1:14" x14ac:dyDescent="0.2">
      <c r="A234" s="131" t="s">
        <v>509</v>
      </c>
      <c r="B234" s="6" t="s">
        <v>510</v>
      </c>
      <c r="C234" s="132" t="s">
        <v>56</v>
      </c>
      <c r="D234" s="6" t="s">
        <v>172</v>
      </c>
      <c r="E234" s="6" t="s">
        <v>359</v>
      </c>
      <c r="F234" s="6" t="s">
        <v>360</v>
      </c>
    </row>
    <row r="235" spans="1:14" x14ac:dyDescent="0.2">
      <c r="A235" s="131" t="s">
        <v>511</v>
      </c>
      <c r="B235" s="6" t="s">
        <v>512</v>
      </c>
      <c r="C235" s="132" t="s">
        <v>56</v>
      </c>
      <c r="D235" s="6" t="s">
        <v>172</v>
      </c>
      <c r="E235" s="6" t="s">
        <v>359</v>
      </c>
      <c r="F235" s="6" t="s">
        <v>360</v>
      </c>
    </row>
    <row r="236" spans="1:14" x14ac:dyDescent="0.2">
      <c r="A236" s="131" t="s">
        <v>513</v>
      </c>
      <c r="B236" s="6" t="s">
        <v>514</v>
      </c>
      <c r="C236" s="132" t="s">
        <v>56</v>
      </c>
      <c r="D236" s="6" t="s">
        <v>172</v>
      </c>
      <c r="E236" s="6" t="s">
        <v>359</v>
      </c>
      <c r="F236" s="6" t="s">
        <v>360</v>
      </c>
    </row>
    <row r="237" spans="1:14" x14ac:dyDescent="0.2">
      <c r="A237" s="131" t="s">
        <v>515</v>
      </c>
      <c r="B237" s="6" t="s">
        <v>516</v>
      </c>
      <c r="C237" s="132" t="s">
        <v>56</v>
      </c>
      <c r="D237" s="6" t="s">
        <v>172</v>
      </c>
      <c r="E237" s="6" t="s">
        <v>359</v>
      </c>
      <c r="F237" s="6" t="s">
        <v>360</v>
      </c>
    </row>
    <row r="238" spans="1:14" ht="12.6" customHeight="1" x14ac:dyDescent="0.2">
      <c r="A238" s="131" t="s">
        <v>517</v>
      </c>
      <c r="B238" s="6" t="s">
        <v>518</v>
      </c>
      <c r="C238" s="132" t="s">
        <v>56</v>
      </c>
      <c r="D238" s="6" t="s">
        <v>172</v>
      </c>
      <c r="E238" s="6" t="s">
        <v>359</v>
      </c>
      <c r="F238" s="6" t="s">
        <v>360</v>
      </c>
    </row>
    <row r="239" spans="1:14" x14ac:dyDescent="0.2">
      <c r="A239" s="131" t="s">
        <v>519</v>
      </c>
      <c r="B239" s="6" t="s">
        <v>520</v>
      </c>
      <c r="C239" s="132" t="s">
        <v>56</v>
      </c>
      <c r="D239" s="6" t="s">
        <v>172</v>
      </c>
      <c r="E239" s="6" t="s">
        <v>359</v>
      </c>
      <c r="F239" s="6" t="s">
        <v>360</v>
      </c>
    </row>
    <row r="240" spans="1:14" x14ac:dyDescent="0.2">
      <c r="A240" s="131" t="s">
        <v>521</v>
      </c>
      <c r="B240" s="6" t="s">
        <v>522</v>
      </c>
      <c r="C240" s="132" t="s">
        <v>56</v>
      </c>
      <c r="D240" s="6" t="s">
        <v>172</v>
      </c>
      <c r="E240" s="6" t="s">
        <v>359</v>
      </c>
      <c r="F240" s="6" t="s">
        <v>360</v>
      </c>
    </row>
    <row r="241" spans="1:14" x14ac:dyDescent="0.2">
      <c r="A241" s="131" t="s">
        <v>523</v>
      </c>
      <c r="B241" s="6" t="s">
        <v>524</v>
      </c>
      <c r="C241" s="132" t="s">
        <v>56</v>
      </c>
      <c r="D241" s="6" t="s">
        <v>172</v>
      </c>
      <c r="E241" s="6" t="s">
        <v>359</v>
      </c>
      <c r="F241" s="6" t="s">
        <v>360</v>
      </c>
    </row>
    <row r="242" spans="1:14" s="122" customFormat="1" x14ac:dyDescent="0.2">
      <c r="A242" s="137" t="s">
        <v>525</v>
      </c>
      <c r="B242" s="122" t="s">
        <v>526</v>
      </c>
      <c r="C242" s="138" t="s">
        <v>56</v>
      </c>
      <c r="D242" s="122" t="s">
        <v>57</v>
      </c>
      <c r="E242" s="122" t="s">
        <v>359</v>
      </c>
      <c r="F242" s="122" t="s">
        <v>360</v>
      </c>
      <c r="N242" s="122" t="s">
        <v>105</v>
      </c>
    </row>
    <row r="243" spans="1:14" s="122" customFormat="1" x14ac:dyDescent="0.2">
      <c r="A243" s="137" t="s">
        <v>527</v>
      </c>
      <c r="B243" s="122" t="s">
        <v>528</v>
      </c>
      <c r="C243" s="138" t="s">
        <v>64</v>
      </c>
      <c r="D243" s="122" t="s">
        <v>57</v>
      </c>
      <c r="E243" s="122" t="s">
        <v>359</v>
      </c>
      <c r="F243" s="122" t="s">
        <v>360</v>
      </c>
      <c r="N243" s="122" t="s">
        <v>105</v>
      </c>
    </row>
    <row r="244" spans="1:14" s="122" customFormat="1" x14ac:dyDescent="0.2">
      <c r="A244" s="137" t="s">
        <v>529</v>
      </c>
      <c r="B244" s="122" t="s">
        <v>530</v>
      </c>
      <c r="C244" s="138" t="s">
        <v>67</v>
      </c>
      <c r="D244" s="122" t="s">
        <v>57</v>
      </c>
      <c r="E244" s="122" t="s">
        <v>359</v>
      </c>
      <c r="F244" s="122" t="s">
        <v>360</v>
      </c>
      <c r="N244" s="122" t="s">
        <v>105</v>
      </c>
    </row>
    <row r="245" spans="1:14" s="122" customFormat="1" x14ac:dyDescent="0.2">
      <c r="A245" s="137" t="s">
        <v>531</v>
      </c>
      <c r="B245" s="122" t="s">
        <v>532</v>
      </c>
      <c r="C245" s="138" t="s">
        <v>67</v>
      </c>
      <c r="D245" s="122" t="s">
        <v>57</v>
      </c>
      <c r="E245" s="122" t="s">
        <v>359</v>
      </c>
      <c r="F245" s="122" t="s">
        <v>360</v>
      </c>
      <c r="N245" s="122" t="s">
        <v>105</v>
      </c>
    </row>
    <row r="246" spans="1:14" s="122" customFormat="1" x14ac:dyDescent="0.2">
      <c r="A246" s="137" t="s">
        <v>533</v>
      </c>
      <c r="B246" s="122" t="s">
        <v>534</v>
      </c>
      <c r="C246" s="138" t="s">
        <v>64</v>
      </c>
      <c r="D246" s="122" t="s">
        <v>172</v>
      </c>
      <c r="E246" s="122" t="s">
        <v>359</v>
      </c>
      <c r="F246" s="122" t="s">
        <v>360</v>
      </c>
      <c r="N246" s="122" t="s">
        <v>105</v>
      </c>
    </row>
    <row r="247" spans="1:14" s="122" customFormat="1" x14ac:dyDescent="0.2">
      <c r="A247" s="137" t="s">
        <v>535</v>
      </c>
      <c r="B247" s="122" t="s">
        <v>536</v>
      </c>
      <c r="C247" s="138" t="s">
        <v>67</v>
      </c>
      <c r="D247" s="122" t="s">
        <v>172</v>
      </c>
      <c r="E247" s="122" t="s">
        <v>359</v>
      </c>
      <c r="F247" s="122" t="s">
        <v>360</v>
      </c>
      <c r="N247" s="122" t="s">
        <v>105</v>
      </c>
    </row>
    <row r="248" spans="1:14" s="122" customFormat="1" x14ac:dyDescent="0.2">
      <c r="A248" s="137" t="s">
        <v>537</v>
      </c>
      <c r="B248" s="122" t="s">
        <v>538</v>
      </c>
      <c r="C248" s="138" t="s">
        <v>67</v>
      </c>
      <c r="D248" s="122" t="s">
        <v>172</v>
      </c>
      <c r="E248" s="122" t="s">
        <v>359</v>
      </c>
      <c r="F248" s="122" t="s">
        <v>360</v>
      </c>
      <c r="N248" s="122" t="s">
        <v>105</v>
      </c>
    </row>
    <row r="249" spans="1:14" x14ac:dyDescent="0.2">
      <c r="A249" s="131" t="s">
        <v>539</v>
      </c>
      <c r="B249" s="6" t="s">
        <v>540</v>
      </c>
      <c r="C249" s="132" t="s">
        <v>56</v>
      </c>
      <c r="D249" s="6" t="s">
        <v>172</v>
      </c>
      <c r="E249" s="6" t="s">
        <v>359</v>
      </c>
      <c r="F249" s="6" t="s">
        <v>360</v>
      </c>
    </row>
    <row r="250" spans="1:14" x14ac:dyDescent="0.2">
      <c r="A250" s="131" t="s">
        <v>541</v>
      </c>
      <c r="B250" s="6" t="s">
        <v>542</v>
      </c>
      <c r="C250" s="132" t="s">
        <v>56</v>
      </c>
      <c r="D250" s="6" t="s">
        <v>172</v>
      </c>
      <c r="E250" s="6" t="s">
        <v>359</v>
      </c>
      <c r="F250" s="6" t="s">
        <v>360</v>
      </c>
    </row>
    <row r="251" spans="1:14" x14ac:dyDescent="0.2">
      <c r="A251" s="131" t="s">
        <v>543</v>
      </c>
      <c r="B251" s="6" t="s">
        <v>544</v>
      </c>
      <c r="C251" s="132" t="s">
        <v>56</v>
      </c>
      <c r="D251" s="6" t="s">
        <v>172</v>
      </c>
      <c r="E251" s="6" t="s">
        <v>359</v>
      </c>
      <c r="F251" s="6" t="s">
        <v>360</v>
      </c>
    </row>
    <row r="252" spans="1:14" x14ac:dyDescent="0.2">
      <c r="A252" s="131" t="s">
        <v>545</v>
      </c>
      <c r="B252" s="6" t="s">
        <v>546</v>
      </c>
      <c r="C252" s="132" t="s">
        <v>56</v>
      </c>
      <c r="D252" s="6" t="s">
        <v>57</v>
      </c>
      <c r="E252" s="6" t="s">
        <v>547</v>
      </c>
      <c r="F252" s="6" t="s">
        <v>548</v>
      </c>
    </row>
    <row r="253" spans="1:14" x14ac:dyDescent="0.2">
      <c r="A253" s="131" t="s">
        <v>549</v>
      </c>
      <c r="B253" s="6" t="s">
        <v>550</v>
      </c>
      <c r="C253" s="132" t="s">
        <v>56</v>
      </c>
      <c r="D253" s="6" t="s">
        <v>57</v>
      </c>
      <c r="E253" s="6" t="s">
        <v>547</v>
      </c>
      <c r="F253" s="6" t="s">
        <v>548</v>
      </c>
    </row>
    <row r="254" spans="1:14" x14ac:dyDescent="0.2">
      <c r="A254" s="131" t="s">
        <v>551</v>
      </c>
      <c r="B254" s="6" t="s">
        <v>552</v>
      </c>
      <c r="C254" s="132" t="s">
        <v>56</v>
      </c>
      <c r="D254" s="6" t="s">
        <v>57</v>
      </c>
      <c r="E254" s="6" t="s">
        <v>547</v>
      </c>
      <c r="F254" s="6" t="s">
        <v>548</v>
      </c>
    </row>
    <row r="255" spans="1:14" x14ac:dyDescent="0.2">
      <c r="A255" s="131" t="s">
        <v>553</v>
      </c>
      <c r="B255" s="6" t="s">
        <v>554</v>
      </c>
      <c r="C255" s="132" t="s">
        <v>56</v>
      </c>
      <c r="D255" s="6" t="s">
        <v>57</v>
      </c>
      <c r="E255" s="6" t="s">
        <v>547</v>
      </c>
      <c r="F255" s="6" t="s">
        <v>548</v>
      </c>
    </row>
    <row r="256" spans="1:14" x14ac:dyDescent="0.2">
      <c r="A256" s="131" t="s">
        <v>555</v>
      </c>
      <c r="B256" s="6" t="s">
        <v>556</v>
      </c>
      <c r="C256" s="132" t="s">
        <v>56</v>
      </c>
      <c r="D256" s="6" t="s">
        <v>57</v>
      </c>
      <c r="E256" s="6" t="s">
        <v>547</v>
      </c>
      <c r="F256" s="6" t="s">
        <v>548</v>
      </c>
    </row>
    <row r="257" spans="1:6" x14ac:dyDescent="0.2">
      <c r="A257" s="131" t="s">
        <v>557</v>
      </c>
      <c r="B257" s="6" t="s">
        <v>558</v>
      </c>
      <c r="C257" s="132" t="s">
        <v>56</v>
      </c>
      <c r="D257" s="6" t="s">
        <v>172</v>
      </c>
      <c r="E257" s="6" t="s">
        <v>559</v>
      </c>
      <c r="F257" s="6" t="s">
        <v>560</v>
      </c>
    </row>
    <row r="258" spans="1:6" x14ac:dyDescent="0.2">
      <c r="A258" s="131" t="s">
        <v>561</v>
      </c>
      <c r="B258" s="6" t="s">
        <v>562</v>
      </c>
      <c r="C258" s="132" t="s">
        <v>64</v>
      </c>
      <c r="D258" s="6" t="s">
        <v>172</v>
      </c>
      <c r="E258" s="6" t="s">
        <v>559</v>
      </c>
      <c r="F258" s="6" t="s">
        <v>560</v>
      </c>
    </row>
    <row r="259" spans="1:6" x14ac:dyDescent="0.2">
      <c r="A259" s="131" t="s">
        <v>563</v>
      </c>
      <c r="B259" s="6" t="s">
        <v>564</v>
      </c>
      <c r="C259" s="132" t="s">
        <v>67</v>
      </c>
      <c r="D259" s="6" t="s">
        <v>172</v>
      </c>
      <c r="E259" s="6" t="s">
        <v>559</v>
      </c>
      <c r="F259" s="6" t="s">
        <v>560</v>
      </c>
    </row>
    <row r="260" spans="1:6" x14ac:dyDescent="0.2">
      <c r="A260" s="131" t="s">
        <v>565</v>
      </c>
      <c r="B260" s="6" t="s">
        <v>566</v>
      </c>
      <c r="C260" s="132" t="s">
        <v>56</v>
      </c>
      <c r="D260" s="6" t="s">
        <v>172</v>
      </c>
      <c r="E260" s="6" t="s">
        <v>559</v>
      </c>
      <c r="F260" s="6" t="s">
        <v>560</v>
      </c>
    </row>
    <row r="261" spans="1:6" x14ac:dyDescent="0.2">
      <c r="A261" s="131" t="s">
        <v>567</v>
      </c>
      <c r="B261" s="6" t="s">
        <v>568</v>
      </c>
      <c r="C261" s="132" t="s">
        <v>64</v>
      </c>
      <c r="D261" s="6" t="s">
        <v>172</v>
      </c>
      <c r="E261" s="6" t="s">
        <v>559</v>
      </c>
      <c r="F261" s="6" t="s">
        <v>560</v>
      </c>
    </row>
    <row r="262" spans="1:6" x14ac:dyDescent="0.2">
      <c r="A262" s="131" t="s">
        <v>569</v>
      </c>
      <c r="B262" s="6" t="s">
        <v>570</v>
      </c>
      <c r="C262" s="132" t="s">
        <v>56</v>
      </c>
      <c r="D262" s="6" t="s">
        <v>172</v>
      </c>
      <c r="E262" s="6" t="s">
        <v>559</v>
      </c>
      <c r="F262" s="6" t="s">
        <v>560</v>
      </c>
    </row>
    <row r="263" spans="1:6" x14ac:dyDescent="0.2">
      <c r="A263" s="131" t="s">
        <v>571</v>
      </c>
      <c r="B263" s="6" t="s">
        <v>572</v>
      </c>
      <c r="C263" s="132" t="s">
        <v>64</v>
      </c>
      <c r="D263" s="6" t="s">
        <v>172</v>
      </c>
      <c r="E263" s="6" t="s">
        <v>559</v>
      </c>
      <c r="F263" s="6" t="s">
        <v>560</v>
      </c>
    </row>
    <row r="264" spans="1:6" x14ac:dyDescent="0.2">
      <c r="A264" s="131" t="s">
        <v>573</v>
      </c>
      <c r="B264" s="6" t="s">
        <v>572</v>
      </c>
      <c r="C264" s="132" t="s">
        <v>67</v>
      </c>
      <c r="D264" s="6" t="s">
        <v>172</v>
      </c>
      <c r="E264" s="6" t="s">
        <v>559</v>
      </c>
      <c r="F264" s="6" t="s">
        <v>560</v>
      </c>
    </row>
    <row r="265" spans="1:6" x14ac:dyDescent="0.2">
      <c r="A265" s="131" t="s">
        <v>574</v>
      </c>
      <c r="B265" s="6" t="s">
        <v>575</v>
      </c>
      <c r="C265" s="132" t="s">
        <v>56</v>
      </c>
      <c r="D265" s="6" t="s">
        <v>172</v>
      </c>
      <c r="E265" s="6" t="s">
        <v>559</v>
      </c>
      <c r="F265" s="6" t="s">
        <v>560</v>
      </c>
    </row>
    <row r="266" spans="1:6" x14ac:dyDescent="0.2">
      <c r="A266" s="131" t="s">
        <v>576</v>
      </c>
      <c r="B266" s="6" t="s">
        <v>577</v>
      </c>
      <c r="C266" s="132" t="s">
        <v>56</v>
      </c>
      <c r="D266" s="6" t="s">
        <v>172</v>
      </c>
      <c r="E266" s="6" t="s">
        <v>559</v>
      </c>
      <c r="F266" s="6" t="s">
        <v>560</v>
      </c>
    </row>
    <row r="267" spans="1:6" x14ac:dyDescent="0.2">
      <c r="A267" s="131" t="s">
        <v>578</v>
      </c>
      <c r="B267" s="6" t="s">
        <v>579</v>
      </c>
      <c r="C267" s="132" t="s">
        <v>56</v>
      </c>
      <c r="D267" s="6" t="s">
        <v>172</v>
      </c>
      <c r="E267" s="6" t="s">
        <v>559</v>
      </c>
      <c r="F267" s="6" t="s">
        <v>560</v>
      </c>
    </row>
    <row r="268" spans="1:6" x14ac:dyDescent="0.2">
      <c r="A268" s="131" t="s">
        <v>580</v>
      </c>
      <c r="B268" s="6" t="s">
        <v>581</v>
      </c>
      <c r="C268" s="132" t="s">
        <v>64</v>
      </c>
      <c r="D268" s="6" t="s">
        <v>172</v>
      </c>
      <c r="E268" s="6" t="s">
        <v>559</v>
      </c>
      <c r="F268" s="6" t="s">
        <v>560</v>
      </c>
    </row>
    <row r="269" spans="1:6" x14ac:dyDescent="0.2">
      <c r="A269" s="131" t="s">
        <v>582</v>
      </c>
      <c r="B269" s="6" t="s">
        <v>581</v>
      </c>
      <c r="C269" s="132" t="s">
        <v>67</v>
      </c>
      <c r="D269" s="6" t="s">
        <v>172</v>
      </c>
      <c r="E269" s="6" t="s">
        <v>559</v>
      </c>
      <c r="F269" s="6" t="s">
        <v>560</v>
      </c>
    </row>
    <row r="270" spans="1:6" x14ac:dyDescent="0.2">
      <c r="A270" s="131" t="s">
        <v>583</v>
      </c>
      <c r="B270" s="6" t="s">
        <v>584</v>
      </c>
      <c r="C270" s="132" t="s">
        <v>64</v>
      </c>
      <c r="D270" s="6" t="s">
        <v>172</v>
      </c>
      <c r="E270" s="6" t="s">
        <v>559</v>
      </c>
      <c r="F270" s="6" t="s">
        <v>560</v>
      </c>
    </row>
    <row r="271" spans="1:6" x14ac:dyDescent="0.2">
      <c r="A271" s="131" t="s">
        <v>585</v>
      </c>
      <c r="B271" s="6" t="s">
        <v>586</v>
      </c>
      <c r="C271" s="132" t="s">
        <v>67</v>
      </c>
      <c r="D271" s="6" t="s">
        <v>172</v>
      </c>
      <c r="E271" s="6" t="s">
        <v>559</v>
      </c>
      <c r="F271" s="6" t="s">
        <v>560</v>
      </c>
    </row>
    <row r="272" spans="1:6" x14ac:dyDescent="0.2">
      <c r="A272" s="131" t="s">
        <v>587</v>
      </c>
      <c r="B272" s="6" t="s">
        <v>588</v>
      </c>
      <c r="C272" s="132" t="s">
        <v>56</v>
      </c>
      <c r="D272" s="6" t="s">
        <v>172</v>
      </c>
      <c r="E272" s="6" t="s">
        <v>559</v>
      </c>
      <c r="F272" s="6" t="s">
        <v>560</v>
      </c>
    </row>
    <row r="273" spans="1:15" x14ac:dyDescent="0.2">
      <c r="A273" s="131" t="s">
        <v>589</v>
      </c>
      <c r="B273" s="6" t="s">
        <v>590</v>
      </c>
      <c r="C273" s="132" t="s">
        <v>56</v>
      </c>
      <c r="D273" s="6" t="s">
        <v>57</v>
      </c>
      <c r="E273" s="6" t="s">
        <v>591</v>
      </c>
      <c r="F273" s="6" t="s">
        <v>592</v>
      </c>
    </row>
    <row r="274" spans="1:15" x14ac:dyDescent="0.2">
      <c r="A274" s="131" t="s">
        <v>593</v>
      </c>
      <c r="B274" s="6" t="s">
        <v>594</v>
      </c>
      <c r="C274" s="132" t="s">
        <v>56</v>
      </c>
      <c r="D274" s="6" t="s">
        <v>57</v>
      </c>
      <c r="E274" s="6" t="s">
        <v>591</v>
      </c>
      <c r="F274" s="6" t="s">
        <v>592</v>
      </c>
    </row>
    <row r="275" spans="1:15" x14ac:dyDescent="0.2">
      <c r="A275" s="131" t="s">
        <v>595</v>
      </c>
      <c r="B275" s="6" t="s">
        <v>596</v>
      </c>
      <c r="C275" s="132" t="s">
        <v>56</v>
      </c>
      <c r="D275" s="6" t="s">
        <v>57</v>
      </c>
      <c r="E275" s="6" t="s">
        <v>591</v>
      </c>
      <c r="F275" s="6" t="s">
        <v>592</v>
      </c>
    </row>
    <row r="276" spans="1:15" x14ac:dyDescent="0.2">
      <c r="A276" s="131" t="s">
        <v>597</v>
      </c>
      <c r="B276" s="6" t="s">
        <v>598</v>
      </c>
      <c r="C276" s="132" t="s">
        <v>56</v>
      </c>
      <c r="D276" s="6" t="s">
        <v>57</v>
      </c>
      <c r="E276" s="6" t="s">
        <v>591</v>
      </c>
      <c r="F276" s="6" t="s">
        <v>592</v>
      </c>
    </row>
    <row r="277" spans="1:15" x14ac:dyDescent="0.2">
      <c r="A277" s="131" t="s">
        <v>599</v>
      </c>
      <c r="B277" s="6" t="s">
        <v>600</v>
      </c>
      <c r="C277" s="132" t="s">
        <v>56</v>
      </c>
      <c r="D277" s="6" t="s">
        <v>57</v>
      </c>
      <c r="E277" s="6" t="s">
        <v>591</v>
      </c>
      <c r="F277" s="6" t="s">
        <v>592</v>
      </c>
    </row>
    <row r="278" spans="1:15" x14ac:dyDescent="0.2">
      <c r="A278" s="131" t="s">
        <v>601</v>
      </c>
      <c r="B278" s="6" t="s">
        <v>602</v>
      </c>
      <c r="C278" s="132" t="s">
        <v>56</v>
      </c>
      <c r="D278" s="6" t="s">
        <v>57</v>
      </c>
      <c r="E278" s="6" t="s">
        <v>591</v>
      </c>
      <c r="F278" s="6" t="s">
        <v>592</v>
      </c>
    </row>
    <row r="279" spans="1:15" x14ac:dyDescent="0.2">
      <c r="A279" s="131" t="s">
        <v>603</v>
      </c>
      <c r="B279" s="6" t="s">
        <v>604</v>
      </c>
      <c r="C279" s="132" t="s">
        <v>56</v>
      </c>
      <c r="D279" s="6" t="s">
        <v>57</v>
      </c>
      <c r="E279" s="6" t="s">
        <v>591</v>
      </c>
      <c r="F279" s="6" t="s">
        <v>592</v>
      </c>
    </row>
    <row r="280" spans="1:15" x14ac:dyDescent="0.2">
      <c r="A280" s="131" t="s">
        <v>605</v>
      </c>
      <c r="B280" s="6" t="s">
        <v>606</v>
      </c>
      <c r="C280" s="132" t="s">
        <v>56</v>
      </c>
      <c r="D280" s="6" t="s">
        <v>172</v>
      </c>
      <c r="E280" s="6" t="s">
        <v>607</v>
      </c>
      <c r="F280" s="6" t="s">
        <v>608</v>
      </c>
      <c r="O280" s="6" t="s">
        <v>105</v>
      </c>
    </row>
    <row r="281" spans="1:15" x14ac:dyDescent="0.2">
      <c r="A281" s="131" t="s">
        <v>609</v>
      </c>
      <c r="B281" s="6" t="s">
        <v>610</v>
      </c>
      <c r="C281" s="132" t="s">
        <v>64</v>
      </c>
      <c r="D281" s="6" t="s">
        <v>172</v>
      </c>
      <c r="E281" s="6" t="s">
        <v>607</v>
      </c>
      <c r="F281" s="6" t="s">
        <v>608</v>
      </c>
      <c r="O281" s="6" t="s">
        <v>105</v>
      </c>
    </row>
    <row r="282" spans="1:15" x14ac:dyDescent="0.2">
      <c r="A282" s="131" t="s">
        <v>611</v>
      </c>
      <c r="B282" s="6" t="s">
        <v>610</v>
      </c>
      <c r="C282" s="132" t="s">
        <v>67</v>
      </c>
      <c r="D282" s="6" t="s">
        <v>172</v>
      </c>
      <c r="E282" s="6" t="s">
        <v>607</v>
      </c>
      <c r="F282" s="6" t="s">
        <v>608</v>
      </c>
      <c r="O282" s="6" t="s">
        <v>105</v>
      </c>
    </row>
    <row r="283" spans="1:15" x14ac:dyDescent="0.2">
      <c r="A283" s="131" t="s">
        <v>612</v>
      </c>
      <c r="B283" s="6" t="s">
        <v>613</v>
      </c>
      <c r="C283" s="132" t="s">
        <v>64</v>
      </c>
      <c r="D283" s="6" t="s">
        <v>172</v>
      </c>
      <c r="E283" s="6" t="s">
        <v>607</v>
      </c>
      <c r="F283" s="6" t="s">
        <v>608</v>
      </c>
      <c r="O283" s="6" t="s">
        <v>105</v>
      </c>
    </row>
    <row r="284" spans="1:15" x14ac:dyDescent="0.2">
      <c r="A284" s="131" t="s">
        <v>614</v>
      </c>
      <c r="B284" s="6" t="s">
        <v>613</v>
      </c>
      <c r="C284" s="132" t="s">
        <v>67</v>
      </c>
      <c r="D284" s="6" t="s">
        <v>172</v>
      </c>
      <c r="E284" s="6" t="s">
        <v>607</v>
      </c>
      <c r="F284" s="6" t="s">
        <v>608</v>
      </c>
      <c r="O284" s="6" t="s">
        <v>105</v>
      </c>
    </row>
    <row r="285" spans="1:15" x14ac:dyDescent="0.2">
      <c r="A285" s="131" t="s">
        <v>615</v>
      </c>
      <c r="B285" s="6" t="s">
        <v>616</v>
      </c>
      <c r="C285" s="132" t="s">
        <v>67</v>
      </c>
      <c r="D285" s="6" t="s">
        <v>172</v>
      </c>
      <c r="E285" s="6" t="s">
        <v>607</v>
      </c>
      <c r="F285" s="6" t="s">
        <v>608</v>
      </c>
      <c r="O285" s="6" t="s">
        <v>105</v>
      </c>
    </row>
    <row r="286" spans="1:15" x14ac:dyDescent="0.2">
      <c r="A286" s="131" t="s">
        <v>617</v>
      </c>
      <c r="B286" s="6" t="s">
        <v>618</v>
      </c>
      <c r="C286" s="132" t="s">
        <v>64</v>
      </c>
      <c r="D286" s="6" t="s">
        <v>172</v>
      </c>
      <c r="E286" s="6" t="s">
        <v>607</v>
      </c>
      <c r="F286" s="6" t="s">
        <v>608</v>
      </c>
      <c r="O286" s="6" t="s">
        <v>105</v>
      </c>
    </row>
    <row r="287" spans="1:15" x14ac:dyDescent="0.2">
      <c r="A287" s="131" t="s">
        <v>619</v>
      </c>
      <c r="B287" s="6" t="s">
        <v>618</v>
      </c>
      <c r="C287" s="132" t="s">
        <v>67</v>
      </c>
      <c r="D287" s="6" t="s">
        <v>172</v>
      </c>
      <c r="E287" s="6" t="s">
        <v>607</v>
      </c>
      <c r="F287" s="6" t="s">
        <v>608</v>
      </c>
      <c r="O287" s="6" t="s">
        <v>105</v>
      </c>
    </row>
    <row r="288" spans="1:15" x14ac:dyDescent="0.2">
      <c r="A288" s="131" t="s">
        <v>620</v>
      </c>
      <c r="B288" s="6" t="s">
        <v>621</v>
      </c>
      <c r="C288" s="132" t="s">
        <v>64</v>
      </c>
      <c r="D288" s="6" t="s">
        <v>172</v>
      </c>
      <c r="E288" s="6" t="s">
        <v>607</v>
      </c>
      <c r="F288" s="6" t="s">
        <v>608</v>
      </c>
      <c r="O288" s="6" t="s">
        <v>105</v>
      </c>
    </row>
    <row r="289" spans="1:15" x14ac:dyDescent="0.2">
      <c r="A289" s="131" t="s">
        <v>622</v>
      </c>
      <c r="B289" s="6" t="s">
        <v>621</v>
      </c>
      <c r="C289" s="132" t="s">
        <v>67</v>
      </c>
      <c r="D289" s="6" t="s">
        <v>172</v>
      </c>
      <c r="E289" s="6" t="s">
        <v>607</v>
      </c>
      <c r="F289" s="6" t="s">
        <v>608</v>
      </c>
      <c r="O289" s="6" t="s">
        <v>105</v>
      </c>
    </row>
    <row r="290" spans="1:15" x14ac:dyDescent="0.2">
      <c r="A290" s="131" t="s">
        <v>623</v>
      </c>
      <c r="B290" s="6" t="s">
        <v>624</v>
      </c>
      <c r="C290" s="132" t="s">
        <v>56</v>
      </c>
      <c r="D290" s="6" t="s">
        <v>172</v>
      </c>
      <c r="E290" s="6" t="s">
        <v>607</v>
      </c>
      <c r="F290" s="6" t="s">
        <v>608</v>
      </c>
    </row>
    <row r="291" spans="1:15" x14ac:dyDescent="0.2">
      <c r="A291" s="131" t="s">
        <v>625</v>
      </c>
      <c r="B291" s="6" t="s">
        <v>626</v>
      </c>
      <c r="C291" s="132" t="s">
        <v>56</v>
      </c>
      <c r="D291" s="6" t="s">
        <v>172</v>
      </c>
      <c r="E291" s="6" t="s">
        <v>607</v>
      </c>
      <c r="F291" s="6" t="s">
        <v>608</v>
      </c>
    </row>
    <row r="292" spans="1:15" x14ac:dyDescent="0.2">
      <c r="A292" s="131" t="s">
        <v>627</v>
      </c>
      <c r="B292" s="6" t="s">
        <v>628</v>
      </c>
      <c r="C292" s="132" t="s">
        <v>56</v>
      </c>
      <c r="D292" s="6" t="s">
        <v>172</v>
      </c>
      <c r="E292" s="6" t="s">
        <v>607</v>
      </c>
      <c r="F292" s="6" t="s">
        <v>608</v>
      </c>
    </row>
    <row r="293" spans="1:15" x14ac:dyDescent="0.2">
      <c r="A293" s="131" t="s">
        <v>629</v>
      </c>
      <c r="B293" s="6" t="s">
        <v>630</v>
      </c>
      <c r="C293" s="132" t="s">
        <v>56</v>
      </c>
      <c r="D293" s="6" t="s">
        <v>172</v>
      </c>
      <c r="E293" s="6" t="s">
        <v>607</v>
      </c>
      <c r="F293" s="6" t="s">
        <v>608</v>
      </c>
    </row>
    <row r="294" spans="1:15" x14ac:dyDescent="0.2">
      <c r="A294" s="131" t="s">
        <v>631</v>
      </c>
      <c r="B294" s="6" t="s">
        <v>632</v>
      </c>
      <c r="C294" s="132" t="s">
        <v>56</v>
      </c>
      <c r="D294" s="6" t="s">
        <v>172</v>
      </c>
      <c r="E294" s="6" t="s">
        <v>607</v>
      </c>
      <c r="F294" s="6" t="s">
        <v>608</v>
      </c>
    </row>
    <row r="295" spans="1:15" s="123" customFormat="1" x14ac:dyDescent="0.2">
      <c r="A295" s="139" t="s">
        <v>633</v>
      </c>
      <c r="B295" s="123" t="s">
        <v>634</v>
      </c>
      <c r="C295" s="140" t="s">
        <v>56</v>
      </c>
      <c r="D295" s="123" t="s">
        <v>172</v>
      </c>
      <c r="E295" s="123" t="s">
        <v>607</v>
      </c>
      <c r="F295" s="123" t="s">
        <v>608</v>
      </c>
    </row>
    <row r="296" spans="1:15" s="123" customFormat="1" x14ac:dyDescent="0.2">
      <c r="A296" s="139" t="s">
        <v>635</v>
      </c>
      <c r="B296" s="123" t="s">
        <v>636</v>
      </c>
      <c r="C296" s="140" t="s">
        <v>56</v>
      </c>
      <c r="D296" s="123" t="s">
        <v>172</v>
      </c>
      <c r="E296" s="123" t="s">
        <v>607</v>
      </c>
      <c r="F296" s="123" t="s">
        <v>608</v>
      </c>
    </row>
    <row r="297" spans="1:15" s="123" customFormat="1" x14ac:dyDescent="0.2">
      <c r="A297" s="139" t="s">
        <v>637</v>
      </c>
      <c r="B297" s="123" t="s">
        <v>638</v>
      </c>
      <c r="C297" s="140" t="s">
        <v>56</v>
      </c>
      <c r="D297" s="123" t="s">
        <v>172</v>
      </c>
      <c r="E297" s="123" t="s">
        <v>607</v>
      </c>
      <c r="F297" s="123" t="s">
        <v>608</v>
      </c>
    </row>
    <row r="298" spans="1:15" x14ac:dyDescent="0.2">
      <c r="A298" s="131" t="s">
        <v>639</v>
      </c>
      <c r="B298" s="6" t="s">
        <v>640</v>
      </c>
      <c r="C298" s="132" t="s">
        <v>56</v>
      </c>
      <c r="D298" s="6" t="s">
        <v>172</v>
      </c>
      <c r="E298" s="6" t="s">
        <v>607</v>
      </c>
      <c r="F298" s="6" t="s">
        <v>608</v>
      </c>
    </row>
    <row r="299" spans="1:15" x14ac:dyDescent="0.2">
      <c r="A299" s="131" t="s">
        <v>641</v>
      </c>
      <c r="B299" s="6" t="s">
        <v>642</v>
      </c>
      <c r="C299" s="132" t="s">
        <v>56</v>
      </c>
      <c r="D299" s="6" t="s">
        <v>172</v>
      </c>
      <c r="E299" s="6" t="s">
        <v>607</v>
      </c>
      <c r="F299" s="6" t="s">
        <v>608</v>
      </c>
    </row>
    <row r="300" spans="1:15" x14ac:dyDescent="0.2">
      <c r="A300" s="131" t="s">
        <v>643</v>
      </c>
      <c r="B300" s="6" t="s">
        <v>644</v>
      </c>
      <c r="C300" s="132" t="s">
        <v>56</v>
      </c>
      <c r="D300" s="6" t="s">
        <v>172</v>
      </c>
      <c r="E300" s="6" t="s">
        <v>607</v>
      </c>
      <c r="F300" s="6" t="s">
        <v>608</v>
      </c>
    </row>
    <row r="301" spans="1:15" x14ac:dyDescent="0.2">
      <c r="A301" s="131" t="s">
        <v>645</v>
      </c>
      <c r="B301" s="6" t="s">
        <v>646</v>
      </c>
      <c r="C301" s="132" t="s">
        <v>56</v>
      </c>
      <c r="D301" s="6" t="s">
        <v>172</v>
      </c>
      <c r="E301" s="6" t="s">
        <v>607</v>
      </c>
      <c r="F301" s="6" t="s">
        <v>608</v>
      </c>
    </row>
    <row r="302" spans="1:15" x14ac:dyDescent="0.2">
      <c r="A302" s="131" t="s">
        <v>647</v>
      </c>
      <c r="B302" s="6" t="s">
        <v>648</v>
      </c>
      <c r="C302" s="132" t="s">
        <v>56</v>
      </c>
      <c r="D302" s="6" t="s">
        <v>172</v>
      </c>
      <c r="E302" s="6" t="s">
        <v>607</v>
      </c>
      <c r="F302" s="6" t="s">
        <v>608</v>
      </c>
      <c r="O302" s="123" t="s">
        <v>105</v>
      </c>
    </row>
    <row r="303" spans="1:15" x14ac:dyDescent="0.2">
      <c r="A303" s="131" t="s">
        <v>649</v>
      </c>
      <c r="B303" s="6" t="s">
        <v>650</v>
      </c>
      <c r="C303" s="132" t="s">
        <v>64</v>
      </c>
      <c r="D303" s="6" t="s">
        <v>172</v>
      </c>
      <c r="E303" s="6" t="s">
        <v>607</v>
      </c>
      <c r="F303" s="6" t="s">
        <v>608</v>
      </c>
      <c r="O303" s="123" t="s">
        <v>105</v>
      </c>
    </row>
    <row r="304" spans="1:15" x14ac:dyDescent="0.2">
      <c r="A304" s="131" t="s">
        <v>651</v>
      </c>
      <c r="B304" s="6" t="s">
        <v>652</v>
      </c>
      <c r="C304" s="132" t="s">
        <v>67</v>
      </c>
      <c r="D304" s="6" t="s">
        <v>172</v>
      </c>
      <c r="E304" s="6" t="s">
        <v>607</v>
      </c>
      <c r="F304" s="6" t="s">
        <v>608</v>
      </c>
      <c r="O304" s="123" t="s">
        <v>105</v>
      </c>
    </row>
    <row r="305" spans="1:15" x14ac:dyDescent="0.2">
      <c r="A305" s="131" t="s">
        <v>653</v>
      </c>
      <c r="B305" s="6" t="s">
        <v>654</v>
      </c>
      <c r="C305" s="132" t="s">
        <v>56</v>
      </c>
      <c r="D305" s="6" t="s">
        <v>57</v>
      </c>
      <c r="E305" s="6" t="s">
        <v>607</v>
      </c>
      <c r="F305" s="6" t="s">
        <v>608</v>
      </c>
      <c r="O305" s="6" t="s">
        <v>105</v>
      </c>
    </row>
    <row r="306" spans="1:15" x14ac:dyDescent="0.2">
      <c r="A306" s="131" t="s">
        <v>655</v>
      </c>
      <c r="B306" s="6" t="s">
        <v>656</v>
      </c>
      <c r="C306" s="132" t="s">
        <v>64</v>
      </c>
      <c r="D306" s="6" t="s">
        <v>57</v>
      </c>
      <c r="E306" s="6" t="s">
        <v>607</v>
      </c>
      <c r="F306" s="6" t="s">
        <v>608</v>
      </c>
      <c r="O306" s="6" t="s">
        <v>105</v>
      </c>
    </row>
    <row r="307" spans="1:15" x14ac:dyDescent="0.2">
      <c r="A307" s="131" t="s">
        <v>657</v>
      </c>
      <c r="B307" s="6" t="s">
        <v>656</v>
      </c>
      <c r="C307" s="132" t="s">
        <v>67</v>
      </c>
      <c r="D307" s="6" t="s">
        <v>57</v>
      </c>
      <c r="E307" s="6" t="s">
        <v>607</v>
      </c>
      <c r="F307" s="6" t="s">
        <v>608</v>
      </c>
      <c r="O307" s="6" t="s">
        <v>105</v>
      </c>
    </row>
    <row r="308" spans="1:15" x14ac:dyDescent="0.2">
      <c r="A308" s="131" t="s">
        <v>658</v>
      </c>
      <c r="B308" s="6" t="s">
        <v>659</v>
      </c>
      <c r="C308" s="132" t="s">
        <v>64</v>
      </c>
      <c r="D308" s="6" t="s">
        <v>57</v>
      </c>
      <c r="E308" s="6" t="s">
        <v>607</v>
      </c>
      <c r="F308" s="6" t="s">
        <v>608</v>
      </c>
      <c r="O308" s="6" t="s">
        <v>105</v>
      </c>
    </row>
    <row r="309" spans="1:15" x14ac:dyDescent="0.2">
      <c r="A309" s="131" t="s">
        <v>660</v>
      </c>
      <c r="B309" s="6" t="s">
        <v>659</v>
      </c>
      <c r="C309" s="132" t="s">
        <v>67</v>
      </c>
      <c r="D309" s="6" t="s">
        <v>57</v>
      </c>
      <c r="E309" s="6" t="s">
        <v>607</v>
      </c>
      <c r="F309" s="6" t="s">
        <v>608</v>
      </c>
      <c r="O309" s="6" t="s">
        <v>105</v>
      </c>
    </row>
    <row r="310" spans="1:15" x14ac:dyDescent="0.2">
      <c r="A310" s="131" t="s">
        <v>661</v>
      </c>
      <c r="B310" s="6" t="s">
        <v>662</v>
      </c>
      <c r="C310" s="132" t="s">
        <v>64</v>
      </c>
      <c r="D310" s="6" t="s">
        <v>57</v>
      </c>
      <c r="E310" s="6" t="s">
        <v>607</v>
      </c>
      <c r="F310" s="6" t="s">
        <v>608</v>
      </c>
      <c r="O310" s="6" t="s">
        <v>105</v>
      </c>
    </row>
    <row r="311" spans="1:15" x14ac:dyDescent="0.2">
      <c r="A311" s="131" t="s">
        <v>663</v>
      </c>
      <c r="B311" s="6" t="s">
        <v>662</v>
      </c>
      <c r="C311" s="132" t="s">
        <v>67</v>
      </c>
      <c r="D311" s="6" t="s">
        <v>57</v>
      </c>
      <c r="E311" s="6" t="s">
        <v>607</v>
      </c>
      <c r="F311" s="6" t="s">
        <v>608</v>
      </c>
      <c r="O311" s="6" t="s">
        <v>105</v>
      </c>
    </row>
    <row r="312" spans="1:15" x14ac:dyDescent="0.2">
      <c r="A312" s="131" t="s">
        <v>664</v>
      </c>
      <c r="B312" s="6" t="s">
        <v>665</v>
      </c>
      <c r="C312" s="132" t="s">
        <v>64</v>
      </c>
      <c r="D312" s="6" t="s">
        <v>57</v>
      </c>
      <c r="E312" s="6" t="s">
        <v>607</v>
      </c>
      <c r="F312" s="6" t="s">
        <v>608</v>
      </c>
      <c r="O312" s="6" t="s">
        <v>105</v>
      </c>
    </row>
    <row r="313" spans="1:15" x14ac:dyDescent="0.2">
      <c r="A313" s="131" t="s">
        <v>666</v>
      </c>
      <c r="B313" s="6" t="s">
        <v>665</v>
      </c>
      <c r="C313" s="132" t="s">
        <v>67</v>
      </c>
      <c r="D313" s="6" t="s">
        <v>57</v>
      </c>
      <c r="E313" s="6" t="s">
        <v>607</v>
      </c>
      <c r="F313" s="6" t="s">
        <v>608</v>
      </c>
      <c r="O313" s="6" t="s">
        <v>105</v>
      </c>
    </row>
    <row r="314" spans="1:15" x14ac:dyDescent="0.2">
      <c r="A314" s="131" t="s">
        <v>667</v>
      </c>
      <c r="B314" s="6" t="s">
        <v>668</v>
      </c>
      <c r="C314" s="132" t="s">
        <v>64</v>
      </c>
      <c r="D314" s="6" t="s">
        <v>57</v>
      </c>
      <c r="E314" s="6" t="s">
        <v>607</v>
      </c>
      <c r="F314" s="6" t="s">
        <v>608</v>
      </c>
      <c r="O314" s="6" t="s">
        <v>105</v>
      </c>
    </row>
    <row r="315" spans="1:15" x14ac:dyDescent="0.2">
      <c r="A315" s="131" t="s">
        <v>669</v>
      </c>
      <c r="B315" s="6" t="s">
        <v>668</v>
      </c>
      <c r="C315" s="132" t="s">
        <v>67</v>
      </c>
      <c r="D315" s="6" t="s">
        <v>57</v>
      </c>
      <c r="E315" s="6" t="s">
        <v>607</v>
      </c>
      <c r="F315" s="6" t="s">
        <v>608</v>
      </c>
      <c r="O315" s="6" t="s">
        <v>105</v>
      </c>
    </row>
    <row r="316" spans="1:15" x14ac:dyDescent="0.2">
      <c r="A316" s="131" t="s">
        <v>670</v>
      </c>
      <c r="B316" s="6" t="s">
        <v>671</v>
      </c>
      <c r="C316" s="132" t="s">
        <v>64</v>
      </c>
      <c r="D316" s="6" t="s">
        <v>57</v>
      </c>
      <c r="E316" s="6" t="s">
        <v>607</v>
      </c>
      <c r="F316" s="6" t="s">
        <v>608</v>
      </c>
      <c r="O316" s="6" t="s">
        <v>105</v>
      </c>
    </row>
    <row r="317" spans="1:15" x14ac:dyDescent="0.2">
      <c r="A317" s="131" t="s">
        <v>672</v>
      </c>
      <c r="B317" s="6" t="s">
        <v>671</v>
      </c>
      <c r="C317" s="132" t="s">
        <v>67</v>
      </c>
      <c r="D317" s="6" t="s">
        <v>57</v>
      </c>
      <c r="E317" s="6" t="s">
        <v>607</v>
      </c>
      <c r="F317" s="6" t="s">
        <v>608</v>
      </c>
      <c r="O317" s="6" t="s">
        <v>105</v>
      </c>
    </row>
    <row r="318" spans="1:15" x14ac:dyDescent="0.2">
      <c r="A318" s="131" t="s">
        <v>673</v>
      </c>
      <c r="B318" s="6" t="s">
        <v>674</v>
      </c>
      <c r="C318" s="132" t="s">
        <v>56</v>
      </c>
      <c r="D318" s="6" t="s">
        <v>57</v>
      </c>
      <c r="E318" s="6" t="s">
        <v>607</v>
      </c>
      <c r="F318" s="6" t="s">
        <v>608</v>
      </c>
    </row>
    <row r="319" spans="1:15" x14ac:dyDescent="0.2">
      <c r="A319" s="131" t="s">
        <v>675</v>
      </c>
      <c r="B319" s="6" t="s">
        <v>676</v>
      </c>
      <c r="C319" s="132" t="s">
        <v>56</v>
      </c>
      <c r="D319" s="6" t="s">
        <v>57</v>
      </c>
      <c r="E319" s="6" t="s">
        <v>607</v>
      </c>
      <c r="F319" s="6" t="s">
        <v>608</v>
      </c>
    </row>
    <row r="320" spans="1:15" x14ac:dyDescent="0.2">
      <c r="A320" s="131" t="s">
        <v>677</v>
      </c>
      <c r="B320" s="6" t="s">
        <v>678</v>
      </c>
      <c r="C320" s="132" t="s">
        <v>64</v>
      </c>
      <c r="D320" s="6" t="s">
        <v>57</v>
      </c>
      <c r="E320" s="6" t="s">
        <v>607</v>
      </c>
      <c r="F320" s="6" t="s">
        <v>608</v>
      </c>
    </row>
    <row r="321" spans="1:15" x14ac:dyDescent="0.2">
      <c r="A321" s="131" t="s">
        <v>679</v>
      </c>
      <c r="B321" s="6" t="s">
        <v>678</v>
      </c>
      <c r="C321" s="132" t="s">
        <v>67</v>
      </c>
      <c r="D321" s="6" t="s">
        <v>57</v>
      </c>
      <c r="E321" s="6" t="s">
        <v>607</v>
      </c>
      <c r="F321" s="6" t="s">
        <v>608</v>
      </c>
    </row>
    <row r="322" spans="1:15" x14ac:dyDescent="0.2">
      <c r="A322" s="131" t="s">
        <v>680</v>
      </c>
      <c r="B322" s="6" t="s">
        <v>681</v>
      </c>
      <c r="C322" s="132" t="s">
        <v>64</v>
      </c>
      <c r="D322" s="6" t="s">
        <v>57</v>
      </c>
      <c r="E322" s="6" t="s">
        <v>607</v>
      </c>
      <c r="F322" s="6" t="s">
        <v>608</v>
      </c>
    </row>
    <row r="323" spans="1:15" x14ac:dyDescent="0.2">
      <c r="A323" s="131" t="s">
        <v>682</v>
      </c>
      <c r="B323" s="6" t="s">
        <v>681</v>
      </c>
      <c r="C323" s="132" t="s">
        <v>67</v>
      </c>
      <c r="D323" s="6" t="s">
        <v>57</v>
      </c>
      <c r="E323" s="6" t="s">
        <v>607</v>
      </c>
      <c r="F323" s="6" t="s">
        <v>608</v>
      </c>
    </row>
    <row r="324" spans="1:15" s="124" customFormat="1" x14ac:dyDescent="0.2">
      <c r="A324" s="141" t="s">
        <v>683</v>
      </c>
      <c r="B324" s="124" t="s">
        <v>684</v>
      </c>
      <c r="C324" s="140" t="s">
        <v>56</v>
      </c>
      <c r="D324" s="123" t="s">
        <v>57</v>
      </c>
      <c r="E324" s="123" t="s">
        <v>607</v>
      </c>
      <c r="F324" s="123" t="s">
        <v>608</v>
      </c>
    </row>
    <row r="325" spans="1:15" s="123" customFormat="1" x14ac:dyDescent="0.2">
      <c r="A325" s="139" t="s">
        <v>685</v>
      </c>
      <c r="B325" s="123" t="s">
        <v>686</v>
      </c>
      <c r="C325" s="140" t="s">
        <v>56</v>
      </c>
      <c r="D325" s="123" t="s">
        <v>57</v>
      </c>
      <c r="E325" s="123" t="s">
        <v>607</v>
      </c>
      <c r="F325" s="123" t="s">
        <v>608</v>
      </c>
    </row>
    <row r="326" spans="1:15" s="123" customFormat="1" x14ac:dyDescent="0.2">
      <c r="A326" s="139" t="s">
        <v>687</v>
      </c>
      <c r="B326" s="123" t="s">
        <v>688</v>
      </c>
      <c r="C326" s="140" t="s">
        <v>56</v>
      </c>
      <c r="D326" s="123" t="s">
        <v>57</v>
      </c>
      <c r="E326" s="123" t="s">
        <v>607</v>
      </c>
      <c r="F326" s="123" t="s">
        <v>608</v>
      </c>
    </row>
    <row r="327" spans="1:15" s="123" customFormat="1" x14ac:dyDescent="0.2">
      <c r="A327" s="139" t="s">
        <v>689</v>
      </c>
      <c r="B327" s="123" t="s">
        <v>690</v>
      </c>
      <c r="C327" s="140" t="s">
        <v>56</v>
      </c>
      <c r="D327" s="123" t="s">
        <v>57</v>
      </c>
      <c r="E327" s="123" t="s">
        <v>607</v>
      </c>
      <c r="F327" s="123" t="s">
        <v>608</v>
      </c>
    </row>
    <row r="328" spans="1:15" s="123" customFormat="1" x14ac:dyDescent="0.2">
      <c r="A328" s="139" t="s">
        <v>691</v>
      </c>
      <c r="B328" s="123" t="s">
        <v>692</v>
      </c>
      <c r="C328" s="140" t="s">
        <v>56</v>
      </c>
      <c r="D328" s="123" t="s">
        <v>57</v>
      </c>
      <c r="E328" s="123" t="s">
        <v>607</v>
      </c>
      <c r="F328" s="123" t="s">
        <v>608</v>
      </c>
    </row>
    <row r="329" spans="1:15" s="123" customFormat="1" x14ac:dyDescent="0.2">
      <c r="A329" s="139" t="s">
        <v>693</v>
      </c>
      <c r="B329" s="123" t="s">
        <v>694</v>
      </c>
      <c r="C329" s="140" t="s">
        <v>56</v>
      </c>
      <c r="D329" s="123" t="s">
        <v>57</v>
      </c>
      <c r="E329" s="123" t="s">
        <v>607</v>
      </c>
      <c r="F329" s="123" t="s">
        <v>608</v>
      </c>
    </row>
    <row r="330" spans="1:15" s="123" customFormat="1" x14ac:dyDescent="0.2">
      <c r="A330" s="139" t="s">
        <v>695</v>
      </c>
      <c r="B330" s="123" t="s">
        <v>696</v>
      </c>
      <c r="C330" s="140" t="s">
        <v>56</v>
      </c>
      <c r="D330" s="123" t="s">
        <v>57</v>
      </c>
      <c r="E330" s="123" t="s">
        <v>607</v>
      </c>
      <c r="F330" s="123" t="s">
        <v>608</v>
      </c>
    </row>
    <row r="331" spans="1:15" s="123" customFormat="1" x14ac:dyDescent="0.2">
      <c r="A331" s="139" t="s">
        <v>697</v>
      </c>
      <c r="B331" s="123" t="s">
        <v>698</v>
      </c>
      <c r="C331" s="140" t="s">
        <v>56</v>
      </c>
      <c r="D331" s="123" t="s">
        <v>57</v>
      </c>
      <c r="E331" s="123" t="s">
        <v>607</v>
      </c>
      <c r="F331" s="123" t="s">
        <v>608</v>
      </c>
    </row>
    <row r="332" spans="1:15" s="123" customFormat="1" x14ac:dyDescent="0.2">
      <c r="A332" s="139" t="s">
        <v>699</v>
      </c>
      <c r="B332" s="123" t="s">
        <v>700</v>
      </c>
      <c r="C332" s="140" t="s">
        <v>56</v>
      </c>
      <c r="D332" s="123" t="s">
        <v>57</v>
      </c>
      <c r="E332" s="123" t="s">
        <v>607</v>
      </c>
      <c r="F332" s="123" t="s">
        <v>608</v>
      </c>
    </row>
    <row r="333" spans="1:15" s="123" customFormat="1" x14ac:dyDescent="0.2">
      <c r="A333" s="139" t="s">
        <v>701</v>
      </c>
      <c r="B333" s="123" t="s">
        <v>702</v>
      </c>
      <c r="C333" s="140" t="s">
        <v>56</v>
      </c>
      <c r="D333" s="123" t="s">
        <v>57</v>
      </c>
      <c r="E333" s="123" t="s">
        <v>607</v>
      </c>
      <c r="F333" s="123" t="s">
        <v>608</v>
      </c>
      <c r="O333" s="123" t="s">
        <v>105</v>
      </c>
    </row>
    <row r="334" spans="1:15" s="123" customFormat="1" x14ac:dyDescent="0.2">
      <c r="A334" s="139" t="s">
        <v>703</v>
      </c>
      <c r="B334" s="123" t="s">
        <v>704</v>
      </c>
      <c r="C334" s="132" t="s">
        <v>64</v>
      </c>
      <c r="D334" s="6" t="s">
        <v>57</v>
      </c>
      <c r="E334" s="6" t="s">
        <v>607</v>
      </c>
      <c r="F334" s="6" t="s">
        <v>608</v>
      </c>
      <c r="O334" s="123" t="s">
        <v>105</v>
      </c>
    </row>
    <row r="335" spans="1:15" s="123" customFormat="1" x14ac:dyDescent="0.2">
      <c r="A335" s="129">
        <v>66010101</v>
      </c>
      <c r="B335" s="123" t="s">
        <v>705</v>
      </c>
      <c r="C335" s="132" t="s">
        <v>67</v>
      </c>
      <c r="D335" s="6" t="s">
        <v>57</v>
      </c>
      <c r="E335" s="6" t="s">
        <v>607</v>
      </c>
      <c r="F335" s="6" t="s">
        <v>608</v>
      </c>
      <c r="O335" s="123" t="s">
        <v>105</v>
      </c>
    </row>
    <row r="336" spans="1:15" s="123" customFormat="1" x14ac:dyDescent="0.2">
      <c r="A336" s="129">
        <v>66010102</v>
      </c>
      <c r="B336" s="123" t="s">
        <v>706</v>
      </c>
      <c r="C336" s="132" t="s">
        <v>67</v>
      </c>
      <c r="D336" s="6" t="s">
        <v>57</v>
      </c>
      <c r="E336" s="6" t="s">
        <v>607</v>
      </c>
      <c r="F336" s="6" t="s">
        <v>608</v>
      </c>
      <c r="O336" s="123" t="s">
        <v>105</v>
      </c>
    </row>
    <row r="337" spans="1:15" s="123" customFormat="1" x14ac:dyDescent="0.2">
      <c r="A337" s="129">
        <v>66010103</v>
      </c>
      <c r="B337" s="123" t="s">
        <v>707</v>
      </c>
      <c r="C337" s="132" t="s">
        <v>67</v>
      </c>
      <c r="D337" s="6" t="s">
        <v>57</v>
      </c>
      <c r="E337" s="6" t="s">
        <v>607</v>
      </c>
      <c r="F337" s="6" t="s">
        <v>608</v>
      </c>
      <c r="O337" s="123" t="s">
        <v>105</v>
      </c>
    </row>
    <row r="338" spans="1:15" s="123" customFormat="1" x14ac:dyDescent="0.2">
      <c r="A338" s="129">
        <v>66010104</v>
      </c>
      <c r="B338" s="123" t="s">
        <v>708</v>
      </c>
      <c r="C338" s="132" t="s">
        <v>67</v>
      </c>
      <c r="D338" s="6" t="s">
        <v>57</v>
      </c>
      <c r="E338" s="6" t="s">
        <v>607</v>
      </c>
      <c r="F338" s="6" t="s">
        <v>608</v>
      </c>
      <c r="O338" s="123" t="s">
        <v>105</v>
      </c>
    </row>
    <row r="339" spans="1:15" s="123" customFormat="1" x14ac:dyDescent="0.2">
      <c r="A339" s="129">
        <v>66010105</v>
      </c>
      <c r="B339" s="123" t="s">
        <v>709</v>
      </c>
      <c r="C339" s="132" t="s">
        <v>67</v>
      </c>
      <c r="D339" s="6" t="s">
        <v>57</v>
      </c>
      <c r="E339" s="6" t="s">
        <v>607</v>
      </c>
      <c r="F339" s="6" t="s">
        <v>608</v>
      </c>
      <c r="O339" s="123" t="s">
        <v>105</v>
      </c>
    </row>
    <row r="340" spans="1:15" s="123" customFormat="1" x14ac:dyDescent="0.2">
      <c r="A340" s="129">
        <v>66010106</v>
      </c>
      <c r="B340" s="123" t="s">
        <v>710</v>
      </c>
      <c r="C340" s="132" t="s">
        <v>67</v>
      </c>
      <c r="D340" s="6" t="s">
        <v>57</v>
      </c>
      <c r="E340" s="6" t="s">
        <v>607</v>
      </c>
      <c r="F340" s="6" t="s">
        <v>608</v>
      </c>
      <c r="O340" s="123" t="s">
        <v>105</v>
      </c>
    </row>
    <row r="341" spans="1:15" s="123" customFormat="1" x14ac:dyDescent="0.2">
      <c r="A341" s="129">
        <v>66010107</v>
      </c>
      <c r="B341" s="123" t="s">
        <v>711</v>
      </c>
      <c r="C341" s="132" t="s">
        <v>67</v>
      </c>
      <c r="D341" s="6" t="s">
        <v>57</v>
      </c>
      <c r="E341" s="6" t="s">
        <v>607</v>
      </c>
      <c r="F341" s="6" t="s">
        <v>608</v>
      </c>
      <c r="O341" s="123" t="s">
        <v>105</v>
      </c>
    </row>
    <row r="342" spans="1:15" s="123" customFormat="1" x14ac:dyDescent="0.2">
      <c r="A342" s="129">
        <v>66010108</v>
      </c>
      <c r="B342" s="123" t="s">
        <v>712</v>
      </c>
      <c r="C342" s="132" t="s">
        <v>67</v>
      </c>
      <c r="D342" s="6" t="s">
        <v>57</v>
      </c>
      <c r="E342" s="6" t="s">
        <v>607</v>
      </c>
      <c r="F342" s="6" t="s">
        <v>608</v>
      </c>
      <c r="O342" s="123" t="s">
        <v>105</v>
      </c>
    </row>
    <row r="343" spans="1:15" s="123" customFormat="1" x14ac:dyDescent="0.2">
      <c r="A343" s="129">
        <v>66010109</v>
      </c>
      <c r="B343" s="123" t="s">
        <v>713</v>
      </c>
      <c r="C343" s="132" t="s">
        <v>67</v>
      </c>
      <c r="D343" s="6" t="s">
        <v>57</v>
      </c>
      <c r="E343" s="6" t="s">
        <v>607</v>
      </c>
      <c r="F343" s="6" t="s">
        <v>608</v>
      </c>
      <c r="O343" s="123" t="s">
        <v>105</v>
      </c>
    </row>
    <row r="344" spans="1:15" s="123" customFormat="1" x14ac:dyDescent="0.2">
      <c r="A344" s="129">
        <v>66010110</v>
      </c>
      <c r="B344" s="123" t="s">
        <v>714</v>
      </c>
      <c r="C344" s="132" t="s">
        <v>67</v>
      </c>
      <c r="D344" s="6" t="s">
        <v>57</v>
      </c>
      <c r="E344" s="6" t="s">
        <v>607</v>
      </c>
      <c r="F344" s="6" t="s">
        <v>608</v>
      </c>
      <c r="O344" s="123" t="s">
        <v>105</v>
      </c>
    </row>
    <row r="345" spans="1:15" s="123" customFormat="1" x14ac:dyDescent="0.2">
      <c r="A345" s="129">
        <v>66010111</v>
      </c>
      <c r="B345" s="123" t="s">
        <v>715</v>
      </c>
      <c r="C345" s="132" t="s">
        <v>67</v>
      </c>
      <c r="D345" s="6" t="s">
        <v>57</v>
      </c>
      <c r="E345" s="6" t="s">
        <v>607</v>
      </c>
      <c r="F345" s="6" t="s">
        <v>608</v>
      </c>
      <c r="O345" s="123" t="s">
        <v>105</v>
      </c>
    </row>
    <row r="346" spans="1:15" s="123" customFormat="1" x14ac:dyDescent="0.2">
      <c r="A346" s="139" t="s">
        <v>716</v>
      </c>
      <c r="B346" s="123" t="s">
        <v>717</v>
      </c>
      <c r="C346" s="132" t="s">
        <v>64</v>
      </c>
      <c r="D346" s="6" t="s">
        <v>57</v>
      </c>
      <c r="E346" s="6" t="s">
        <v>607</v>
      </c>
      <c r="F346" s="6" t="s">
        <v>608</v>
      </c>
      <c r="O346" s="123" t="s">
        <v>105</v>
      </c>
    </row>
    <row r="347" spans="1:15" s="123" customFormat="1" x14ac:dyDescent="0.2">
      <c r="A347" s="129">
        <v>66010201</v>
      </c>
      <c r="B347" s="123" t="s">
        <v>718</v>
      </c>
      <c r="C347" s="132" t="s">
        <v>67</v>
      </c>
      <c r="D347" s="6" t="s">
        <v>57</v>
      </c>
      <c r="E347" s="6" t="s">
        <v>607</v>
      </c>
      <c r="F347" s="6" t="s">
        <v>608</v>
      </c>
      <c r="O347" s="123" t="s">
        <v>105</v>
      </c>
    </row>
    <row r="348" spans="1:15" s="123" customFormat="1" x14ac:dyDescent="0.2">
      <c r="A348" s="129">
        <v>66010202</v>
      </c>
      <c r="B348" s="123" t="s">
        <v>719</v>
      </c>
      <c r="C348" s="132" t="s">
        <v>67</v>
      </c>
      <c r="D348" s="6" t="s">
        <v>57</v>
      </c>
      <c r="E348" s="6" t="s">
        <v>607</v>
      </c>
      <c r="F348" s="6" t="s">
        <v>608</v>
      </c>
      <c r="O348" s="123" t="s">
        <v>105</v>
      </c>
    </row>
    <row r="349" spans="1:15" s="123" customFormat="1" x14ac:dyDescent="0.2">
      <c r="A349" s="129">
        <v>66010203</v>
      </c>
      <c r="B349" s="123" t="s">
        <v>720</v>
      </c>
      <c r="C349" s="132" t="s">
        <v>67</v>
      </c>
      <c r="D349" s="6" t="s">
        <v>57</v>
      </c>
      <c r="E349" s="6" t="s">
        <v>607</v>
      </c>
      <c r="F349" s="6" t="s">
        <v>608</v>
      </c>
      <c r="O349" s="123" t="s">
        <v>105</v>
      </c>
    </row>
    <row r="350" spans="1:15" s="123" customFormat="1" x14ac:dyDescent="0.2">
      <c r="A350" s="129">
        <v>66010204</v>
      </c>
      <c r="B350" s="123" t="s">
        <v>721</v>
      </c>
      <c r="C350" s="132" t="s">
        <v>67</v>
      </c>
      <c r="D350" s="6" t="s">
        <v>57</v>
      </c>
      <c r="E350" s="6" t="s">
        <v>607</v>
      </c>
      <c r="F350" s="6" t="s">
        <v>608</v>
      </c>
      <c r="O350" s="123" t="s">
        <v>105</v>
      </c>
    </row>
    <row r="351" spans="1:15" s="123" customFormat="1" x14ac:dyDescent="0.2">
      <c r="A351" s="129">
        <v>66010205</v>
      </c>
      <c r="B351" s="123" t="s">
        <v>722</v>
      </c>
      <c r="C351" s="132" t="s">
        <v>67</v>
      </c>
      <c r="D351" s="6" t="s">
        <v>57</v>
      </c>
      <c r="E351" s="6" t="s">
        <v>607</v>
      </c>
      <c r="F351" s="6" t="s">
        <v>608</v>
      </c>
      <c r="O351" s="123" t="s">
        <v>105</v>
      </c>
    </row>
    <row r="352" spans="1:15" s="123" customFormat="1" x14ac:dyDescent="0.2">
      <c r="A352" s="129">
        <v>66010206</v>
      </c>
      <c r="B352" s="123" t="s">
        <v>723</v>
      </c>
      <c r="C352" s="132" t="s">
        <v>67</v>
      </c>
      <c r="D352" s="6" t="s">
        <v>57</v>
      </c>
      <c r="E352" s="6" t="s">
        <v>607</v>
      </c>
      <c r="F352" s="6" t="s">
        <v>608</v>
      </c>
      <c r="O352" s="123" t="s">
        <v>105</v>
      </c>
    </row>
    <row r="353" spans="1:15" s="123" customFormat="1" x14ac:dyDescent="0.2">
      <c r="A353" s="129">
        <v>66010207</v>
      </c>
      <c r="B353" s="123" t="s">
        <v>724</v>
      </c>
      <c r="C353" s="132" t="s">
        <v>67</v>
      </c>
      <c r="D353" s="6" t="s">
        <v>57</v>
      </c>
      <c r="E353" s="6" t="s">
        <v>607</v>
      </c>
      <c r="F353" s="6" t="s">
        <v>608</v>
      </c>
      <c r="O353" s="123" t="s">
        <v>105</v>
      </c>
    </row>
    <row r="354" spans="1:15" s="123" customFormat="1" x14ac:dyDescent="0.2">
      <c r="A354" s="129">
        <v>66010208</v>
      </c>
      <c r="B354" s="123" t="s">
        <v>725</v>
      </c>
      <c r="C354" s="132" t="s">
        <v>67</v>
      </c>
      <c r="D354" s="6" t="s">
        <v>57</v>
      </c>
      <c r="E354" s="6" t="s">
        <v>607</v>
      </c>
      <c r="F354" s="6" t="s">
        <v>608</v>
      </c>
      <c r="O354" s="123" t="s">
        <v>105</v>
      </c>
    </row>
    <row r="355" spans="1:15" s="123" customFormat="1" x14ac:dyDescent="0.2">
      <c r="A355" s="129">
        <v>66010209</v>
      </c>
      <c r="B355" s="123" t="s">
        <v>726</v>
      </c>
      <c r="C355" s="132" t="s">
        <v>67</v>
      </c>
      <c r="D355" s="6" t="s">
        <v>57</v>
      </c>
      <c r="E355" s="6" t="s">
        <v>607</v>
      </c>
      <c r="F355" s="6" t="s">
        <v>608</v>
      </c>
      <c r="O355" s="123" t="s">
        <v>105</v>
      </c>
    </row>
    <row r="356" spans="1:15" s="123" customFormat="1" x14ac:dyDescent="0.2">
      <c r="A356" s="129">
        <v>66010210</v>
      </c>
      <c r="B356" s="123" t="s">
        <v>727</v>
      </c>
      <c r="C356" s="132" t="s">
        <v>67</v>
      </c>
      <c r="D356" s="6" t="s">
        <v>57</v>
      </c>
      <c r="E356" s="6" t="s">
        <v>607</v>
      </c>
      <c r="F356" s="6" t="s">
        <v>608</v>
      </c>
      <c r="O356" s="123" t="s">
        <v>105</v>
      </c>
    </row>
    <row r="357" spans="1:15" s="123" customFormat="1" x14ac:dyDescent="0.2">
      <c r="A357" s="139" t="s">
        <v>728</v>
      </c>
      <c r="B357" s="123" t="s">
        <v>729</v>
      </c>
      <c r="C357" s="132" t="s">
        <v>64</v>
      </c>
      <c r="D357" s="6" t="s">
        <v>57</v>
      </c>
      <c r="E357" s="6" t="s">
        <v>607</v>
      </c>
      <c r="F357" s="6" t="s">
        <v>608</v>
      </c>
      <c r="O357" s="123" t="s">
        <v>105</v>
      </c>
    </row>
    <row r="358" spans="1:15" s="123" customFormat="1" x14ac:dyDescent="0.2">
      <c r="A358" s="129">
        <v>66010301</v>
      </c>
      <c r="B358" s="123" t="s">
        <v>730</v>
      </c>
      <c r="C358" s="132" t="s">
        <v>67</v>
      </c>
      <c r="D358" s="6" t="s">
        <v>57</v>
      </c>
      <c r="E358" s="6" t="s">
        <v>607</v>
      </c>
      <c r="F358" s="6" t="s">
        <v>608</v>
      </c>
      <c r="O358" s="123" t="s">
        <v>105</v>
      </c>
    </row>
    <row r="359" spans="1:15" s="123" customFormat="1" x14ac:dyDescent="0.2">
      <c r="A359" s="129">
        <v>66010302</v>
      </c>
      <c r="B359" s="123" t="s">
        <v>731</v>
      </c>
      <c r="C359" s="132" t="s">
        <v>67</v>
      </c>
      <c r="D359" s="6" t="s">
        <v>57</v>
      </c>
      <c r="E359" s="6" t="s">
        <v>607</v>
      </c>
      <c r="F359" s="6" t="s">
        <v>608</v>
      </c>
      <c r="O359" s="123" t="s">
        <v>105</v>
      </c>
    </row>
    <row r="360" spans="1:15" s="123" customFormat="1" x14ac:dyDescent="0.2">
      <c r="A360" s="129">
        <v>66010303</v>
      </c>
      <c r="B360" s="123" t="s">
        <v>732</v>
      </c>
      <c r="C360" s="132" t="s">
        <v>67</v>
      </c>
      <c r="D360" s="6" t="s">
        <v>57</v>
      </c>
      <c r="E360" s="6" t="s">
        <v>607</v>
      </c>
      <c r="F360" s="6" t="s">
        <v>608</v>
      </c>
      <c r="O360" s="123" t="s">
        <v>105</v>
      </c>
    </row>
    <row r="361" spans="1:15" s="123" customFormat="1" x14ac:dyDescent="0.2">
      <c r="A361" s="129">
        <v>66010304</v>
      </c>
      <c r="B361" s="123" t="s">
        <v>733</v>
      </c>
      <c r="C361" s="132" t="s">
        <v>67</v>
      </c>
      <c r="D361" s="6" t="s">
        <v>57</v>
      </c>
      <c r="E361" s="6" t="s">
        <v>607</v>
      </c>
      <c r="F361" s="6" t="s">
        <v>608</v>
      </c>
      <c r="O361" s="123" t="s">
        <v>105</v>
      </c>
    </row>
    <row r="362" spans="1:15" s="123" customFormat="1" x14ac:dyDescent="0.2">
      <c r="A362" s="139" t="s">
        <v>734</v>
      </c>
      <c r="B362" s="123" t="s">
        <v>735</v>
      </c>
      <c r="C362" s="132" t="s">
        <v>64</v>
      </c>
      <c r="D362" s="6" t="s">
        <v>57</v>
      </c>
      <c r="E362" s="6" t="s">
        <v>607</v>
      </c>
      <c r="F362" s="6" t="s">
        <v>608</v>
      </c>
      <c r="O362" s="123" t="s">
        <v>105</v>
      </c>
    </row>
    <row r="363" spans="1:15" s="123" customFormat="1" x14ac:dyDescent="0.2">
      <c r="A363" s="129">
        <v>66010401</v>
      </c>
      <c r="B363" s="123" t="s">
        <v>736</v>
      </c>
      <c r="C363" s="132" t="s">
        <v>67</v>
      </c>
      <c r="D363" s="6" t="s">
        <v>57</v>
      </c>
      <c r="E363" s="6" t="s">
        <v>607</v>
      </c>
      <c r="F363" s="6" t="s">
        <v>608</v>
      </c>
      <c r="O363" s="123" t="s">
        <v>105</v>
      </c>
    </row>
    <row r="364" spans="1:15" s="123" customFormat="1" x14ac:dyDescent="0.2">
      <c r="A364" s="129">
        <v>66010402</v>
      </c>
      <c r="B364" s="123" t="s">
        <v>737</v>
      </c>
      <c r="C364" s="132" t="s">
        <v>67</v>
      </c>
      <c r="D364" s="6" t="s">
        <v>57</v>
      </c>
      <c r="E364" s="6" t="s">
        <v>607</v>
      </c>
      <c r="F364" s="6" t="s">
        <v>608</v>
      </c>
      <c r="O364" s="123" t="s">
        <v>105</v>
      </c>
    </row>
    <row r="365" spans="1:15" s="123" customFormat="1" x14ac:dyDescent="0.2">
      <c r="A365" s="129">
        <v>66010403</v>
      </c>
      <c r="B365" s="123" t="s">
        <v>738</v>
      </c>
      <c r="C365" s="132" t="s">
        <v>67</v>
      </c>
      <c r="D365" s="6" t="s">
        <v>57</v>
      </c>
      <c r="E365" s="6" t="s">
        <v>607</v>
      </c>
      <c r="F365" s="6" t="s">
        <v>608</v>
      </c>
      <c r="O365" s="123" t="s">
        <v>105</v>
      </c>
    </row>
    <row r="366" spans="1:15" s="123" customFormat="1" x14ac:dyDescent="0.2">
      <c r="A366" s="129">
        <v>66010404</v>
      </c>
      <c r="B366" s="123" t="s">
        <v>739</v>
      </c>
      <c r="C366" s="132" t="s">
        <v>67</v>
      </c>
      <c r="D366" s="6" t="s">
        <v>57</v>
      </c>
      <c r="E366" s="6" t="s">
        <v>607</v>
      </c>
      <c r="F366" s="6" t="s">
        <v>608</v>
      </c>
      <c r="O366" s="123" t="s">
        <v>105</v>
      </c>
    </row>
    <row r="367" spans="1:15" s="123" customFormat="1" x14ac:dyDescent="0.2">
      <c r="A367" s="129">
        <v>66010405</v>
      </c>
      <c r="B367" s="123" t="s">
        <v>740</v>
      </c>
      <c r="C367" s="132" t="s">
        <v>67</v>
      </c>
      <c r="D367" s="6" t="s">
        <v>57</v>
      </c>
      <c r="E367" s="6" t="s">
        <v>607</v>
      </c>
      <c r="F367" s="6" t="s">
        <v>608</v>
      </c>
      <c r="O367" s="123" t="s">
        <v>105</v>
      </c>
    </row>
    <row r="368" spans="1:15" s="123" customFormat="1" x14ac:dyDescent="0.2">
      <c r="A368" s="129">
        <v>66010406</v>
      </c>
      <c r="B368" s="123" t="s">
        <v>741</v>
      </c>
      <c r="C368" s="132" t="s">
        <v>67</v>
      </c>
      <c r="D368" s="6" t="s">
        <v>57</v>
      </c>
      <c r="E368" s="6" t="s">
        <v>607</v>
      </c>
      <c r="F368" s="6" t="s">
        <v>608</v>
      </c>
      <c r="O368" s="123" t="s">
        <v>105</v>
      </c>
    </row>
    <row r="369" spans="1:15" s="123" customFormat="1" x14ac:dyDescent="0.2">
      <c r="A369" s="129">
        <v>66010407</v>
      </c>
      <c r="B369" s="123" t="s">
        <v>742</v>
      </c>
      <c r="C369" s="132" t="s">
        <v>67</v>
      </c>
      <c r="D369" s="6" t="s">
        <v>57</v>
      </c>
      <c r="E369" s="6" t="s">
        <v>607</v>
      </c>
      <c r="F369" s="6" t="s">
        <v>608</v>
      </c>
      <c r="O369" s="123" t="s">
        <v>105</v>
      </c>
    </row>
    <row r="370" spans="1:15" s="123" customFormat="1" x14ac:dyDescent="0.2">
      <c r="A370" s="129">
        <v>66010408</v>
      </c>
      <c r="B370" s="123" t="s">
        <v>743</v>
      </c>
      <c r="C370" s="132" t="s">
        <v>67</v>
      </c>
      <c r="D370" s="6" t="s">
        <v>57</v>
      </c>
      <c r="E370" s="6" t="s">
        <v>607</v>
      </c>
      <c r="F370" s="6" t="s">
        <v>608</v>
      </c>
      <c r="O370" s="123" t="s">
        <v>105</v>
      </c>
    </row>
    <row r="371" spans="1:15" s="123" customFormat="1" x14ac:dyDescent="0.2">
      <c r="A371" s="129">
        <v>66010409</v>
      </c>
      <c r="B371" s="123" t="s">
        <v>744</v>
      </c>
      <c r="C371" s="132" t="s">
        <v>67</v>
      </c>
      <c r="D371" s="6" t="s">
        <v>57</v>
      </c>
      <c r="E371" s="6" t="s">
        <v>607</v>
      </c>
      <c r="F371" s="6" t="s">
        <v>608</v>
      </c>
      <c r="O371" s="123" t="s">
        <v>105</v>
      </c>
    </row>
    <row r="372" spans="1:15" s="123" customFormat="1" x14ac:dyDescent="0.2">
      <c r="A372" s="129">
        <v>66010410</v>
      </c>
      <c r="B372" s="123" t="s">
        <v>745</v>
      </c>
      <c r="C372" s="132" t="s">
        <v>67</v>
      </c>
      <c r="D372" s="6" t="s">
        <v>57</v>
      </c>
      <c r="E372" s="6" t="s">
        <v>607</v>
      </c>
      <c r="F372" s="6" t="s">
        <v>608</v>
      </c>
      <c r="O372" s="123" t="s">
        <v>105</v>
      </c>
    </row>
    <row r="373" spans="1:15" s="123" customFormat="1" x14ac:dyDescent="0.2">
      <c r="A373" s="129">
        <v>66010411</v>
      </c>
      <c r="B373" s="123" t="s">
        <v>746</v>
      </c>
      <c r="C373" s="132" t="s">
        <v>67</v>
      </c>
      <c r="D373" s="6" t="s">
        <v>57</v>
      </c>
      <c r="E373" s="6" t="s">
        <v>607</v>
      </c>
      <c r="F373" s="6" t="s">
        <v>608</v>
      </c>
      <c r="O373" s="123" t="s">
        <v>105</v>
      </c>
    </row>
    <row r="374" spans="1:15" s="123" customFormat="1" x14ac:dyDescent="0.2">
      <c r="A374" s="129">
        <v>66010412</v>
      </c>
      <c r="B374" s="123" t="s">
        <v>747</v>
      </c>
      <c r="C374" s="132" t="s">
        <v>67</v>
      </c>
      <c r="D374" s="6" t="s">
        <v>57</v>
      </c>
      <c r="E374" s="6" t="s">
        <v>607</v>
      </c>
      <c r="F374" s="6" t="s">
        <v>608</v>
      </c>
      <c r="O374" s="123" t="s">
        <v>105</v>
      </c>
    </row>
    <row r="375" spans="1:15" s="123" customFormat="1" x14ac:dyDescent="0.2">
      <c r="A375" s="129">
        <v>66010413</v>
      </c>
      <c r="B375" s="123" t="s">
        <v>748</v>
      </c>
      <c r="C375" s="132" t="s">
        <v>67</v>
      </c>
      <c r="D375" s="6" t="s">
        <v>57</v>
      </c>
      <c r="E375" s="6" t="s">
        <v>607</v>
      </c>
      <c r="F375" s="6" t="s">
        <v>608</v>
      </c>
      <c r="O375" s="123" t="s">
        <v>105</v>
      </c>
    </row>
    <row r="376" spans="1:15" s="123" customFormat="1" x14ac:dyDescent="0.2">
      <c r="A376" s="129">
        <v>66010414</v>
      </c>
      <c r="B376" s="123" t="s">
        <v>749</v>
      </c>
      <c r="C376" s="132" t="s">
        <v>67</v>
      </c>
      <c r="D376" s="6" t="s">
        <v>57</v>
      </c>
      <c r="E376" s="6" t="s">
        <v>607</v>
      </c>
      <c r="F376" s="6" t="s">
        <v>608</v>
      </c>
      <c r="O376" s="123" t="s">
        <v>105</v>
      </c>
    </row>
    <row r="377" spans="1:15" s="123" customFormat="1" x14ac:dyDescent="0.2">
      <c r="A377" s="129">
        <v>66010415</v>
      </c>
      <c r="B377" s="123" t="s">
        <v>750</v>
      </c>
      <c r="C377" s="132" t="s">
        <v>67</v>
      </c>
      <c r="D377" s="6" t="s">
        <v>57</v>
      </c>
      <c r="E377" s="6" t="s">
        <v>607</v>
      </c>
      <c r="F377" s="6" t="s">
        <v>608</v>
      </c>
      <c r="O377" s="123" t="s">
        <v>105</v>
      </c>
    </row>
    <row r="378" spans="1:15" s="123" customFormat="1" x14ac:dyDescent="0.2">
      <c r="A378" s="129">
        <v>66010416</v>
      </c>
      <c r="B378" s="123" t="s">
        <v>751</v>
      </c>
      <c r="C378" s="132" t="s">
        <v>67</v>
      </c>
      <c r="D378" s="6" t="s">
        <v>57</v>
      </c>
      <c r="E378" s="6" t="s">
        <v>607</v>
      </c>
      <c r="F378" s="6" t="s">
        <v>608</v>
      </c>
      <c r="O378" s="123" t="s">
        <v>105</v>
      </c>
    </row>
    <row r="379" spans="1:15" s="123" customFormat="1" x14ac:dyDescent="0.2">
      <c r="A379" s="129">
        <v>66010417</v>
      </c>
      <c r="B379" s="123" t="s">
        <v>752</v>
      </c>
      <c r="C379" s="132" t="s">
        <v>67</v>
      </c>
      <c r="D379" s="6" t="s">
        <v>57</v>
      </c>
      <c r="E379" s="6" t="s">
        <v>607</v>
      </c>
      <c r="F379" s="6" t="s">
        <v>608</v>
      </c>
      <c r="O379" s="123" t="s">
        <v>105</v>
      </c>
    </row>
    <row r="380" spans="1:15" s="123" customFormat="1" x14ac:dyDescent="0.2">
      <c r="A380" s="129">
        <v>66010418</v>
      </c>
      <c r="B380" s="123" t="s">
        <v>753</v>
      </c>
      <c r="C380" s="132" t="s">
        <v>67</v>
      </c>
      <c r="D380" s="6" t="s">
        <v>57</v>
      </c>
      <c r="E380" s="6" t="s">
        <v>607</v>
      </c>
      <c r="F380" s="6" t="s">
        <v>608</v>
      </c>
      <c r="O380" s="123" t="s">
        <v>105</v>
      </c>
    </row>
    <row r="381" spans="1:15" s="123" customFormat="1" x14ac:dyDescent="0.2">
      <c r="A381" s="129">
        <v>66010419</v>
      </c>
      <c r="B381" s="123" t="s">
        <v>754</v>
      </c>
      <c r="C381" s="132" t="s">
        <v>67</v>
      </c>
      <c r="D381" s="6" t="s">
        <v>57</v>
      </c>
      <c r="E381" s="6" t="s">
        <v>607</v>
      </c>
      <c r="F381" s="6" t="s">
        <v>608</v>
      </c>
      <c r="O381" s="123" t="s">
        <v>105</v>
      </c>
    </row>
    <row r="382" spans="1:15" s="123" customFormat="1" x14ac:dyDescent="0.2">
      <c r="A382" s="129">
        <v>66010420</v>
      </c>
      <c r="B382" s="123" t="s">
        <v>755</v>
      </c>
      <c r="C382" s="132" t="s">
        <v>67</v>
      </c>
      <c r="D382" s="6" t="s">
        <v>57</v>
      </c>
      <c r="E382" s="6" t="s">
        <v>607</v>
      </c>
      <c r="F382" s="6" t="s">
        <v>608</v>
      </c>
      <c r="O382" s="123" t="s">
        <v>105</v>
      </c>
    </row>
    <row r="383" spans="1:15" s="123" customFormat="1" x14ac:dyDescent="0.2">
      <c r="A383" s="129">
        <v>66010421</v>
      </c>
      <c r="B383" s="123" t="s">
        <v>756</v>
      </c>
      <c r="C383" s="132" t="s">
        <v>67</v>
      </c>
      <c r="D383" s="6" t="s">
        <v>57</v>
      </c>
      <c r="E383" s="6" t="s">
        <v>607</v>
      </c>
      <c r="F383" s="6" t="s">
        <v>608</v>
      </c>
      <c r="O383" s="123" t="s">
        <v>105</v>
      </c>
    </row>
    <row r="384" spans="1:15" s="123" customFormat="1" x14ac:dyDescent="0.2">
      <c r="A384" s="129">
        <v>66010422</v>
      </c>
      <c r="B384" s="123" t="s">
        <v>757</v>
      </c>
      <c r="C384" s="132" t="s">
        <v>67</v>
      </c>
      <c r="D384" s="6" t="s">
        <v>57</v>
      </c>
      <c r="E384" s="6" t="s">
        <v>607</v>
      </c>
      <c r="F384" s="6" t="s">
        <v>608</v>
      </c>
      <c r="O384" s="123" t="s">
        <v>105</v>
      </c>
    </row>
    <row r="385" spans="1:15" s="123" customFormat="1" x14ac:dyDescent="0.2">
      <c r="A385" s="129">
        <v>66010423</v>
      </c>
      <c r="B385" s="123" t="s">
        <v>758</v>
      </c>
      <c r="C385" s="132" t="s">
        <v>67</v>
      </c>
      <c r="D385" s="6" t="s">
        <v>57</v>
      </c>
      <c r="E385" s="6" t="s">
        <v>607</v>
      </c>
      <c r="F385" s="6" t="s">
        <v>608</v>
      </c>
      <c r="O385" s="123" t="s">
        <v>105</v>
      </c>
    </row>
    <row r="386" spans="1:15" s="123" customFormat="1" x14ac:dyDescent="0.2">
      <c r="A386" s="129">
        <v>66010424</v>
      </c>
      <c r="B386" s="123" t="s">
        <v>759</v>
      </c>
      <c r="C386" s="132" t="s">
        <v>67</v>
      </c>
      <c r="D386" s="6" t="s">
        <v>57</v>
      </c>
      <c r="E386" s="6" t="s">
        <v>607</v>
      </c>
      <c r="F386" s="6" t="s">
        <v>608</v>
      </c>
      <c r="O386" s="123" t="s">
        <v>105</v>
      </c>
    </row>
    <row r="387" spans="1:15" s="123" customFormat="1" x14ac:dyDescent="0.2">
      <c r="A387" s="129">
        <v>66010425</v>
      </c>
      <c r="B387" s="123" t="s">
        <v>760</v>
      </c>
      <c r="C387" s="132" t="s">
        <v>67</v>
      </c>
      <c r="D387" s="6" t="s">
        <v>57</v>
      </c>
      <c r="E387" s="6" t="s">
        <v>607</v>
      </c>
      <c r="F387" s="6" t="s">
        <v>608</v>
      </c>
      <c r="O387" s="123" t="s">
        <v>105</v>
      </c>
    </row>
    <row r="388" spans="1:15" s="122" customFormat="1" x14ac:dyDescent="0.2">
      <c r="A388" s="128">
        <v>66010426</v>
      </c>
      <c r="B388" s="122" t="s">
        <v>761</v>
      </c>
      <c r="C388" s="142" t="s">
        <v>67</v>
      </c>
      <c r="D388" s="130" t="s">
        <v>57</v>
      </c>
      <c r="E388" s="130" t="s">
        <v>607</v>
      </c>
      <c r="F388" s="130" t="s">
        <v>608</v>
      </c>
      <c r="O388" s="122" t="s">
        <v>105</v>
      </c>
    </row>
    <row r="389" spans="1:15" s="123" customFormat="1" x14ac:dyDescent="0.2">
      <c r="A389" s="139" t="s">
        <v>762</v>
      </c>
      <c r="B389" s="123" t="s">
        <v>763</v>
      </c>
      <c r="C389" s="132" t="s">
        <v>64</v>
      </c>
      <c r="D389" s="6" t="s">
        <v>57</v>
      </c>
      <c r="E389" s="6" t="s">
        <v>607</v>
      </c>
      <c r="F389" s="6" t="s">
        <v>608</v>
      </c>
      <c r="O389" s="123" t="s">
        <v>105</v>
      </c>
    </row>
    <row r="390" spans="1:15" s="123" customFormat="1" x14ac:dyDescent="0.2">
      <c r="A390" s="129">
        <v>66010501</v>
      </c>
      <c r="B390" s="123" t="s">
        <v>764</v>
      </c>
      <c r="C390" s="132" t="s">
        <v>67</v>
      </c>
      <c r="D390" s="6" t="s">
        <v>57</v>
      </c>
      <c r="E390" s="6" t="s">
        <v>607</v>
      </c>
      <c r="F390" s="6" t="s">
        <v>608</v>
      </c>
      <c r="O390" s="123" t="s">
        <v>105</v>
      </c>
    </row>
    <row r="391" spans="1:15" s="123" customFormat="1" x14ac:dyDescent="0.2">
      <c r="A391" s="129">
        <v>66010502</v>
      </c>
      <c r="B391" s="123" t="s">
        <v>765</v>
      </c>
      <c r="C391" s="132" t="s">
        <v>67</v>
      </c>
      <c r="D391" s="6" t="s">
        <v>57</v>
      </c>
      <c r="E391" s="6" t="s">
        <v>607</v>
      </c>
      <c r="F391" s="6" t="s">
        <v>608</v>
      </c>
      <c r="O391" s="123" t="s">
        <v>105</v>
      </c>
    </row>
    <row r="392" spans="1:15" s="123" customFormat="1" x14ac:dyDescent="0.2">
      <c r="A392" s="129">
        <v>66010503</v>
      </c>
      <c r="B392" s="123" t="s">
        <v>766</v>
      </c>
      <c r="C392" s="132" t="s">
        <v>67</v>
      </c>
      <c r="D392" s="6" t="s">
        <v>57</v>
      </c>
      <c r="E392" s="6" t="s">
        <v>607</v>
      </c>
      <c r="F392" s="6" t="s">
        <v>608</v>
      </c>
      <c r="O392" s="123" t="s">
        <v>105</v>
      </c>
    </row>
    <row r="393" spans="1:15" s="123" customFormat="1" x14ac:dyDescent="0.2">
      <c r="A393" s="129">
        <v>66010504</v>
      </c>
      <c r="B393" s="123" t="s">
        <v>767</v>
      </c>
      <c r="C393" s="132" t="s">
        <v>67</v>
      </c>
      <c r="D393" s="6" t="s">
        <v>57</v>
      </c>
      <c r="E393" s="6" t="s">
        <v>607</v>
      </c>
      <c r="F393" s="6" t="s">
        <v>608</v>
      </c>
      <c r="O393" s="123" t="s">
        <v>105</v>
      </c>
    </row>
    <row r="394" spans="1:15" s="123" customFormat="1" x14ac:dyDescent="0.2">
      <c r="A394" s="129">
        <v>66010505</v>
      </c>
      <c r="B394" s="123" t="s">
        <v>768</v>
      </c>
      <c r="C394" s="132" t="s">
        <v>67</v>
      </c>
      <c r="D394" s="6" t="s">
        <v>57</v>
      </c>
      <c r="E394" s="6" t="s">
        <v>607</v>
      </c>
      <c r="F394" s="6" t="s">
        <v>608</v>
      </c>
      <c r="O394" s="123" t="s">
        <v>105</v>
      </c>
    </row>
    <row r="395" spans="1:15" s="123" customFormat="1" x14ac:dyDescent="0.2">
      <c r="A395" s="129">
        <v>66010506</v>
      </c>
      <c r="B395" s="123" t="s">
        <v>769</v>
      </c>
      <c r="C395" s="132" t="s">
        <v>67</v>
      </c>
      <c r="D395" s="6" t="s">
        <v>57</v>
      </c>
      <c r="E395" s="6" t="s">
        <v>607</v>
      </c>
      <c r="F395" s="6" t="s">
        <v>608</v>
      </c>
      <c r="O395" s="123" t="s">
        <v>105</v>
      </c>
    </row>
    <row r="396" spans="1:15" s="123" customFormat="1" x14ac:dyDescent="0.2">
      <c r="A396" s="129">
        <v>66010507</v>
      </c>
      <c r="B396" s="123" t="s">
        <v>770</v>
      </c>
      <c r="C396" s="132" t="s">
        <v>67</v>
      </c>
      <c r="D396" s="6" t="s">
        <v>57</v>
      </c>
      <c r="E396" s="6" t="s">
        <v>607</v>
      </c>
      <c r="F396" s="6" t="s">
        <v>608</v>
      </c>
      <c r="O396" s="123" t="s">
        <v>105</v>
      </c>
    </row>
    <row r="397" spans="1:15" s="123" customFormat="1" x14ac:dyDescent="0.2">
      <c r="A397" s="129">
        <v>66010508</v>
      </c>
      <c r="B397" s="123" t="s">
        <v>771</v>
      </c>
      <c r="C397" s="132" t="s">
        <v>67</v>
      </c>
      <c r="D397" s="6" t="s">
        <v>57</v>
      </c>
      <c r="E397" s="6" t="s">
        <v>607</v>
      </c>
      <c r="F397" s="6" t="s">
        <v>608</v>
      </c>
      <c r="O397" s="123" t="s">
        <v>105</v>
      </c>
    </row>
    <row r="398" spans="1:15" s="123" customFormat="1" x14ac:dyDescent="0.2">
      <c r="A398" s="129">
        <v>66010509</v>
      </c>
      <c r="B398" s="123" t="s">
        <v>772</v>
      </c>
      <c r="C398" s="132" t="s">
        <v>67</v>
      </c>
      <c r="D398" s="6" t="s">
        <v>57</v>
      </c>
      <c r="E398" s="6" t="s">
        <v>607</v>
      </c>
      <c r="F398" s="6" t="s">
        <v>608</v>
      </c>
      <c r="O398" s="123" t="s">
        <v>105</v>
      </c>
    </row>
    <row r="399" spans="1:15" s="123" customFormat="1" x14ac:dyDescent="0.2">
      <c r="A399" s="129">
        <v>66010510</v>
      </c>
      <c r="B399" s="123" t="s">
        <v>773</v>
      </c>
      <c r="C399" s="132" t="s">
        <v>67</v>
      </c>
      <c r="D399" s="6" t="s">
        <v>57</v>
      </c>
      <c r="E399" s="6" t="s">
        <v>607</v>
      </c>
      <c r="F399" s="6" t="s">
        <v>608</v>
      </c>
      <c r="O399" s="123" t="s">
        <v>105</v>
      </c>
    </row>
    <row r="400" spans="1:15" s="123" customFormat="1" x14ac:dyDescent="0.2">
      <c r="A400" s="129">
        <v>66010511</v>
      </c>
      <c r="B400" s="123" t="s">
        <v>774</v>
      </c>
      <c r="C400" s="132" t="s">
        <v>67</v>
      </c>
      <c r="D400" s="6" t="s">
        <v>57</v>
      </c>
      <c r="E400" s="6" t="s">
        <v>607</v>
      </c>
      <c r="F400" s="6" t="s">
        <v>608</v>
      </c>
      <c r="O400" s="123" t="s">
        <v>105</v>
      </c>
    </row>
    <row r="401" spans="1:15" s="123" customFormat="1" x14ac:dyDescent="0.2">
      <c r="A401" s="129">
        <v>66010512</v>
      </c>
      <c r="B401" s="123" t="s">
        <v>775</v>
      </c>
      <c r="C401" s="132" t="s">
        <v>67</v>
      </c>
      <c r="D401" s="6" t="s">
        <v>57</v>
      </c>
      <c r="E401" s="6" t="s">
        <v>607</v>
      </c>
      <c r="F401" s="6" t="s">
        <v>608</v>
      </c>
      <c r="O401" s="123" t="s">
        <v>105</v>
      </c>
    </row>
    <row r="402" spans="1:15" s="123" customFormat="1" x14ac:dyDescent="0.2">
      <c r="A402" s="129">
        <v>66010513</v>
      </c>
      <c r="B402" s="123" t="s">
        <v>776</v>
      </c>
      <c r="C402" s="132" t="s">
        <v>67</v>
      </c>
      <c r="D402" s="6" t="s">
        <v>57</v>
      </c>
      <c r="E402" s="6" t="s">
        <v>607</v>
      </c>
      <c r="F402" s="6" t="s">
        <v>608</v>
      </c>
      <c r="O402" s="123" t="s">
        <v>105</v>
      </c>
    </row>
    <row r="403" spans="1:15" s="123" customFormat="1" x14ac:dyDescent="0.2">
      <c r="A403" s="129">
        <v>66010514</v>
      </c>
      <c r="B403" s="123" t="s">
        <v>777</v>
      </c>
      <c r="C403" s="132" t="s">
        <v>67</v>
      </c>
      <c r="D403" s="6" t="s">
        <v>57</v>
      </c>
      <c r="E403" s="6" t="s">
        <v>607</v>
      </c>
      <c r="F403" s="6" t="s">
        <v>608</v>
      </c>
      <c r="O403" s="123" t="s">
        <v>105</v>
      </c>
    </row>
    <row r="404" spans="1:15" s="123" customFormat="1" x14ac:dyDescent="0.2">
      <c r="A404" s="129">
        <v>66010515</v>
      </c>
      <c r="B404" s="123" t="s">
        <v>778</v>
      </c>
      <c r="C404" s="132" t="s">
        <v>67</v>
      </c>
      <c r="D404" s="6" t="s">
        <v>57</v>
      </c>
      <c r="E404" s="6" t="s">
        <v>607</v>
      </c>
      <c r="F404" s="6" t="s">
        <v>608</v>
      </c>
      <c r="O404" s="123" t="s">
        <v>105</v>
      </c>
    </row>
    <row r="405" spans="1:15" s="123" customFormat="1" x14ac:dyDescent="0.2">
      <c r="A405" s="129">
        <v>66010516</v>
      </c>
      <c r="B405" s="123" t="s">
        <v>779</v>
      </c>
      <c r="C405" s="132" t="s">
        <v>67</v>
      </c>
      <c r="D405" s="6" t="s">
        <v>57</v>
      </c>
      <c r="E405" s="6" t="s">
        <v>607</v>
      </c>
      <c r="F405" s="6" t="s">
        <v>608</v>
      </c>
      <c r="O405" s="123" t="s">
        <v>105</v>
      </c>
    </row>
    <row r="406" spans="1:15" s="123" customFormat="1" x14ac:dyDescent="0.2">
      <c r="A406" s="139" t="s">
        <v>780</v>
      </c>
      <c r="B406" s="123" t="s">
        <v>781</v>
      </c>
      <c r="C406" s="132" t="s">
        <v>64</v>
      </c>
      <c r="D406" s="6" t="s">
        <v>57</v>
      </c>
      <c r="E406" s="6" t="s">
        <v>607</v>
      </c>
      <c r="F406" s="6" t="s">
        <v>608</v>
      </c>
      <c r="O406" s="123" t="s">
        <v>105</v>
      </c>
    </row>
    <row r="407" spans="1:15" s="123" customFormat="1" x14ac:dyDescent="0.2">
      <c r="A407" s="129">
        <v>66010601</v>
      </c>
      <c r="B407" s="123" t="s">
        <v>782</v>
      </c>
      <c r="C407" s="132" t="s">
        <v>67</v>
      </c>
      <c r="D407" s="6" t="s">
        <v>57</v>
      </c>
      <c r="E407" s="6" t="s">
        <v>607</v>
      </c>
      <c r="F407" s="6" t="s">
        <v>608</v>
      </c>
      <c r="O407" s="123" t="s">
        <v>105</v>
      </c>
    </row>
    <row r="408" spans="1:15" s="123" customFormat="1" x14ac:dyDescent="0.2">
      <c r="A408" s="129">
        <v>66010602</v>
      </c>
      <c r="B408" s="123" t="s">
        <v>783</v>
      </c>
      <c r="C408" s="132" t="s">
        <v>67</v>
      </c>
      <c r="D408" s="6" t="s">
        <v>57</v>
      </c>
      <c r="E408" s="6" t="s">
        <v>607</v>
      </c>
      <c r="F408" s="6" t="s">
        <v>608</v>
      </c>
      <c r="O408" s="123" t="s">
        <v>105</v>
      </c>
    </row>
    <row r="409" spans="1:15" s="123" customFormat="1" x14ac:dyDescent="0.2">
      <c r="A409" s="129">
        <v>66010603</v>
      </c>
      <c r="B409" s="123" t="s">
        <v>784</v>
      </c>
      <c r="C409" s="132" t="s">
        <v>67</v>
      </c>
      <c r="D409" s="6" t="s">
        <v>57</v>
      </c>
      <c r="E409" s="6" t="s">
        <v>607</v>
      </c>
      <c r="F409" s="6" t="s">
        <v>608</v>
      </c>
      <c r="O409" s="123" t="s">
        <v>105</v>
      </c>
    </row>
    <row r="410" spans="1:15" s="123" customFormat="1" x14ac:dyDescent="0.2">
      <c r="A410" s="129">
        <v>66010604</v>
      </c>
      <c r="B410" s="123" t="s">
        <v>785</v>
      </c>
      <c r="C410" s="132" t="s">
        <v>67</v>
      </c>
      <c r="D410" s="6" t="s">
        <v>57</v>
      </c>
      <c r="E410" s="6" t="s">
        <v>607</v>
      </c>
      <c r="F410" s="6" t="s">
        <v>608</v>
      </c>
      <c r="O410" s="123" t="s">
        <v>105</v>
      </c>
    </row>
    <row r="411" spans="1:15" s="123" customFormat="1" x14ac:dyDescent="0.2">
      <c r="A411" s="139" t="s">
        <v>786</v>
      </c>
      <c r="B411" s="123" t="s">
        <v>787</v>
      </c>
      <c r="C411" s="140" t="s">
        <v>56</v>
      </c>
      <c r="D411" s="123" t="s">
        <v>57</v>
      </c>
      <c r="E411" s="123" t="s">
        <v>607</v>
      </c>
      <c r="F411" s="123" t="s">
        <v>608</v>
      </c>
      <c r="O411" s="123" t="s">
        <v>105</v>
      </c>
    </row>
    <row r="412" spans="1:15" s="123" customFormat="1" x14ac:dyDescent="0.2">
      <c r="A412" s="139" t="s">
        <v>788</v>
      </c>
      <c r="B412" s="123" t="s">
        <v>789</v>
      </c>
      <c r="C412" s="132" t="s">
        <v>64</v>
      </c>
      <c r="D412" s="6" t="s">
        <v>57</v>
      </c>
      <c r="E412" s="6" t="s">
        <v>607</v>
      </c>
      <c r="F412" s="6" t="s">
        <v>608</v>
      </c>
      <c r="O412" s="123" t="s">
        <v>105</v>
      </c>
    </row>
    <row r="413" spans="1:15" s="123" customFormat="1" x14ac:dyDescent="0.2">
      <c r="A413" s="139" t="s">
        <v>790</v>
      </c>
      <c r="B413" s="123" t="s">
        <v>791</v>
      </c>
      <c r="C413" s="132" t="s">
        <v>67</v>
      </c>
      <c r="D413" s="6" t="s">
        <v>57</v>
      </c>
      <c r="E413" s="6" t="s">
        <v>607</v>
      </c>
      <c r="F413" s="6" t="s">
        <v>608</v>
      </c>
      <c r="O413" s="123" t="s">
        <v>105</v>
      </c>
    </row>
    <row r="414" spans="1:15" s="123" customFormat="1" x14ac:dyDescent="0.2">
      <c r="A414" s="139" t="s">
        <v>792</v>
      </c>
      <c r="B414" s="123" t="s">
        <v>793</v>
      </c>
      <c r="C414" s="132" t="s">
        <v>67</v>
      </c>
      <c r="D414" s="6" t="s">
        <v>57</v>
      </c>
      <c r="E414" s="6" t="s">
        <v>607</v>
      </c>
      <c r="F414" s="6" t="s">
        <v>608</v>
      </c>
      <c r="O414" s="123" t="s">
        <v>105</v>
      </c>
    </row>
    <row r="415" spans="1:15" s="123" customFormat="1" x14ac:dyDescent="0.2">
      <c r="A415" s="139" t="s">
        <v>794</v>
      </c>
      <c r="B415" s="123" t="s">
        <v>795</v>
      </c>
      <c r="C415" s="132" t="s">
        <v>67</v>
      </c>
      <c r="D415" s="6" t="s">
        <v>57</v>
      </c>
      <c r="E415" s="6" t="s">
        <v>607</v>
      </c>
      <c r="F415" s="6" t="s">
        <v>608</v>
      </c>
      <c r="O415" s="123" t="s">
        <v>105</v>
      </c>
    </row>
    <row r="416" spans="1:15" s="123" customFormat="1" x14ac:dyDescent="0.2">
      <c r="A416" s="139" t="s">
        <v>796</v>
      </c>
      <c r="B416" s="123" t="s">
        <v>797</v>
      </c>
      <c r="C416" s="132" t="s">
        <v>67</v>
      </c>
      <c r="D416" s="6" t="s">
        <v>57</v>
      </c>
      <c r="E416" s="6" t="s">
        <v>607</v>
      </c>
      <c r="F416" s="6" t="s">
        <v>608</v>
      </c>
      <c r="O416" s="123" t="s">
        <v>105</v>
      </c>
    </row>
    <row r="417" spans="1:15" s="123" customFormat="1" x14ac:dyDescent="0.2">
      <c r="A417" s="139" t="s">
        <v>798</v>
      </c>
      <c r="B417" s="123" t="s">
        <v>799</v>
      </c>
      <c r="C417" s="132" t="s">
        <v>67</v>
      </c>
      <c r="D417" s="6" t="s">
        <v>57</v>
      </c>
      <c r="E417" s="6" t="s">
        <v>607</v>
      </c>
      <c r="F417" s="6" t="s">
        <v>608</v>
      </c>
      <c r="O417" s="123" t="s">
        <v>105</v>
      </c>
    </row>
    <row r="418" spans="1:15" s="123" customFormat="1" x14ac:dyDescent="0.2">
      <c r="A418" s="139" t="s">
        <v>800</v>
      </c>
      <c r="B418" s="123" t="s">
        <v>801</v>
      </c>
      <c r="C418" s="132" t="s">
        <v>67</v>
      </c>
      <c r="D418" s="6" t="s">
        <v>57</v>
      </c>
      <c r="E418" s="6" t="s">
        <v>607</v>
      </c>
      <c r="F418" s="6" t="s">
        <v>608</v>
      </c>
      <c r="O418" s="123" t="s">
        <v>105</v>
      </c>
    </row>
    <row r="419" spans="1:15" s="123" customFormat="1" x14ac:dyDescent="0.2">
      <c r="A419" s="139" t="s">
        <v>802</v>
      </c>
      <c r="B419" s="123" t="s">
        <v>803</v>
      </c>
      <c r="C419" s="132" t="s">
        <v>67</v>
      </c>
      <c r="D419" s="6" t="s">
        <v>57</v>
      </c>
      <c r="E419" s="6" t="s">
        <v>607</v>
      </c>
      <c r="F419" s="6" t="s">
        <v>608</v>
      </c>
      <c r="O419" s="123" t="s">
        <v>105</v>
      </c>
    </row>
    <row r="420" spans="1:15" s="123" customFormat="1" x14ac:dyDescent="0.2">
      <c r="A420" s="139" t="s">
        <v>804</v>
      </c>
      <c r="B420" s="123" t="s">
        <v>805</v>
      </c>
      <c r="C420" s="132" t="s">
        <v>67</v>
      </c>
      <c r="D420" s="6" t="s">
        <v>57</v>
      </c>
      <c r="E420" s="6" t="s">
        <v>607</v>
      </c>
      <c r="F420" s="6" t="s">
        <v>608</v>
      </c>
      <c r="O420" s="123" t="s">
        <v>105</v>
      </c>
    </row>
    <row r="421" spans="1:15" s="123" customFormat="1" x14ac:dyDescent="0.2">
      <c r="A421" s="139" t="s">
        <v>806</v>
      </c>
      <c r="B421" s="123" t="s">
        <v>807</v>
      </c>
      <c r="C421" s="132" t="s">
        <v>67</v>
      </c>
      <c r="D421" s="6" t="s">
        <v>57</v>
      </c>
      <c r="E421" s="6" t="s">
        <v>607</v>
      </c>
      <c r="F421" s="6" t="s">
        <v>608</v>
      </c>
      <c r="O421" s="123" t="s">
        <v>105</v>
      </c>
    </row>
    <row r="422" spans="1:15" s="123" customFormat="1" x14ac:dyDescent="0.2">
      <c r="A422" s="139" t="s">
        <v>808</v>
      </c>
      <c r="B422" s="123" t="s">
        <v>809</v>
      </c>
      <c r="C422" s="132" t="s">
        <v>64</v>
      </c>
      <c r="D422" s="6" t="s">
        <v>57</v>
      </c>
      <c r="E422" s="6" t="s">
        <v>607</v>
      </c>
      <c r="F422" s="6" t="s">
        <v>608</v>
      </c>
      <c r="O422" s="123" t="s">
        <v>105</v>
      </c>
    </row>
    <row r="423" spans="1:15" s="123" customFormat="1" x14ac:dyDescent="0.2">
      <c r="A423" s="129">
        <v>66020201</v>
      </c>
      <c r="B423" s="123" t="s">
        <v>810</v>
      </c>
      <c r="C423" s="132" t="s">
        <v>67</v>
      </c>
      <c r="D423" s="6" t="s">
        <v>57</v>
      </c>
      <c r="E423" s="6" t="s">
        <v>607</v>
      </c>
      <c r="F423" s="6" t="s">
        <v>608</v>
      </c>
      <c r="O423" s="123" t="s">
        <v>105</v>
      </c>
    </row>
    <row r="424" spans="1:15" s="123" customFormat="1" x14ac:dyDescent="0.2">
      <c r="A424" s="129">
        <v>66020202</v>
      </c>
      <c r="B424" s="123" t="s">
        <v>811</v>
      </c>
      <c r="C424" s="132" t="s">
        <v>67</v>
      </c>
      <c r="D424" s="6" t="s">
        <v>57</v>
      </c>
      <c r="E424" s="6" t="s">
        <v>607</v>
      </c>
      <c r="F424" s="6" t="s">
        <v>608</v>
      </c>
      <c r="O424" s="123" t="s">
        <v>105</v>
      </c>
    </row>
    <row r="425" spans="1:15" s="123" customFormat="1" x14ac:dyDescent="0.2">
      <c r="A425" s="129">
        <v>66020203</v>
      </c>
      <c r="B425" s="123" t="s">
        <v>812</v>
      </c>
      <c r="C425" s="132" t="s">
        <v>67</v>
      </c>
      <c r="D425" s="6" t="s">
        <v>57</v>
      </c>
      <c r="E425" s="6" t="s">
        <v>607</v>
      </c>
      <c r="F425" s="6" t="s">
        <v>608</v>
      </c>
      <c r="O425" s="123" t="s">
        <v>105</v>
      </c>
    </row>
    <row r="426" spans="1:15" s="123" customFormat="1" x14ac:dyDescent="0.2">
      <c r="A426" s="129">
        <v>66020204</v>
      </c>
      <c r="B426" s="123" t="s">
        <v>813</v>
      </c>
      <c r="C426" s="132" t="s">
        <v>67</v>
      </c>
      <c r="D426" s="6" t="s">
        <v>57</v>
      </c>
      <c r="E426" s="6" t="s">
        <v>607</v>
      </c>
      <c r="F426" s="6" t="s">
        <v>608</v>
      </c>
      <c r="O426" s="123" t="s">
        <v>105</v>
      </c>
    </row>
    <row r="427" spans="1:15" s="123" customFormat="1" x14ac:dyDescent="0.2">
      <c r="A427" s="139" t="s">
        <v>814</v>
      </c>
      <c r="B427" s="123" t="s">
        <v>815</v>
      </c>
      <c r="C427" s="132" t="s">
        <v>64</v>
      </c>
      <c r="D427" s="6" t="s">
        <v>57</v>
      </c>
      <c r="E427" s="6" t="s">
        <v>607</v>
      </c>
      <c r="F427" s="6" t="s">
        <v>608</v>
      </c>
      <c r="O427" s="123" t="s">
        <v>105</v>
      </c>
    </row>
    <row r="428" spans="1:15" s="123" customFormat="1" x14ac:dyDescent="0.2">
      <c r="A428" s="129">
        <v>66020301</v>
      </c>
      <c r="B428" s="123" t="s">
        <v>816</v>
      </c>
      <c r="C428" s="132" t="s">
        <v>67</v>
      </c>
      <c r="D428" s="6" t="s">
        <v>57</v>
      </c>
      <c r="E428" s="6" t="s">
        <v>607</v>
      </c>
      <c r="F428" s="6" t="s">
        <v>608</v>
      </c>
      <c r="O428" s="123" t="s">
        <v>105</v>
      </c>
    </row>
    <row r="429" spans="1:15" s="123" customFormat="1" x14ac:dyDescent="0.2">
      <c r="A429" s="129">
        <v>66020302</v>
      </c>
      <c r="B429" s="123" t="s">
        <v>817</v>
      </c>
      <c r="C429" s="132" t="s">
        <v>67</v>
      </c>
      <c r="D429" s="6" t="s">
        <v>57</v>
      </c>
      <c r="E429" s="6" t="s">
        <v>607</v>
      </c>
      <c r="F429" s="6" t="s">
        <v>608</v>
      </c>
      <c r="O429" s="123" t="s">
        <v>105</v>
      </c>
    </row>
    <row r="430" spans="1:15" s="123" customFormat="1" x14ac:dyDescent="0.2">
      <c r="A430" s="129">
        <v>66020303</v>
      </c>
      <c r="B430" s="123" t="s">
        <v>818</v>
      </c>
      <c r="C430" s="132" t="s">
        <v>67</v>
      </c>
      <c r="D430" s="6" t="s">
        <v>57</v>
      </c>
      <c r="E430" s="6" t="s">
        <v>607</v>
      </c>
      <c r="F430" s="6" t="s">
        <v>608</v>
      </c>
      <c r="O430" s="123" t="s">
        <v>105</v>
      </c>
    </row>
    <row r="431" spans="1:15" s="123" customFormat="1" x14ac:dyDescent="0.2">
      <c r="A431" s="129">
        <v>66020304</v>
      </c>
      <c r="B431" s="123" t="s">
        <v>819</v>
      </c>
      <c r="C431" s="132" t="s">
        <v>67</v>
      </c>
      <c r="D431" s="6" t="s">
        <v>57</v>
      </c>
      <c r="E431" s="6" t="s">
        <v>607</v>
      </c>
      <c r="F431" s="6" t="s">
        <v>608</v>
      </c>
      <c r="O431" s="123" t="s">
        <v>105</v>
      </c>
    </row>
    <row r="432" spans="1:15" s="123" customFormat="1" x14ac:dyDescent="0.2">
      <c r="A432" s="129">
        <v>66020305</v>
      </c>
      <c r="B432" s="123" t="s">
        <v>820</v>
      </c>
      <c r="C432" s="132" t="s">
        <v>67</v>
      </c>
      <c r="D432" s="6" t="s">
        <v>57</v>
      </c>
      <c r="E432" s="6" t="s">
        <v>607</v>
      </c>
      <c r="F432" s="6" t="s">
        <v>608</v>
      </c>
      <c r="O432" s="123" t="s">
        <v>105</v>
      </c>
    </row>
    <row r="433" spans="1:15" s="123" customFormat="1" x14ac:dyDescent="0.2">
      <c r="A433" s="129">
        <v>66020306</v>
      </c>
      <c r="B433" s="123" t="s">
        <v>821</v>
      </c>
      <c r="C433" s="132" t="s">
        <v>67</v>
      </c>
      <c r="D433" s="6" t="s">
        <v>57</v>
      </c>
      <c r="E433" s="6" t="s">
        <v>607</v>
      </c>
      <c r="F433" s="6" t="s">
        <v>608</v>
      </c>
      <c r="O433" s="123" t="s">
        <v>105</v>
      </c>
    </row>
    <row r="434" spans="1:15" s="123" customFormat="1" x14ac:dyDescent="0.2">
      <c r="A434" s="129">
        <v>66020307</v>
      </c>
      <c r="B434" s="123" t="s">
        <v>822</v>
      </c>
      <c r="C434" s="132" t="s">
        <v>67</v>
      </c>
      <c r="D434" s="6" t="s">
        <v>57</v>
      </c>
      <c r="E434" s="6" t="s">
        <v>607</v>
      </c>
      <c r="F434" s="6" t="s">
        <v>608</v>
      </c>
      <c r="O434" s="123" t="s">
        <v>105</v>
      </c>
    </row>
    <row r="435" spans="1:15" s="123" customFormat="1" x14ac:dyDescent="0.2">
      <c r="A435" s="129">
        <v>66020308</v>
      </c>
      <c r="B435" s="123" t="s">
        <v>823</v>
      </c>
      <c r="C435" s="132" t="s">
        <v>67</v>
      </c>
      <c r="D435" s="6" t="s">
        <v>57</v>
      </c>
      <c r="E435" s="6" t="s">
        <v>607</v>
      </c>
      <c r="F435" s="6" t="s">
        <v>608</v>
      </c>
      <c r="O435" s="123" t="s">
        <v>105</v>
      </c>
    </row>
    <row r="436" spans="1:15" s="123" customFormat="1" x14ac:dyDescent="0.2">
      <c r="A436" s="129">
        <v>66020309</v>
      </c>
      <c r="B436" s="123" t="s">
        <v>824</v>
      </c>
      <c r="C436" s="132" t="s">
        <v>67</v>
      </c>
      <c r="D436" s="6" t="s">
        <v>57</v>
      </c>
      <c r="E436" s="6" t="s">
        <v>607</v>
      </c>
      <c r="F436" s="6" t="s">
        <v>608</v>
      </c>
      <c r="O436" s="123" t="s">
        <v>105</v>
      </c>
    </row>
    <row r="437" spans="1:15" s="123" customFormat="1" x14ac:dyDescent="0.2">
      <c r="A437" s="129">
        <v>66020310</v>
      </c>
      <c r="B437" s="123" t="s">
        <v>825</v>
      </c>
      <c r="C437" s="132" t="s">
        <v>67</v>
      </c>
      <c r="D437" s="6" t="s">
        <v>57</v>
      </c>
      <c r="E437" s="6" t="s">
        <v>607</v>
      </c>
      <c r="F437" s="6" t="s">
        <v>608</v>
      </c>
      <c r="O437" s="123" t="s">
        <v>105</v>
      </c>
    </row>
    <row r="438" spans="1:15" s="123" customFormat="1" x14ac:dyDescent="0.2">
      <c r="A438" s="129">
        <v>66020311</v>
      </c>
      <c r="B438" s="123" t="s">
        <v>826</v>
      </c>
      <c r="C438" s="132" t="s">
        <v>67</v>
      </c>
      <c r="D438" s="6" t="s">
        <v>57</v>
      </c>
      <c r="E438" s="6" t="s">
        <v>607</v>
      </c>
      <c r="F438" s="6" t="s">
        <v>608</v>
      </c>
      <c r="O438" s="123" t="s">
        <v>105</v>
      </c>
    </row>
    <row r="439" spans="1:15" s="123" customFormat="1" x14ac:dyDescent="0.2">
      <c r="A439" s="129">
        <v>66020312</v>
      </c>
      <c r="B439" s="123" t="s">
        <v>827</v>
      </c>
      <c r="C439" s="132" t="s">
        <v>67</v>
      </c>
      <c r="D439" s="6" t="s">
        <v>57</v>
      </c>
      <c r="E439" s="6" t="s">
        <v>607</v>
      </c>
      <c r="F439" s="6" t="s">
        <v>608</v>
      </c>
      <c r="O439" s="123" t="s">
        <v>105</v>
      </c>
    </row>
    <row r="440" spans="1:15" s="123" customFormat="1" x14ac:dyDescent="0.2">
      <c r="A440" s="129">
        <v>66020313</v>
      </c>
      <c r="B440" s="123" t="s">
        <v>828</v>
      </c>
      <c r="C440" s="132" t="s">
        <v>67</v>
      </c>
      <c r="D440" s="6" t="s">
        <v>57</v>
      </c>
      <c r="E440" s="6" t="s">
        <v>607</v>
      </c>
      <c r="F440" s="6" t="s">
        <v>608</v>
      </c>
      <c r="O440" s="123" t="s">
        <v>105</v>
      </c>
    </row>
    <row r="441" spans="1:15" s="123" customFormat="1" x14ac:dyDescent="0.2">
      <c r="A441" s="129">
        <v>66020314</v>
      </c>
      <c r="B441" s="123" t="s">
        <v>829</v>
      </c>
      <c r="C441" s="132" t="s">
        <v>67</v>
      </c>
      <c r="D441" s="6" t="s">
        <v>57</v>
      </c>
      <c r="E441" s="6" t="s">
        <v>607</v>
      </c>
      <c r="F441" s="6" t="s">
        <v>608</v>
      </c>
      <c r="O441" s="123" t="s">
        <v>105</v>
      </c>
    </row>
    <row r="442" spans="1:15" s="123" customFormat="1" x14ac:dyDescent="0.2">
      <c r="A442" s="129">
        <v>66020315</v>
      </c>
      <c r="B442" s="123" t="s">
        <v>830</v>
      </c>
      <c r="C442" s="132" t="s">
        <v>67</v>
      </c>
      <c r="D442" s="6" t="s">
        <v>57</v>
      </c>
      <c r="E442" s="6" t="s">
        <v>607</v>
      </c>
      <c r="F442" s="6" t="s">
        <v>608</v>
      </c>
      <c r="O442" s="123" t="s">
        <v>105</v>
      </c>
    </row>
    <row r="443" spans="1:15" s="123" customFormat="1" x14ac:dyDescent="0.2">
      <c r="A443" s="129">
        <v>66020316</v>
      </c>
      <c r="B443" s="123" t="s">
        <v>831</v>
      </c>
      <c r="C443" s="132" t="s">
        <v>67</v>
      </c>
      <c r="D443" s="6" t="s">
        <v>57</v>
      </c>
      <c r="E443" s="6" t="s">
        <v>607</v>
      </c>
      <c r="F443" s="6" t="s">
        <v>608</v>
      </c>
      <c r="O443" s="123" t="s">
        <v>105</v>
      </c>
    </row>
    <row r="444" spans="1:15" s="123" customFormat="1" x14ac:dyDescent="0.2">
      <c r="A444" s="129">
        <v>66020317</v>
      </c>
      <c r="B444" s="123" t="s">
        <v>832</v>
      </c>
      <c r="C444" s="132" t="s">
        <v>67</v>
      </c>
      <c r="D444" s="6" t="s">
        <v>57</v>
      </c>
      <c r="E444" s="6" t="s">
        <v>607</v>
      </c>
      <c r="F444" s="6" t="s">
        <v>608</v>
      </c>
      <c r="O444" s="123" t="s">
        <v>105</v>
      </c>
    </row>
    <row r="445" spans="1:15" s="119" customFormat="1" x14ac:dyDescent="0.2">
      <c r="A445" s="133" t="s">
        <v>833</v>
      </c>
      <c r="B445" s="119" t="s">
        <v>834</v>
      </c>
      <c r="C445" s="134" t="s">
        <v>67</v>
      </c>
      <c r="D445" s="119" t="s">
        <v>57</v>
      </c>
      <c r="E445" s="119" t="s">
        <v>607</v>
      </c>
      <c r="F445" s="119" t="s">
        <v>608</v>
      </c>
      <c r="O445" s="119" t="s">
        <v>105</v>
      </c>
    </row>
    <row r="446" spans="1:15" s="123" customFormat="1" x14ac:dyDescent="0.2">
      <c r="A446" s="129">
        <v>66020319</v>
      </c>
      <c r="B446" s="123" t="s">
        <v>835</v>
      </c>
      <c r="C446" s="132" t="s">
        <v>67</v>
      </c>
      <c r="D446" s="6" t="s">
        <v>57</v>
      </c>
      <c r="E446" s="6" t="s">
        <v>607</v>
      </c>
      <c r="F446" s="6" t="s">
        <v>608</v>
      </c>
      <c r="O446" s="123" t="s">
        <v>105</v>
      </c>
    </row>
    <row r="447" spans="1:15" s="123" customFormat="1" x14ac:dyDescent="0.2">
      <c r="A447" s="129">
        <v>66020320</v>
      </c>
      <c r="B447" s="123" t="s">
        <v>836</v>
      </c>
      <c r="C447" s="132" t="s">
        <v>67</v>
      </c>
      <c r="D447" s="6" t="s">
        <v>57</v>
      </c>
      <c r="E447" s="6" t="s">
        <v>607</v>
      </c>
      <c r="F447" s="6" t="s">
        <v>608</v>
      </c>
      <c r="O447" s="123" t="s">
        <v>105</v>
      </c>
    </row>
    <row r="448" spans="1:15" s="123" customFormat="1" x14ac:dyDescent="0.2">
      <c r="A448" s="129">
        <v>66020321</v>
      </c>
      <c r="B448" s="123" t="s">
        <v>837</v>
      </c>
      <c r="C448" s="132" t="s">
        <v>67</v>
      </c>
      <c r="D448" s="6" t="s">
        <v>57</v>
      </c>
      <c r="E448" s="6" t="s">
        <v>607</v>
      </c>
      <c r="F448" s="6" t="s">
        <v>608</v>
      </c>
      <c r="O448" s="123" t="s">
        <v>105</v>
      </c>
    </row>
    <row r="449" spans="1:15" s="123" customFormat="1" x14ac:dyDescent="0.2">
      <c r="A449" s="129">
        <v>66020322</v>
      </c>
      <c r="B449" s="123" t="s">
        <v>838</v>
      </c>
      <c r="C449" s="132" t="s">
        <v>67</v>
      </c>
      <c r="D449" s="6" t="s">
        <v>57</v>
      </c>
      <c r="E449" s="6" t="s">
        <v>607</v>
      </c>
      <c r="F449" s="6" t="s">
        <v>608</v>
      </c>
      <c r="O449" s="123" t="s">
        <v>105</v>
      </c>
    </row>
    <row r="450" spans="1:15" s="123" customFormat="1" x14ac:dyDescent="0.2">
      <c r="A450" s="129">
        <v>66020323</v>
      </c>
      <c r="B450" s="123" t="s">
        <v>839</v>
      </c>
      <c r="C450" s="132" t="s">
        <v>67</v>
      </c>
      <c r="D450" s="6" t="s">
        <v>57</v>
      </c>
      <c r="E450" s="6" t="s">
        <v>607</v>
      </c>
      <c r="F450" s="6" t="s">
        <v>608</v>
      </c>
      <c r="O450" s="123" t="s">
        <v>105</v>
      </c>
    </row>
    <row r="451" spans="1:15" s="123" customFormat="1" x14ac:dyDescent="0.2">
      <c r="A451" s="129">
        <v>66020324</v>
      </c>
      <c r="B451" s="123" t="s">
        <v>840</v>
      </c>
      <c r="C451" s="132" t="s">
        <v>67</v>
      </c>
      <c r="D451" s="6" t="s">
        <v>57</v>
      </c>
      <c r="E451" s="6" t="s">
        <v>607</v>
      </c>
      <c r="F451" s="6" t="s">
        <v>608</v>
      </c>
      <c r="O451" s="123" t="s">
        <v>105</v>
      </c>
    </row>
    <row r="452" spans="1:15" s="123" customFormat="1" x14ac:dyDescent="0.2">
      <c r="A452" s="129">
        <v>66020325</v>
      </c>
      <c r="B452" s="123" t="s">
        <v>841</v>
      </c>
      <c r="C452" s="132" t="s">
        <v>67</v>
      </c>
      <c r="D452" s="6" t="s">
        <v>57</v>
      </c>
      <c r="E452" s="6" t="s">
        <v>607</v>
      </c>
      <c r="F452" s="6" t="s">
        <v>608</v>
      </c>
      <c r="O452" s="123" t="s">
        <v>105</v>
      </c>
    </row>
    <row r="453" spans="1:15" s="123" customFormat="1" x14ac:dyDescent="0.2">
      <c r="A453" s="129">
        <v>66020326</v>
      </c>
      <c r="B453" s="123" t="s">
        <v>842</v>
      </c>
      <c r="C453" s="132" t="s">
        <v>67</v>
      </c>
      <c r="D453" s="6" t="s">
        <v>57</v>
      </c>
      <c r="E453" s="6" t="s">
        <v>607</v>
      </c>
      <c r="F453" s="6" t="s">
        <v>608</v>
      </c>
      <c r="O453" s="123" t="s">
        <v>105</v>
      </c>
    </row>
    <row r="454" spans="1:15" s="122" customFormat="1" x14ac:dyDescent="0.2">
      <c r="A454" s="128">
        <v>66020327</v>
      </c>
      <c r="B454" s="122" t="s">
        <v>843</v>
      </c>
      <c r="C454" s="142" t="s">
        <v>67</v>
      </c>
      <c r="D454" s="130" t="s">
        <v>57</v>
      </c>
      <c r="E454" s="130" t="s">
        <v>607</v>
      </c>
      <c r="F454" s="130" t="s">
        <v>608</v>
      </c>
      <c r="O454" s="122" t="s">
        <v>105</v>
      </c>
    </row>
    <row r="455" spans="1:15" s="119" customFormat="1" x14ac:dyDescent="0.2">
      <c r="A455" s="127">
        <v>66020328</v>
      </c>
      <c r="B455" s="119" t="s">
        <v>844</v>
      </c>
      <c r="C455" s="134" t="s">
        <v>67</v>
      </c>
      <c r="D455" s="119" t="s">
        <v>57</v>
      </c>
      <c r="E455" s="119" t="s">
        <v>607</v>
      </c>
      <c r="F455" s="119" t="s">
        <v>608</v>
      </c>
      <c r="O455" s="119" t="s">
        <v>105</v>
      </c>
    </row>
    <row r="456" spans="1:15" s="123" customFormat="1" x14ac:dyDescent="0.2">
      <c r="A456" s="139" t="s">
        <v>845</v>
      </c>
      <c r="B456" s="123" t="s">
        <v>846</v>
      </c>
      <c r="C456" s="140" t="s">
        <v>56</v>
      </c>
      <c r="D456" s="123" t="s">
        <v>57</v>
      </c>
      <c r="E456" s="123" t="s">
        <v>607</v>
      </c>
      <c r="F456" s="123" t="s">
        <v>608</v>
      </c>
    </row>
    <row r="457" spans="1:15" s="123" customFormat="1" x14ac:dyDescent="0.2">
      <c r="A457" s="139" t="s">
        <v>847</v>
      </c>
      <c r="B457" s="123" t="s">
        <v>848</v>
      </c>
      <c r="C457" s="140" t="s">
        <v>64</v>
      </c>
      <c r="D457" s="123" t="s">
        <v>57</v>
      </c>
      <c r="E457" s="123" t="s">
        <v>607</v>
      </c>
      <c r="F457" s="123" t="s">
        <v>608</v>
      </c>
    </row>
    <row r="458" spans="1:15" s="123" customFormat="1" x14ac:dyDescent="0.2">
      <c r="A458" s="129">
        <v>66030101</v>
      </c>
      <c r="B458" s="123" t="s">
        <v>849</v>
      </c>
      <c r="C458" s="140" t="s">
        <v>67</v>
      </c>
      <c r="D458" s="123" t="s">
        <v>57</v>
      </c>
      <c r="E458" s="123" t="s">
        <v>607</v>
      </c>
      <c r="F458" s="123" t="s">
        <v>608</v>
      </c>
    </row>
    <row r="459" spans="1:15" s="122" customFormat="1" x14ac:dyDescent="0.2">
      <c r="A459" s="137" t="s">
        <v>850</v>
      </c>
      <c r="B459" s="122" t="s">
        <v>851</v>
      </c>
      <c r="C459" s="138" t="s">
        <v>64</v>
      </c>
      <c r="D459" s="122" t="s">
        <v>57</v>
      </c>
      <c r="E459" s="122" t="s">
        <v>607</v>
      </c>
      <c r="F459" s="122" t="s">
        <v>608</v>
      </c>
      <c r="O459" s="122" t="s">
        <v>105</v>
      </c>
    </row>
    <row r="460" spans="1:15" s="122" customFormat="1" x14ac:dyDescent="0.2">
      <c r="A460" s="128">
        <v>66030201</v>
      </c>
      <c r="B460" s="122" t="s">
        <v>852</v>
      </c>
      <c r="C460" s="138" t="s">
        <v>67</v>
      </c>
      <c r="D460" s="122" t="s">
        <v>57</v>
      </c>
      <c r="E460" s="122" t="s">
        <v>607</v>
      </c>
      <c r="F460" s="122" t="s">
        <v>608</v>
      </c>
      <c r="O460" s="122" t="s">
        <v>105</v>
      </c>
    </row>
    <row r="461" spans="1:15" s="124" customFormat="1" x14ac:dyDescent="0.2">
      <c r="A461" s="141" t="s">
        <v>853</v>
      </c>
      <c r="B461" s="124" t="s">
        <v>854</v>
      </c>
      <c r="C461" s="143" t="s">
        <v>64</v>
      </c>
      <c r="D461" s="124" t="s">
        <v>57</v>
      </c>
      <c r="E461" s="124" t="s">
        <v>607</v>
      </c>
      <c r="F461" s="124" t="s">
        <v>608</v>
      </c>
    </row>
    <row r="462" spans="1:15" s="124" customFormat="1" x14ac:dyDescent="0.2">
      <c r="A462" s="141" t="s">
        <v>855</v>
      </c>
      <c r="B462" s="124" t="s">
        <v>856</v>
      </c>
      <c r="C462" s="143" t="s">
        <v>67</v>
      </c>
      <c r="D462" s="124" t="s">
        <v>57</v>
      </c>
      <c r="E462" s="124" t="s">
        <v>607</v>
      </c>
      <c r="F462" s="124" t="s">
        <v>608</v>
      </c>
    </row>
    <row r="463" spans="1:15" s="124" customFormat="1" x14ac:dyDescent="0.2">
      <c r="A463" s="141" t="s">
        <v>857</v>
      </c>
      <c r="B463" s="124" t="s">
        <v>858</v>
      </c>
      <c r="C463" s="143" t="s">
        <v>67</v>
      </c>
      <c r="D463" s="124" t="s">
        <v>57</v>
      </c>
      <c r="E463" s="124" t="s">
        <v>607</v>
      </c>
      <c r="F463" s="124" t="s">
        <v>608</v>
      </c>
    </row>
    <row r="464" spans="1:15" s="124" customFormat="1" x14ac:dyDescent="0.2">
      <c r="A464" s="141" t="s">
        <v>859</v>
      </c>
      <c r="B464" s="124" t="s">
        <v>860</v>
      </c>
      <c r="C464" s="143" t="s">
        <v>64</v>
      </c>
      <c r="D464" s="124" t="s">
        <v>57</v>
      </c>
      <c r="E464" s="124" t="s">
        <v>607</v>
      </c>
      <c r="F464" s="124" t="s">
        <v>608</v>
      </c>
    </row>
    <row r="465" spans="1:15" s="124" customFormat="1" x14ac:dyDescent="0.2">
      <c r="A465" s="141" t="s">
        <v>861</v>
      </c>
      <c r="B465" s="124" t="s">
        <v>862</v>
      </c>
      <c r="C465" s="143" t="s">
        <v>67</v>
      </c>
      <c r="D465" s="124" t="s">
        <v>57</v>
      </c>
      <c r="E465" s="124" t="s">
        <v>607</v>
      </c>
      <c r="F465" s="124" t="s">
        <v>608</v>
      </c>
    </row>
    <row r="466" spans="1:15" s="124" customFormat="1" x14ac:dyDescent="0.2">
      <c r="A466" s="141" t="s">
        <v>863</v>
      </c>
      <c r="B466" s="124" t="s">
        <v>864</v>
      </c>
      <c r="C466" s="143" t="s">
        <v>67</v>
      </c>
      <c r="D466" s="124" t="s">
        <v>57</v>
      </c>
      <c r="E466" s="124" t="s">
        <v>607</v>
      </c>
      <c r="F466" s="124" t="s">
        <v>608</v>
      </c>
    </row>
    <row r="467" spans="1:15" s="123" customFormat="1" x14ac:dyDescent="0.2">
      <c r="A467" s="139" t="s">
        <v>865</v>
      </c>
      <c r="B467" s="123" t="s">
        <v>866</v>
      </c>
      <c r="C467" s="140" t="s">
        <v>56</v>
      </c>
      <c r="D467" s="123" t="s">
        <v>57</v>
      </c>
      <c r="E467" s="123" t="s">
        <v>607</v>
      </c>
      <c r="F467" s="123" t="s">
        <v>608</v>
      </c>
    </row>
    <row r="468" spans="1:15" s="123" customFormat="1" x14ac:dyDescent="0.2">
      <c r="A468" s="139" t="s">
        <v>867</v>
      </c>
      <c r="B468" s="123" t="s">
        <v>868</v>
      </c>
      <c r="C468" s="140" t="s">
        <v>56</v>
      </c>
      <c r="D468" s="123" t="s">
        <v>57</v>
      </c>
      <c r="E468" s="123" t="s">
        <v>607</v>
      </c>
      <c r="F468" s="123" t="s">
        <v>608</v>
      </c>
    </row>
    <row r="469" spans="1:15" s="123" customFormat="1" x14ac:dyDescent="0.2">
      <c r="A469" s="139" t="s">
        <v>869</v>
      </c>
      <c r="B469" s="123" t="s">
        <v>870</v>
      </c>
      <c r="C469" s="140" t="s">
        <v>56</v>
      </c>
      <c r="D469" s="123" t="s">
        <v>57</v>
      </c>
      <c r="E469" s="123" t="s">
        <v>607</v>
      </c>
      <c r="F469" s="123" t="s">
        <v>608</v>
      </c>
      <c r="O469" s="123" t="s">
        <v>105</v>
      </c>
    </row>
    <row r="470" spans="1:15" s="123" customFormat="1" x14ac:dyDescent="0.2">
      <c r="A470" s="139" t="s">
        <v>871</v>
      </c>
      <c r="B470" s="123" t="s">
        <v>872</v>
      </c>
      <c r="C470" s="140" t="s">
        <v>64</v>
      </c>
      <c r="D470" s="123" t="s">
        <v>172</v>
      </c>
      <c r="E470" s="123" t="s">
        <v>607</v>
      </c>
      <c r="F470" s="123" t="s">
        <v>608</v>
      </c>
      <c r="O470" s="123" t="s">
        <v>105</v>
      </c>
    </row>
    <row r="471" spans="1:15" s="123" customFormat="1" x14ac:dyDescent="0.2">
      <c r="A471" s="139" t="s">
        <v>873</v>
      </c>
      <c r="B471" s="123" t="s">
        <v>874</v>
      </c>
      <c r="C471" s="140" t="s">
        <v>67</v>
      </c>
      <c r="D471" s="123" t="s">
        <v>172</v>
      </c>
      <c r="E471" s="123" t="s">
        <v>607</v>
      </c>
      <c r="F471" s="123" t="s">
        <v>608</v>
      </c>
      <c r="O471" s="123" t="s">
        <v>105</v>
      </c>
    </row>
    <row r="472" spans="1:15" s="123" customFormat="1" x14ac:dyDescent="0.2">
      <c r="A472" s="139" t="s">
        <v>875</v>
      </c>
      <c r="B472" s="123" t="s">
        <v>876</v>
      </c>
      <c r="C472" s="140" t="s">
        <v>56</v>
      </c>
      <c r="D472" s="123" t="s">
        <v>57</v>
      </c>
      <c r="E472" s="123" t="s">
        <v>607</v>
      </c>
      <c r="F472" s="123" t="s">
        <v>608</v>
      </c>
    </row>
    <row r="473" spans="1:15" s="123" customFormat="1" x14ac:dyDescent="0.2">
      <c r="A473" s="139" t="s">
        <v>877</v>
      </c>
      <c r="B473" s="123" t="s">
        <v>878</v>
      </c>
      <c r="C473" s="140" t="s">
        <v>64</v>
      </c>
      <c r="D473" s="123" t="s">
        <v>57</v>
      </c>
      <c r="E473" s="123" t="s">
        <v>607</v>
      </c>
      <c r="F473" s="123" t="s">
        <v>608</v>
      </c>
    </row>
    <row r="474" spans="1:15" s="123" customFormat="1" x14ac:dyDescent="0.2">
      <c r="A474" s="139" t="s">
        <v>879</v>
      </c>
      <c r="B474" s="123" t="s">
        <v>880</v>
      </c>
      <c r="C474" s="140" t="s">
        <v>67</v>
      </c>
      <c r="D474" s="123" t="s">
        <v>57</v>
      </c>
      <c r="E474" s="123" t="s">
        <v>607</v>
      </c>
      <c r="F474" s="123" t="s">
        <v>608</v>
      </c>
    </row>
    <row r="475" spans="1:15" s="121" customFormat="1" x14ac:dyDescent="0.2">
      <c r="A475" s="135" t="s">
        <v>881</v>
      </c>
      <c r="B475" s="121" t="s">
        <v>882</v>
      </c>
      <c r="C475" s="136" t="s">
        <v>64</v>
      </c>
      <c r="D475" s="121" t="s">
        <v>57</v>
      </c>
      <c r="E475" s="121" t="s">
        <v>607</v>
      </c>
      <c r="F475" s="121" t="s">
        <v>608</v>
      </c>
    </row>
    <row r="476" spans="1:15" s="121" customFormat="1" x14ac:dyDescent="0.2">
      <c r="A476" s="135" t="s">
        <v>883</v>
      </c>
      <c r="B476" s="121" t="s">
        <v>884</v>
      </c>
      <c r="C476" s="136" t="s">
        <v>67</v>
      </c>
      <c r="D476" s="121" t="s">
        <v>57</v>
      </c>
      <c r="E476" s="121" t="s">
        <v>607</v>
      </c>
      <c r="F476" s="121" t="s">
        <v>608</v>
      </c>
    </row>
    <row r="477" spans="1:15" s="123" customFormat="1" x14ac:dyDescent="0.2">
      <c r="A477" s="139" t="s">
        <v>885</v>
      </c>
      <c r="B477" s="123" t="s">
        <v>886</v>
      </c>
      <c r="C477" s="140" t="s">
        <v>56</v>
      </c>
      <c r="D477" s="123" t="s">
        <v>57</v>
      </c>
      <c r="E477" s="123" t="s">
        <v>607</v>
      </c>
      <c r="F477" s="123" t="s">
        <v>608</v>
      </c>
    </row>
    <row r="478" spans="1:15" s="123" customFormat="1" x14ac:dyDescent="0.2"/>
  </sheetData>
  <autoFilter ref="A1:BB477" xr:uid="{00000000-0009-0000-0000-000000000000}"/>
  <phoneticPr fontId="36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56"/>
  <sheetViews>
    <sheetView workbookViewId="0">
      <pane xSplit="4" ySplit="1" topLeftCell="E2" activePane="bottomRight" state="frozen"/>
      <selection pane="topRight"/>
      <selection pane="bottomLeft"/>
      <selection pane="bottomRight" activeCell="B33" sqref="B33"/>
    </sheetView>
  </sheetViews>
  <sheetFormatPr defaultColWidth="9.140625" defaultRowHeight="12.75" x14ac:dyDescent="0.2"/>
  <cols>
    <col min="1" max="1" width="17.42578125" customWidth="1"/>
    <col min="2" max="2" width="14.5703125" customWidth="1"/>
    <col min="3" max="3" width="15.85546875" customWidth="1"/>
    <col min="4" max="4" width="68.42578125" customWidth="1"/>
    <col min="5" max="5" width="47.42578125" customWidth="1"/>
    <col min="6" max="6" width="27.140625" customWidth="1"/>
    <col min="7" max="7" width="30.85546875" customWidth="1"/>
    <col min="8" max="8" width="21.140625" customWidth="1"/>
    <col min="9" max="9" width="36.85546875" customWidth="1"/>
    <col min="10" max="10" width="20" hidden="1" customWidth="1"/>
    <col min="11" max="11" width="21.42578125" hidden="1" customWidth="1"/>
    <col min="12" max="12" width="34.42578125" customWidth="1"/>
  </cols>
  <sheetData>
    <row r="1" spans="1:12" s="116" customFormat="1" x14ac:dyDescent="0.2">
      <c r="A1" s="197" t="s">
        <v>887</v>
      </c>
      <c r="B1" s="198"/>
      <c r="C1" s="198"/>
      <c r="D1" s="144" t="s">
        <v>888</v>
      </c>
      <c r="E1" s="144" t="s">
        <v>889</v>
      </c>
      <c r="F1" s="144" t="s">
        <v>890</v>
      </c>
      <c r="G1" s="144" t="s">
        <v>891</v>
      </c>
      <c r="H1" s="144" t="s">
        <v>892</v>
      </c>
      <c r="I1" s="144" t="s">
        <v>893</v>
      </c>
      <c r="J1" s="144" t="s">
        <v>894</v>
      </c>
      <c r="K1" s="144" t="s">
        <v>895</v>
      </c>
      <c r="L1" s="144" t="s">
        <v>896</v>
      </c>
    </row>
    <row r="2" spans="1:12" x14ac:dyDescent="0.2">
      <c r="A2" s="145" t="s">
        <v>611</v>
      </c>
      <c r="B2" s="117">
        <v>6001</v>
      </c>
      <c r="C2" s="146" t="s">
        <v>1605</v>
      </c>
      <c r="D2" s="146" t="s">
        <v>897</v>
      </c>
      <c r="E2" s="146" t="s">
        <v>898</v>
      </c>
      <c r="F2" s="117"/>
      <c r="G2" s="117"/>
      <c r="H2" s="145" t="s">
        <v>899</v>
      </c>
      <c r="I2" s="146" t="s">
        <v>900</v>
      </c>
      <c r="J2" s="117"/>
    </row>
    <row r="3" spans="1:12" x14ac:dyDescent="0.2">
      <c r="A3" s="145" t="s">
        <v>614</v>
      </c>
      <c r="B3" s="117">
        <v>6001</v>
      </c>
      <c r="C3" s="146" t="s">
        <v>1605</v>
      </c>
      <c r="D3" s="146" t="s">
        <v>901</v>
      </c>
      <c r="E3" s="146" t="s">
        <v>898</v>
      </c>
      <c r="F3" s="117"/>
      <c r="G3" s="117"/>
      <c r="H3" s="145" t="s">
        <v>899</v>
      </c>
      <c r="I3" s="146" t="s">
        <v>900</v>
      </c>
      <c r="J3" s="117"/>
    </row>
    <row r="4" spans="1:12" x14ac:dyDescent="0.2">
      <c r="A4" s="145" t="s">
        <v>615</v>
      </c>
      <c r="B4" s="117">
        <v>6001</v>
      </c>
      <c r="C4" s="146" t="s">
        <v>1605</v>
      </c>
      <c r="D4" s="146" t="s">
        <v>902</v>
      </c>
      <c r="E4" s="146" t="s">
        <v>898</v>
      </c>
      <c r="F4" s="117"/>
      <c r="G4" s="117"/>
      <c r="H4" s="145" t="s">
        <v>899</v>
      </c>
      <c r="I4" s="146" t="s">
        <v>900</v>
      </c>
      <c r="J4" s="117" t="s">
        <v>903</v>
      </c>
      <c r="K4" s="146" t="s">
        <v>898</v>
      </c>
    </row>
    <row r="5" spans="1:12" x14ac:dyDescent="0.2">
      <c r="A5" s="145" t="s">
        <v>619</v>
      </c>
      <c r="B5" s="117">
        <v>6001</v>
      </c>
      <c r="C5" s="146" t="s">
        <v>1605</v>
      </c>
      <c r="D5" s="146" t="s">
        <v>904</v>
      </c>
      <c r="E5" s="146" t="s">
        <v>898</v>
      </c>
      <c r="F5" s="117"/>
      <c r="G5" s="117"/>
      <c r="H5" s="145" t="s">
        <v>905</v>
      </c>
      <c r="I5" s="145" t="s">
        <v>1043</v>
      </c>
      <c r="J5" s="117"/>
    </row>
    <row r="6" spans="1:12" x14ac:dyDescent="0.2">
      <c r="A6" s="145" t="s">
        <v>622</v>
      </c>
      <c r="B6" s="117">
        <v>6001</v>
      </c>
      <c r="C6" s="146" t="s">
        <v>1605</v>
      </c>
      <c r="D6" s="146" t="s">
        <v>906</v>
      </c>
      <c r="E6" s="146" t="s">
        <v>898</v>
      </c>
      <c r="F6" s="117"/>
      <c r="G6" s="117"/>
      <c r="H6" s="146" t="s">
        <v>905</v>
      </c>
      <c r="I6" s="146" t="s">
        <v>907</v>
      </c>
      <c r="J6" s="117"/>
    </row>
    <row r="7" spans="1:12" x14ac:dyDescent="0.2">
      <c r="A7" s="145" t="s">
        <v>908</v>
      </c>
      <c r="B7" s="117">
        <v>6601</v>
      </c>
      <c r="C7" s="146" t="s">
        <v>1609</v>
      </c>
      <c r="D7" s="146" t="s">
        <v>909</v>
      </c>
      <c r="E7" s="146" t="s">
        <v>910</v>
      </c>
      <c r="F7" s="117"/>
      <c r="G7" s="117"/>
      <c r="H7" s="145" t="s">
        <v>899</v>
      </c>
      <c r="I7" s="146" t="s">
        <v>900</v>
      </c>
      <c r="J7" s="117" t="s">
        <v>911</v>
      </c>
      <c r="K7" s="146" t="s">
        <v>912</v>
      </c>
    </row>
    <row r="8" spans="1:12" x14ac:dyDescent="0.2">
      <c r="A8" s="145" t="s">
        <v>913</v>
      </c>
      <c r="B8" s="117">
        <v>6601</v>
      </c>
      <c r="C8" s="146" t="s">
        <v>1609</v>
      </c>
      <c r="D8" s="146" t="s">
        <v>914</v>
      </c>
      <c r="E8" s="146" t="s">
        <v>910</v>
      </c>
      <c r="F8" s="117"/>
      <c r="G8" s="117"/>
      <c r="H8" s="145" t="s">
        <v>899</v>
      </c>
      <c r="I8" s="146" t="s">
        <v>900</v>
      </c>
      <c r="J8" s="117" t="s">
        <v>911</v>
      </c>
      <c r="K8" s="146" t="s">
        <v>912</v>
      </c>
    </row>
    <row r="9" spans="1:12" x14ac:dyDescent="0.2">
      <c r="A9" s="145" t="s">
        <v>915</v>
      </c>
      <c r="B9" s="117">
        <v>6601</v>
      </c>
      <c r="C9" s="146" t="s">
        <v>1609</v>
      </c>
      <c r="D9" s="146" t="s">
        <v>916</v>
      </c>
      <c r="E9" s="146" t="s">
        <v>910</v>
      </c>
      <c r="F9" s="117"/>
      <c r="G9" s="117"/>
      <c r="H9" s="145" t="s">
        <v>905</v>
      </c>
      <c r="I9" s="145" t="s">
        <v>1043</v>
      </c>
      <c r="J9" s="117" t="s">
        <v>911</v>
      </c>
      <c r="K9" s="146" t="s">
        <v>912</v>
      </c>
    </row>
    <row r="10" spans="1:12" x14ac:dyDescent="0.2">
      <c r="A10" s="145" t="s">
        <v>917</v>
      </c>
      <c r="B10" s="117">
        <v>6051</v>
      </c>
      <c r="C10" s="146" t="s">
        <v>1613</v>
      </c>
      <c r="D10" s="146" t="s">
        <v>918</v>
      </c>
      <c r="E10" s="146" t="s">
        <v>919</v>
      </c>
      <c r="F10" s="117"/>
      <c r="G10" s="117"/>
      <c r="H10" s="146" t="s">
        <v>920</v>
      </c>
      <c r="I10" s="146" t="s">
        <v>921</v>
      </c>
      <c r="J10" s="117"/>
    </row>
    <row r="11" spans="1:12" x14ac:dyDescent="0.2">
      <c r="A11" s="145" t="s">
        <v>657</v>
      </c>
      <c r="B11" s="117">
        <v>6401</v>
      </c>
      <c r="C11" s="146" t="s">
        <v>1607</v>
      </c>
      <c r="D11" s="146" t="s">
        <v>922</v>
      </c>
      <c r="E11" s="146" t="s">
        <v>923</v>
      </c>
      <c r="F11" s="117"/>
      <c r="G11" s="117"/>
      <c r="H11" s="145" t="s">
        <v>899</v>
      </c>
      <c r="I11" s="146" t="s">
        <v>900</v>
      </c>
      <c r="J11" s="117"/>
    </row>
    <row r="12" spans="1:12" x14ac:dyDescent="0.2">
      <c r="A12" s="145" t="s">
        <v>660</v>
      </c>
      <c r="B12" s="117">
        <v>6401</v>
      </c>
      <c r="C12" s="146" t="s">
        <v>1607</v>
      </c>
      <c r="D12" s="146" t="s">
        <v>924</v>
      </c>
      <c r="E12" s="146" t="s">
        <v>923</v>
      </c>
      <c r="F12" s="117"/>
      <c r="G12" s="117"/>
      <c r="H12" s="145" t="s">
        <v>899</v>
      </c>
      <c r="I12" s="146" t="s">
        <v>900</v>
      </c>
      <c r="J12" s="117"/>
    </row>
    <row r="13" spans="1:12" x14ac:dyDescent="0.2">
      <c r="A13" s="145" t="s">
        <v>663</v>
      </c>
      <c r="B13" s="117">
        <v>6401</v>
      </c>
      <c r="C13" s="146" t="s">
        <v>1607</v>
      </c>
      <c r="D13" s="146" t="s">
        <v>925</v>
      </c>
      <c r="E13" s="146" t="s">
        <v>923</v>
      </c>
      <c r="F13" s="117"/>
      <c r="G13" s="117"/>
      <c r="H13" s="146" t="s">
        <v>905</v>
      </c>
      <c r="I13" s="145" t="s">
        <v>1043</v>
      </c>
      <c r="J13" s="117"/>
    </row>
    <row r="14" spans="1:12" x14ac:dyDescent="0.2">
      <c r="A14" s="145" t="s">
        <v>666</v>
      </c>
      <c r="B14" s="117">
        <v>6401</v>
      </c>
      <c r="C14" s="146" t="s">
        <v>1607</v>
      </c>
      <c r="D14" s="146" t="s">
        <v>926</v>
      </c>
      <c r="E14" s="146" t="s">
        <v>923</v>
      </c>
      <c r="F14" s="117"/>
      <c r="G14" s="117"/>
      <c r="H14" s="146" t="s">
        <v>905</v>
      </c>
      <c r="I14" s="146" t="s">
        <v>907</v>
      </c>
      <c r="J14" s="117"/>
    </row>
    <row r="15" spans="1:12" x14ac:dyDescent="0.2">
      <c r="A15" s="145" t="s">
        <v>669</v>
      </c>
      <c r="B15" s="117">
        <v>6401</v>
      </c>
      <c r="C15" s="146" t="s">
        <v>1607</v>
      </c>
      <c r="D15" s="146" t="s">
        <v>927</v>
      </c>
      <c r="E15" s="146" t="s">
        <v>928</v>
      </c>
      <c r="F15" s="117"/>
      <c r="G15" s="117"/>
      <c r="H15" s="146" t="s">
        <v>920</v>
      </c>
      <c r="I15" s="146" t="s">
        <v>921</v>
      </c>
      <c r="J15" s="117"/>
    </row>
    <row r="16" spans="1:12" x14ac:dyDescent="0.2">
      <c r="A16" s="145" t="s">
        <v>672</v>
      </c>
      <c r="B16" s="117">
        <v>6401</v>
      </c>
      <c r="C16" s="146" t="s">
        <v>1607</v>
      </c>
      <c r="D16" s="146" t="s">
        <v>929</v>
      </c>
      <c r="E16" s="146" t="s">
        <v>930</v>
      </c>
      <c r="F16" s="117"/>
      <c r="G16" s="117"/>
      <c r="H16" s="146" t="s">
        <v>920</v>
      </c>
      <c r="I16" s="146" t="s">
        <v>921</v>
      </c>
      <c r="J16" s="117"/>
    </row>
    <row r="17" spans="1:10" x14ac:dyDescent="0.2">
      <c r="A17" s="145" t="s">
        <v>931</v>
      </c>
      <c r="B17" s="117">
        <v>6402</v>
      </c>
      <c r="C17" s="146" t="s">
        <v>1614</v>
      </c>
      <c r="D17" s="146" t="s">
        <v>932</v>
      </c>
      <c r="E17" s="146" t="s">
        <v>919</v>
      </c>
      <c r="F17" s="117"/>
      <c r="G17" s="117"/>
      <c r="H17" s="146" t="s">
        <v>920</v>
      </c>
      <c r="I17" s="146" t="s">
        <v>921</v>
      </c>
      <c r="J17" s="117"/>
    </row>
    <row r="18" spans="1:10" x14ac:dyDescent="0.2">
      <c r="A18" s="145" t="s">
        <v>679</v>
      </c>
      <c r="B18" s="117">
        <v>6403</v>
      </c>
      <c r="C18" s="146" t="s">
        <v>1608</v>
      </c>
      <c r="D18" s="146" t="s">
        <v>933</v>
      </c>
      <c r="E18" s="117"/>
      <c r="F18" s="117"/>
      <c r="G18" s="117"/>
      <c r="H18" s="146" t="s">
        <v>905</v>
      </c>
      <c r="I18" s="146" t="s">
        <v>907</v>
      </c>
      <c r="J18" s="117"/>
    </row>
    <row r="19" spans="1:10" x14ac:dyDescent="0.2">
      <c r="A19" s="117"/>
      <c r="B19" s="146" t="s">
        <v>934</v>
      </c>
      <c r="C19" s="117"/>
      <c r="J19" s="117"/>
    </row>
    <row r="20" spans="1:10" x14ac:dyDescent="0.2">
      <c r="A20" s="145" t="s">
        <v>935</v>
      </c>
      <c r="B20" s="117">
        <v>6601</v>
      </c>
      <c r="C20" s="146" t="s">
        <v>1609</v>
      </c>
      <c r="D20" s="146" t="s">
        <v>936</v>
      </c>
      <c r="E20" s="146" t="s">
        <v>937</v>
      </c>
      <c r="F20" s="146" t="s">
        <v>1295</v>
      </c>
      <c r="G20" s="117"/>
      <c r="H20" s="146" t="s">
        <v>899</v>
      </c>
      <c r="I20" s="146" t="s">
        <v>900</v>
      </c>
      <c r="J20" s="117"/>
    </row>
    <row r="21" spans="1:10" x14ac:dyDescent="0.2">
      <c r="A21" s="145" t="s">
        <v>938</v>
      </c>
      <c r="B21" s="117">
        <v>6601</v>
      </c>
      <c r="C21" s="146" t="s">
        <v>1609</v>
      </c>
      <c r="D21" s="146" t="s">
        <v>939</v>
      </c>
      <c r="E21" s="146" t="s">
        <v>937</v>
      </c>
      <c r="F21" s="146" t="s">
        <v>1530</v>
      </c>
      <c r="G21" s="117"/>
      <c r="H21" s="146" t="s">
        <v>899</v>
      </c>
      <c r="I21" s="146" t="s">
        <v>900</v>
      </c>
      <c r="J21" s="117"/>
    </row>
    <row r="22" spans="1:10" x14ac:dyDescent="0.2">
      <c r="A22" s="145" t="s">
        <v>940</v>
      </c>
      <c r="B22" s="117">
        <v>6601</v>
      </c>
      <c r="C22" s="146" t="s">
        <v>1609</v>
      </c>
      <c r="D22" s="146" t="s">
        <v>941</v>
      </c>
      <c r="E22" s="146" t="s">
        <v>937</v>
      </c>
      <c r="F22" s="146" t="s">
        <v>1619</v>
      </c>
      <c r="G22" s="117"/>
      <c r="H22" s="146" t="s">
        <v>899</v>
      </c>
      <c r="I22" s="146" t="s">
        <v>900</v>
      </c>
      <c r="J22" s="117"/>
    </row>
    <row r="23" spans="1:10" x14ac:dyDescent="0.2">
      <c r="A23" s="145" t="s">
        <v>942</v>
      </c>
      <c r="B23" s="117">
        <v>6601</v>
      </c>
      <c r="C23" s="146" t="s">
        <v>1609</v>
      </c>
      <c r="D23" s="146" t="s">
        <v>943</v>
      </c>
      <c r="E23" s="146" t="s">
        <v>937</v>
      </c>
      <c r="F23" s="146" t="s">
        <v>1304</v>
      </c>
      <c r="G23" s="117"/>
      <c r="H23" s="146" t="s">
        <v>899</v>
      </c>
      <c r="I23" s="146" t="s">
        <v>900</v>
      </c>
      <c r="J23" s="117"/>
    </row>
    <row r="24" spans="1:10" x14ac:dyDescent="0.2">
      <c r="A24" s="145" t="s">
        <v>944</v>
      </c>
      <c r="B24" s="117">
        <v>6601</v>
      </c>
      <c r="C24" s="146" t="s">
        <v>1609</v>
      </c>
      <c r="D24" s="146" t="s">
        <v>945</v>
      </c>
      <c r="E24" s="146" t="s">
        <v>937</v>
      </c>
      <c r="F24" s="146" t="s">
        <v>1531</v>
      </c>
      <c r="G24" s="117"/>
      <c r="H24" s="146" t="s">
        <v>899</v>
      </c>
      <c r="I24" s="146" t="s">
        <v>900</v>
      </c>
      <c r="J24" s="117"/>
    </row>
    <row r="25" spans="1:10" x14ac:dyDescent="0.2">
      <c r="A25" s="145" t="s">
        <v>946</v>
      </c>
      <c r="B25" s="117">
        <v>6601</v>
      </c>
      <c r="C25" s="146" t="s">
        <v>1609</v>
      </c>
      <c r="D25" s="146" t="s">
        <v>947</v>
      </c>
      <c r="E25" s="146" t="s">
        <v>937</v>
      </c>
      <c r="F25" s="146" t="s">
        <v>1313</v>
      </c>
      <c r="G25" s="117"/>
      <c r="H25" s="146" t="s">
        <v>899</v>
      </c>
      <c r="I25" s="146" t="s">
        <v>900</v>
      </c>
      <c r="J25" s="117"/>
    </row>
    <row r="26" spans="1:10" x14ac:dyDescent="0.2">
      <c r="A26" s="145" t="s">
        <v>948</v>
      </c>
      <c r="B26" s="117">
        <v>6601</v>
      </c>
      <c r="C26" s="146" t="s">
        <v>1609</v>
      </c>
      <c r="D26" s="146" t="s">
        <v>949</v>
      </c>
      <c r="E26" s="146" t="s">
        <v>937</v>
      </c>
      <c r="F26" s="146" t="s">
        <v>1514</v>
      </c>
      <c r="G26" s="117"/>
      <c r="H26" s="146" t="s">
        <v>899</v>
      </c>
      <c r="I26" s="146" t="s">
        <v>900</v>
      </c>
      <c r="J26" s="117"/>
    </row>
    <row r="27" spans="1:10" x14ac:dyDescent="0.2">
      <c r="A27" s="145" t="s">
        <v>950</v>
      </c>
      <c r="B27" s="117">
        <v>6601</v>
      </c>
      <c r="C27" s="146" t="s">
        <v>1609</v>
      </c>
      <c r="D27" s="146" t="s">
        <v>951</v>
      </c>
      <c r="E27" s="146" t="s">
        <v>937</v>
      </c>
      <c r="F27" s="146" t="s">
        <v>1515</v>
      </c>
      <c r="G27" s="117"/>
      <c r="H27" s="146" t="s">
        <v>899</v>
      </c>
      <c r="I27" s="146" t="s">
        <v>900</v>
      </c>
      <c r="J27" s="117"/>
    </row>
    <row r="28" spans="1:10" x14ac:dyDescent="0.2">
      <c r="A28" s="145" t="s">
        <v>952</v>
      </c>
      <c r="B28" s="117">
        <v>6601</v>
      </c>
      <c r="C28" s="146" t="s">
        <v>1609</v>
      </c>
      <c r="D28" s="146" t="s">
        <v>953</v>
      </c>
      <c r="E28" s="146" t="s">
        <v>937</v>
      </c>
      <c r="F28" s="146" t="s">
        <v>1314</v>
      </c>
      <c r="G28" s="117"/>
      <c r="H28" s="146" t="s">
        <v>899</v>
      </c>
      <c r="I28" s="146" t="s">
        <v>900</v>
      </c>
      <c r="J28" s="117"/>
    </row>
    <row r="29" spans="1:10" x14ac:dyDescent="0.2">
      <c r="A29" s="145" t="s">
        <v>954</v>
      </c>
      <c r="B29" s="117">
        <v>6601</v>
      </c>
      <c r="C29" s="146" t="s">
        <v>1609</v>
      </c>
      <c r="D29" s="146" t="s">
        <v>955</v>
      </c>
      <c r="E29" s="146" t="s">
        <v>937</v>
      </c>
      <c r="F29" s="146" t="s">
        <v>1311</v>
      </c>
      <c r="G29" s="117"/>
      <c r="H29" s="146" t="s">
        <v>899</v>
      </c>
      <c r="I29" s="146" t="s">
        <v>900</v>
      </c>
      <c r="J29" s="117"/>
    </row>
    <row r="30" spans="1:10" x14ac:dyDescent="0.2">
      <c r="A30" s="145" t="s">
        <v>956</v>
      </c>
      <c r="B30" s="117">
        <v>6601</v>
      </c>
      <c r="C30" s="146" t="s">
        <v>1609</v>
      </c>
      <c r="D30" s="146" t="s">
        <v>957</v>
      </c>
      <c r="E30" s="146" t="s">
        <v>937</v>
      </c>
      <c r="F30" s="146" t="s">
        <v>1309</v>
      </c>
      <c r="G30" s="117"/>
      <c r="H30" s="146" t="s">
        <v>899</v>
      </c>
      <c r="I30" s="146" t="s">
        <v>900</v>
      </c>
      <c r="J30" s="117"/>
    </row>
    <row r="31" spans="1:10" x14ac:dyDescent="0.2">
      <c r="A31" s="117"/>
      <c r="B31" s="146" t="s">
        <v>934</v>
      </c>
      <c r="C31" s="117"/>
      <c r="D31" s="117"/>
      <c r="E31" s="117"/>
      <c r="F31" s="117"/>
      <c r="G31" s="117"/>
      <c r="H31" s="117"/>
      <c r="I31" s="117"/>
      <c r="J31" s="117"/>
    </row>
    <row r="32" spans="1:10" x14ac:dyDescent="0.2">
      <c r="A32" s="145" t="s">
        <v>958</v>
      </c>
      <c r="B32" s="117">
        <v>6601</v>
      </c>
      <c r="C32" s="146" t="s">
        <v>1609</v>
      </c>
      <c r="D32" s="146" t="s">
        <v>959</v>
      </c>
      <c r="E32" s="146" t="s">
        <v>960</v>
      </c>
      <c r="F32" s="146" t="s">
        <v>1271</v>
      </c>
      <c r="G32" s="117"/>
      <c r="H32" s="146" t="s">
        <v>899</v>
      </c>
      <c r="I32" s="146" t="s">
        <v>900</v>
      </c>
      <c r="J32" s="117"/>
    </row>
    <row r="33" spans="1:11" x14ac:dyDescent="0.2">
      <c r="A33" s="145" t="s">
        <v>961</v>
      </c>
      <c r="B33" s="117">
        <v>6601</v>
      </c>
      <c r="C33" s="146" t="s">
        <v>1609</v>
      </c>
      <c r="D33" s="146" t="s">
        <v>962</v>
      </c>
      <c r="E33" s="146" t="s">
        <v>960</v>
      </c>
      <c r="F33" s="146" t="s">
        <v>1274</v>
      </c>
      <c r="G33" s="117"/>
      <c r="H33" s="146" t="s">
        <v>899</v>
      </c>
      <c r="I33" s="146" t="s">
        <v>900</v>
      </c>
      <c r="J33" s="117"/>
    </row>
    <row r="34" spans="1:11" x14ac:dyDescent="0.2">
      <c r="A34" s="145" t="s">
        <v>963</v>
      </c>
      <c r="B34" s="117">
        <v>6601</v>
      </c>
      <c r="C34" s="146" t="s">
        <v>1609</v>
      </c>
      <c r="D34" s="146" t="s">
        <v>964</v>
      </c>
      <c r="E34" s="146" t="s">
        <v>960</v>
      </c>
      <c r="F34" s="146" t="s">
        <v>1271</v>
      </c>
      <c r="G34" s="117"/>
      <c r="H34" s="146" t="s">
        <v>899</v>
      </c>
      <c r="I34" s="146" t="s">
        <v>900</v>
      </c>
      <c r="J34" s="117" t="s">
        <v>903</v>
      </c>
      <c r="K34" s="146" t="s">
        <v>965</v>
      </c>
    </row>
    <row r="35" spans="1:11" x14ac:dyDescent="0.2">
      <c r="A35" s="145" t="s">
        <v>966</v>
      </c>
      <c r="B35" s="117">
        <v>6601</v>
      </c>
      <c r="C35" s="146" t="s">
        <v>1609</v>
      </c>
      <c r="D35" s="146" t="s">
        <v>967</v>
      </c>
      <c r="E35" s="146" t="s">
        <v>960</v>
      </c>
      <c r="F35" s="146" t="s">
        <v>1274</v>
      </c>
      <c r="G35" s="117"/>
      <c r="H35" s="146" t="s">
        <v>899</v>
      </c>
      <c r="I35" s="146" t="s">
        <v>900</v>
      </c>
      <c r="J35" s="117"/>
      <c r="K35" s="117"/>
    </row>
    <row r="36" spans="1:11" x14ac:dyDescent="0.2">
      <c r="A36" s="145" t="s">
        <v>968</v>
      </c>
      <c r="B36" s="117">
        <v>6601</v>
      </c>
      <c r="C36" s="146" t="s">
        <v>1609</v>
      </c>
      <c r="D36" s="146" t="s">
        <v>969</v>
      </c>
      <c r="E36" s="146" t="s">
        <v>960</v>
      </c>
      <c r="F36" s="146" t="s">
        <v>1516</v>
      </c>
      <c r="G36" s="117"/>
      <c r="H36" s="146" t="s">
        <v>899</v>
      </c>
      <c r="I36" s="146" t="s">
        <v>900</v>
      </c>
      <c r="J36" s="117"/>
    </row>
    <row r="37" spans="1:11" x14ac:dyDescent="0.2">
      <c r="A37" s="145" t="s">
        <v>970</v>
      </c>
      <c r="B37" s="117">
        <v>6601</v>
      </c>
      <c r="C37" s="146" t="s">
        <v>1609</v>
      </c>
      <c r="D37" s="146" t="s">
        <v>971</v>
      </c>
      <c r="E37" s="146" t="s">
        <v>960</v>
      </c>
      <c r="F37" s="146" t="s">
        <v>1278</v>
      </c>
      <c r="G37" s="117"/>
      <c r="H37" s="146" t="s">
        <v>899</v>
      </c>
      <c r="I37" s="146" t="s">
        <v>900</v>
      </c>
      <c r="J37" s="117"/>
    </row>
    <row r="38" spans="1:11" x14ac:dyDescent="0.2">
      <c r="A38" s="145" t="s">
        <v>972</v>
      </c>
      <c r="B38" s="117">
        <v>6601</v>
      </c>
      <c r="C38" s="146" t="s">
        <v>1609</v>
      </c>
      <c r="D38" s="146" t="s">
        <v>973</v>
      </c>
      <c r="E38" s="146" t="s">
        <v>960</v>
      </c>
      <c r="F38" s="146" t="s">
        <v>1280</v>
      </c>
      <c r="G38" s="117"/>
      <c r="H38" s="146" t="s">
        <v>899</v>
      </c>
      <c r="I38" s="146" t="s">
        <v>900</v>
      </c>
      <c r="J38" s="117"/>
    </row>
    <row r="39" spans="1:11" x14ac:dyDescent="0.2">
      <c r="A39" s="145" t="s">
        <v>974</v>
      </c>
      <c r="B39" s="117">
        <v>6601</v>
      </c>
      <c r="C39" s="146" t="s">
        <v>1609</v>
      </c>
      <c r="D39" s="146" t="s">
        <v>975</v>
      </c>
      <c r="E39" s="146" t="s">
        <v>960</v>
      </c>
      <c r="F39" s="146" t="s">
        <v>1529</v>
      </c>
      <c r="G39" s="117"/>
      <c r="H39" s="146" t="s">
        <v>899</v>
      </c>
      <c r="I39" s="146" t="s">
        <v>900</v>
      </c>
      <c r="J39" s="117"/>
    </row>
    <row r="40" spans="1:11" x14ac:dyDescent="0.2">
      <c r="A40" s="117"/>
      <c r="B40" s="146" t="s">
        <v>934</v>
      </c>
      <c r="C40" s="117"/>
      <c r="D40" s="117"/>
      <c r="E40" s="117"/>
      <c r="F40" s="117"/>
      <c r="G40" s="117"/>
      <c r="H40" s="117"/>
      <c r="I40" s="117"/>
      <c r="J40" s="117"/>
    </row>
    <row r="41" spans="1:11" x14ac:dyDescent="0.2">
      <c r="A41" s="145" t="s">
        <v>976</v>
      </c>
      <c r="B41" s="117">
        <v>6601</v>
      </c>
      <c r="C41" s="146" t="s">
        <v>1609</v>
      </c>
      <c r="D41" s="146" t="s">
        <v>977</v>
      </c>
      <c r="E41" s="146" t="s">
        <v>978</v>
      </c>
      <c r="F41" s="146" t="s">
        <v>979</v>
      </c>
      <c r="G41" s="117"/>
      <c r="H41" s="146" t="s">
        <v>899</v>
      </c>
      <c r="I41" s="146" t="s">
        <v>900</v>
      </c>
      <c r="J41" s="117"/>
    </row>
    <row r="42" spans="1:11" x14ac:dyDescent="0.2">
      <c r="A42" s="145" t="s">
        <v>980</v>
      </c>
      <c r="B42" s="117">
        <v>6601</v>
      </c>
      <c r="C42" s="146" t="s">
        <v>1609</v>
      </c>
      <c r="D42" s="146" t="s">
        <v>981</v>
      </c>
      <c r="E42" s="146" t="s">
        <v>978</v>
      </c>
      <c r="F42" s="146" t="s">
        <v>979</v>
      </c>
      <c r="G42" s="117"/>
      <c r="H42" s="146" t="s">
        <v>899</v>
      </c>
      <c r="I42" s="146" t="s">
        <v>900</v>
      </c>
      <c r="J42" s="117"/>
    </row>
    <row r="43" spans="1:11" x14ac:dyDescent="0.2">
      <c r="A43" s="145" t="s">
        <v>982</v>
      </c>
      <c r="B43" s="117">
        <v>6601</v>
      </c>
      <c r="C43" s="146" t="s">
        <v>1609</v>
      </c>
      <c r="D43" s="146" t="s">
        <v>983</v>
      </c>
      <c r="E43" s="146" t="s">
        <v>978</v>
      </c>
      <c r="F43" s="146" t="s">
        <v>984</v>
      </c>
      <c r="G43" s="117"/>
      <c r="H43" s="146" t="s">
        <v>899</v>
      </c>
      <c r="I43" s="146" t="s">
        <v>900</v>
      </c>
      <c r="J43" s="117"/>
    </row>
    <row r="44" spans="1:11" x14ac:dyDescent="0.2">
      <c r="A44" s="145" t="s">
        <v>985</v>
      </c>
      <c r="B44" s="117">
        <v>6601</v>
      </c>
      <c r="C44" s="146" t="s">
        <v>1609</v>
      </c>
      <c r="D44" s="146" t="s">
        <v>986</v>
      </c>
      <c r="E44" s="146" t="s">
        <v>978</v>
      </c>
      <c r="F44" s="146" t="s">
        <v>984</v>
      </c>
      <c r="G44" s="117"/>
      <c r="H44" s="146" t="s">
        <v>899</v>
      </c>
      <c r="I44" s="146" t="s">
        <v>900</v>
      </c>
      <c r="J44" s="117"/>
    </row>
    <row r="45" spans="1:11" x14ac:dyDescent="0.2">
      <c r="A45" s="117"/>
      <c r="B45" s="146" t="s">
        <v>934</v>
      </c>
      <c r="C45" s="117"/>
      <c r="D45" s="117"/>
      <c r="E45" s="117"/>
      <c r="F45" s="117"/>
      <c r="G45" s="117"/>
      <c r="H45" s="117"/>
      <c r="I45" s="117"/>
      <c r="J45" s="117"/>
    </row>
    <row r="46" spans="1:11" x14ac:dyDescent="0.2">
      <c r="A46" s="145" t="s">
        <v>987</v>
      </c>
      <c r="B46" s="117">
        <v>6601</v>
      </c>
      <c r="C46" s="146" t="s">
        <v>1609</v>
      </c>
      <c r="D46" s="146" t="s">
        <v>988</v>
      </c>
      <c r="E46" s="146" t="s">
        <v>989</v>
      </c>
      <c r="F46" s="146" t="s">
        <v>1353</v>
      </c>
      <c r="G46" s="117"/>
      <c r="H46" s="146" t="s">
        <v>899</v>
      </c>
      <c r="I46" s="146" t="s">
        <v>900</v>
      </c>
      <c r="J46" s="117"/>
    </row>
    <row r="47" spans="1:11" x14ac:dyDescent="0.2">
      <c r="A47" s="145" t="s">
        <v>990</v>
      </c>
      <c r="B47" s="117">
        <v>6601</v>
      </c>
      <c r="C47" s="146" t="s">
        <v>1609</v>
      </c>
      <c r="D47" s="146" t="s">
        <v>991</v>
      </c>
      <c r="E47" s="146" t="s">
        <v>989</v>
      </c>
      <c r="F47" s="146" t="s">
        <v>1533</v>
      </c>
      <c r="G47" s="117"/>
      <c r="H47" s="146" t="s">
        <v>899</v>
      </c>
      <c r="I47" s="146" t="s">
        <v>900</v>
      </c>
      <c r="J47" s="117"/>
    </row>
    <row r="48" spans="1:11" x14ac:dyDescent="0.2">
      <c r="A48" s="145" t="s">
        <v>992</v>
      </c>
      <c r="B48" s="117">
        <v>6601</v>
      </c>
      <c r="C48" s="146" t="s">
        <v>1609</v>
      </c>
      <c r="D48" s="146" t="s">
        <v>993</v>
      </c>
      <c r="E48" s="146" t="s">
        <v>989</v>
      </c>
      <c r="F48" s="146" t="s">
        <v>1345</v>
      </c>
      <c r="G48" s="117"/>
      <c r="H48" s="146" t="s">
        <v>899</v>
      </c>
      <c r="I48" s="146" t="s">
        <v>900</v>
      </c>
      <c r="J48" s="117"/>
    </row>
    <row r="49" spans="1:10" x14ac:dyDescent="0.2">
      <c r="A49" s="145" t="s">
        <v>994</v>
      </c>
      <c r="B49" s="117">
        <v>6601</v>
      </c>
      <c r="C49" s="146" t="s">
        <v>1609</v>
      </c>
      <c r="D49" s="146" t="s">
        <v>995</v>
      </c>
      <c r="E49" s="146" t="s">
        <v>989</v>
      </c>
      <c r="F49" s="146" t="s">
        <v>1534</v>
      </c>
      <c r="G49" s="117"/>
      <c r="H49" s="146" t="s">
        <v>899</v>
      </c>
      <c r="I49" s="146" t="s">
        <v>900</v>
      </c>
      <c r="J49" s="117"/>
    </row>
    <row r="50" spans="1:10" x14ac:dyDescent="0.2">
      <c r="A50" s="145" t="s">
        <v>996</v>
      </c>
      <c r="B50" s="117">
        <v>6601</v>
      </c>
      <c r="C50" s="146" t="s">
        <v>1609</v>
      </c>
      <c r="D50" s="146" t="s">
        <v>997</v>
      </c>
      <c r="E50" s="146" t="s">
        <v>989</v>
      </c>
      <c r="F50" s="146" t="s">
        <v>1535</v>
      </c>
      <c r="G50" s="117"/>
      <c r="H50" s="146" t="s">
        <v>899</v>
      </c>
      <c r="I50" s="146" t="s">
        <v>900</v>
      </c>
      <c r="J50" s="117"/>
    </row>
    <row r="51" spans="1:10" x14ac:dyDescent="0.2">
      <c r="A51" s="145" t="s">
        <v>998</v>
      </c>
      <c r="B51" s="117">
        <v>6601</v>
      </c>
      <c r="C51" s="146" t="s">
        <v>1609</v>
      </c>
      <c r="D51" s="146" t="s">
        <v>999</v>
      </c>
      <c r="E51" s="146" t="s">
        <v>989</v>
      </c>
      <c r="F51" s="146" t="s">
        <v>1536</v>
      </c>
      <c r="G51" s="117"/>
      <c r="H51" s="146" t="s">
        <v>899</v>
      </c>
      <c r="I51" s="146" t="s">
        <v>900</v>
      </c>
      <c r="J51" s="117"/>
    </row>
    <row r="52" spans="1:10" x14ac:dyDescent="0.2">
      <c r="A52" s="145" t="s">
        <v>1000</v>
      </c>
      <c r="B52" s="117">
        <v>6601</v>
      </c>
      <c r="C52" s="146" t="s">
        <v>1609</v>
      </c>
      <c r="D52" s="146" t="s">
        <v>1001</v>
      </c>
      <c r="E52" s="146" t="s">
        <v>989</v>
      </c>
      <c r="F52" s="146" t="s">
        <v>1327</v>
      </c>
      <c r="G52" s="117"/>
      <c r="H52" s="146" t="s">
        <v>899</v>
      </c>
      <c r="I52" s="146" t="s">
        <v>900</v>
      </c>
      <c r="J52" s="117"/>
    </row>
    <row r="53" spans="1:10" x14ac:dyDescent="0.2">
      <c r="A53" s="145" t="s">
        <v>1002</v>
      </c>
      <c r="B53" s="117">
        <v>6601</v>
      </c>
      <c r="C53" s="146" t="s">
        <v>1609</v>
      </c>
      <c r="D53" s="146" t="s">
        <v>1003</v>
      </c>
      <c r="E53" s="146" t="s">
        <v>989</v>
      </c>
      <c r="F53" s="146" t="s">
        <v>1537</v>
      </c>
      <c r="G53" s="117"/>
      <c r="H53" s="146" t="s">
        <v>899</v>
      </c>
      <c r="I53" s="146" t="s">
        <v>900</v>
      </c>
      <c r="J53" s="117"/>
    </row>
    <row r="54" spans="1:10" x14ac:dyDescent="0.2">
      <c r="A54" s="145" t="s">
        <v>1004</v>
      </c>
      <c r="B54" s="117">
        <v>6601</v>
      </c>
      <c r="C54" s="146" t="s">
        <v>1609</v>
      </c>
      <c r="D54" s="146" t="s">
        <v>1005</v>
      </c>
      <c r="E54" s="146" t="s">
        <v>989</v>
      </c>
      <c r="F54" s="146" t="s">
        <v>1538</v>
      </c>
      <c r="G54" s="117"/>
      <c r="H54" s="146" t="s">
        <v>899</v>
      </c>
      <c r="I54" s="146" t="s">
        <v>900</v>
      </c>
      <c r="J54" s="117"/>
    </row>
    <row r="55" spans="1:10" x14ac:dyDescent="0.2">
      <c r="A55" s="145" t="s">
        <v>1006</v>
      </c>
      <c r="B55" s="117">
        <v>6601</v>
      </c>
      <c r="C55" s="146" t="s">
        <v>1609</v>
      </c>
      <c r="D55" s="146" t="s">
        <v>1007</v>
      </c>
      <c r="E55" s="146" t="s">
        <v>989</v>
      </c>
      <c r="F55" s="146" t="s">
        <v>1539</v>
      </c>
      <c r="G55" s="117"/>
      <c r="H55" s="146" t="s">
        <v>899</v>
      </c>
      <c r="I55" s="146" t="s">
        <v>900</v>
      </c>
      <c r="J55" s="117"/>
    </row>
    <row r="56" spans="1:10" x14ac:dyDescent="0.2">
      <c r="A56" s="145" t="s">
        <v>1008</v>
      </c>
      <c r="B56" s="117">
        <v>6601</v>
      </c>
      <c r="C56" s="146" t="s">
        <v>1609</v>
      </c>
      <c r="D56" s="146" t="s">
        <v>1009</v>
      </c>
      <c r="E56" s="146" t="s">
        <v>989</v>
      </c>
      <c r="F56" s="146" t="s">
        <v>1540</v>
      </c>
      <c r="G56" s="117"/>
      <c r="H56" s="146" t="s">
        <v>899</v>
      </c>
      <c r="I56" s="146" t="s">
        <v>900</v>
      </c>
      <c r="J56" s="117"/>
    </row>
    <row r="57" spans="1:10" x14ac:dyDescent="0.2">
      <c r="A57" s="145" t="s">
        <v>1010</v>
      </c>
      <c r="B57" s="117">
        <v>6601</v>
      </c>
      <c r="C57" s="146" t="s">
        <v>1609</v>
      </c>
      <c r="D57" s="146" t="s">
        <v>1011</v>
      </c>
      <c r="E57" s="146" t="s">
        <v>989</v>
      </c>
      <c r="F57" s="146" t="s">
        <v>1325</v>
      </c>
      <c r="G57" s="117"/>
      <c r="H57" s="146" t="s">
        <v>899</v>
      </c>
      <c r="I57" s="146" t="s">
        <v>900</v>
      </c>
      <c r="J57" s="117"/>
    </row>
    <row r="58" spans="1:10" x14ac:dyDescent="0.2">
      <c r="A58" s="145" t="s">
        <v>1012</v>
      </c>
      <c r="B58" s="117">
        <v>6601</v>
      </c>
      <c r="C58" s="146" t="s">
        <v>1609</v>
      </c>
      <c r="D58" s="146" t="s">
        <v>1013</v>
      </c>
      <c r="E58" s="146" t="s">
        <v>989</v>
      </c>
      <c r="F58" s="146" t="s">
        <v>1357</v>
      </c>
      <c r="G58" s="117"/>
      <c r="H58" s="146" t="s">
        <v>899</v>
      </c>
      <c r="I58" s="146" t="s">
        <v>900</v>
      </c>
      <c r="J58" s="117"/>
    </row>
    <row r="59" spans="1:10" x14ac:dyDescent="0.2">
      <c r="A59" s="145" t="s">
        <v>1014</v>
      </c>
      <c r="B59" s="117">
        <v>6601</v>
      </c>
      <c r="C59" s="146" t="s">
        <v>1609</v>
      </c>
      <c r="D59" s="146" t="s">
        <v>1015</v>
      </c>
      <c r="E59" s="146" t="s">
        <v>989</v>
      </c>
      <c r="F59" s="146" t="s">
        <v>1541</v>
      </c>
      <c r="G59" s="117"/>
      <c r="H59" s="146" t="s">
        <v>899</v>
      </c>
      <c r="I59" s="146" t="s">
        <v>900</v>
      </c>
      <c r="J59" s="117"/>
    </row>
    <row r="60" spans="1:10" x14ac:dyDescent="0.2">
      <c r="A60" s="145" t="s">
        <v>1016</v>
      </c>
      <c r="B60" s="117">
        <v>6601</v>
      </c>
      <c r="C60" s="146" t="s">
        <v>1609</v>
      </c>
      <c r="D60" s="146" t="s">
        <v>1017</v>
      </c>
      <c r="E60" s="146" t="s">
        <v>989</v>
      </c>
      <c r="F60" s="146" t="s">
        <v>1542</v>
      </c>
      <c r="G60" s="117"/>
      <c r="H60" s="146" t="s">
        <v>899</v>
      </c>
      <c r="I60" s="146" t="s">
        <v>900</v>
      </c>
      <c r="J60" s="117"/>
    </row>
    <row r="61" spans="1:10" x14ac:dyDescent="0.2">
      <c r="A61" s="145" t="s">
        <v>1018</v>
      </c>
      <c r="B61" s="117">
        <v>6601</v>
      </c>
      <c r="C61" s="146" t="s">
        <v>1609</v>
      </c>
      <c r="D61" s="146" t="s">
        <v>1019</v>
      </c>
      <c r="E61" s="146" t="s">
        <v>989</v>
      </c>
      <c r="F61" s="146" t="s">
        <v>1543</v>
      </c>
      <c r="G61" s="117"/>
      <c r="H61" s="146" t="s">
        <v>899</v>
      </c>
      <c r="I61" s="146" t="s">
        <v>900</v>
      </c>
      <c r="J61" s="117"/>
    </row>
    <row r="62" spans="1:10" x14ac:dyDescent="0.2">
      <c r="A62" s="145" t="s">
        <v>1020</v>
      </c>
      <c r="B62" s="117">
        <v>6601</v>
      </c>
      <c r="C62" s="146" t="s">
        <v>1609</v>
      </c>
      <c r="D62" s="146" t="s">
        <v>1021</v>
      </c>
      <c r="E62" s="146" t="s">
        <v>989</v>
      </c>
      <c r="F62" s="146" t="s">
        <v>1544</v>
      </c>
      <c r="G62" s="117"/>
      <c r="H62" s="146" t="s">
        <v>899</v>
      </c>
      <c r="I62" s="146" t="s">
        <v>900</v>
      </c>
      <c r="J62" s="117"/>
    </row>
    <row r="63" spans="1:10" x14ac:dyDescent="0.2">
      <c r="A63" s="145" t="s">
        <v>1022</v>
      </c>
      <c r="B63" s="117">
        <v>6601</v>
      </c>
      <c r="C63" s="146" t="s">
        <v>1609</v>
      </c>
      <c r="D63" s="146" t="s">
        <v>1023</v>
      </c>
      <c r="E63" s="146" t="s">
        <v>989</v>
      </c>
      <c r="F63" s="146" t="s">
        <v>1545</v>
      </c>
      <c r="G63" s="117"/>
      <c r="H63" s="146" t="s">
        <v>899</v>
      </c>
      <c r="I63" s="146" t="s">
        <v>900</v>
      </c>
      <c r="J63" s="117"/>
    </row>
    <row r="64" spans="1:10" x14ac:dyDescent="0.2">
      <c r="A64" s="145" t="s">
        <v>1024</v>
      </c>
      <c r="B64" s="117">
        <v>6601</v>
      </c>
      <c r="C64" s="146" t="s">
        <v>1609</v>
      </c>
      <c r="D64" s="146" t="s">
        <v>1025</v>
      </c>
      <c r="E64" s="146" t="s">
        <v>989</v>
      </c>
      <c r="F64" s="146" t="s">
        <v>1546</v>
      </c>
      <c r="G64" s="117"/>
      <c r="H64" s="146" t="s">
        <v>899</v>
      </c>
      <c r="I64" s="146" t="s">
        <v>900</v>
      </c>
      <c r="J64" s="117"/>
    </row>
    <row r="65" spans="1:12" x14ac:dyDescent="0.2">
      <c r="A65" s="145" t="s">
        <v>1026</v>
      </c>
      <c r="B65" s="117">
        <v>6601</v>
      </c>
      <c r="C65" s="146" t="s">
        <v>1609</v>
      </c>
      <c r="D65" s="146" t="s">
        <v>1027</v>
      </c>
      <c r="E65" s="146" t="s">
        <v>989</v>
      </c>
      <c r="F65" s="146" t="s">
        <v>1547</v>
      </c>
      <c r="G65" s="117"/>
      <c r="H65" s="146" t="s">
        <v>899</v>
      </c>
      <c r="I65" s="146" t="s">
        <v>900</v>
      </c>
      <c r="J65" s="117"/>
    </row>
    <row r="66" spans="1:12" x14ac:dyDescent="0.2">
      <c r="A66" s="145" t="s">
        <v>1028</v>
      </c>
      <c r="B66" s="117">
        <v>6601</v>
      </c>
      <c r="C66" s="146" t="s">
        <v>1609</v>
      </c>
      <c r="D66" s="146" t="s">
        <v>1029</v>
      </c>
      <c r="E66" s="146" t="s">
        <v>989</v>
      </c>
      <c r="F66" s="146" t="s">
        <v>1548</v>
      </c>
      <c r="G66" s="117"/>
      <c r="H66" s="146" t="s">
        <v>899</v>
      </c>
      <c r="I66" s="146" t="s">
        <v>900</v>
      </c>
      <c r="J66" s="117"/>
    </row>
    <row r="67" spans="1:12" x14ac:dyDescent="0.2">
      <c r="A67" s="145" t="s">
        <v>1030</v>
      </c>
      <c r="B67" s="117">
        <v>6601</v>
      </c>
      <c r="C67" s="146" t="s">
        <v>1609</v>
      </c>
      <c r="D67" s="146" t="s">
        <v>1031</v>
      </c>
      <c r="E67" s="146" t="s">
        <v>989</v>
      </c>
      <c r="F67" s="146" t="s">
        <v>1549</v>
      </c>
      <c r="G67" s="117"/>
      <c r="H67" s="146" t="s">
        <v>899</v>
      </c>
      <c r="I67" s="146" t="s">
        <v>900</v>
      </c>
      <c r="J67" s="117"/>
    </row>
    <row r="68" spans="1:12" x14ac:dyDescent="0.2">
      <c r="A68" s="145" t="s">
        <v>1032</v>
      </c>
      <c r="B68" s="117">
        <v>6601</v>
      </c>
      <c r="C68" s="146" t="s">
        <v>1609</v>
      </c>
      <c r="D68" s="146" t="s">
        <v>1033</v>
      </c>
      <c r="E68" s="146" t="s">
        <v>989</v>
      </c>
      <c r="F68" s="146" t="s">
        <v>1550</v>
      </c>
      <c r="G68" s="117"/>
      <c r="H68" s="146" t="s">
        <v>899</v>
      </c>
      <c r="I68" s="146" t="s">
        <v>900</v>
      </c>
      <c r="J68" s="117"/>
    </row>
    <row r="69" spans="1:12" x14ac:dyDescent="0.2">
      <c r="A69" s="145" t="s">
        <v>1034</v>
      </c>
      <c r="B69" s="117">
        <v>6601</v>
      </c>
      <c r="C69" s="146" t="s">
        <v>1609</v>
      </c>
      <c r="D69" s="146" t="s">
        <v>1035</v>
      </c>
      <c r="E69" s="146" t="s">
        <v>989</v>
      </c>
      <c r="F69" s="146" t="s">
        <v>1551</v>
      </c>
      <c r="G69" s="117"/>
      <c r="H69" s="146" t="s">
        <v>899</v>
      </c>
      <c r="I69" s="146" t="s">
        <v>900</v>
      </c>
      <c r="J69" s="117"/>
    </row>
    <row r="70" spans="1:12" x14ac:dyDescent="0.2">
      <c r="A70" s="145" t="s">
        <v>1036</v>
      </c>
      <c r="B70" s="117">
        <v>6601</v>
      </c>
      <c r="C70" s="146" t="s">
        <v>1609</v>
      </c>
      <c r="D70" s="146" t="s">
        <v>1037</v>
      </c>
      <c r="E70" s="146" t="s">
        <v>989</v>
      </c>
      <c r="F70" s="146" t="s">
        <v>1359</v>
      </c>
      <c r="G70" s="117"/>
      <c r="H70" s="146" t="s">
        <v>899</v>
      </c>
      <c r="I70" s="146" t="s">
        <v>900</v>
      </c>
      <c r="J70" s="117"/>
    </row>
    <row r="71" spans="1:12" x14ac:dyDescent="0.2">
      <c r="A71" s="145" t="s">
        <v>1038</v>
      </c>
      <c r="B71" s="117">
        <v>6601</v>
      </c>
      <c r="C71" s="146" t="s">
        <v>1609</v>
      </c>
      <c r="D71" s="146" t="s">
        <v>1039</v>
      </c>
      <c r="E71" s="146" t="s">
        <v>989</v>
      </c>
      <c r="F71" s="146" t="s">
        <v>1620</v>
      </c>
      <c r="G71" s="117"/>
      <c r="H71" s="146" t="s">
        <v>899</v>
      </c>
      <c r="I71" s="146" t="s">
        <v>900</v>
      </c>
      <c r="J71" s="117"/>
    </row>
    <row r="72" spans="1:12" x14ac:dyDescent="0.2">
      <c r="A72" s="117"/>
      <c r="B72" s="146" t="s">
        <v>934</v>
      </c>
      <c r="C72" s="117"/>
      <c r="J72" s="117"/>
    </row>
    <row r="73" spans="1:12" x14ac:dyDescent="0.2">
      <c r="A73" s="145" t="s">
        <v>1040</v>
      </c>
      <c r="B73" s="117">
        <v>6601</v>
      </c>
      <c r="C73" s="146" t="s">
        <v>1609</v>
      </c>
      <c r="D73" s="146" t="s">
        <v>1041</v>
      </c>
      <c r="E73" s="146" t="s">
        <v>1042</v>
      </c>
      <c r="F73" s="146" t="s">
        <v>1378</v>
      </c>
      <c r="G73" s="117"/>
      <c r="H73" s="146" t="s">
        <v>905</v>
      </c>
      <c r="I73" s="146" t="s">
        <v>1043</v>
      </c>
      <c r="J73" s="117"/>
      <c r="L73" s="117"/>
    </row>
    <row r="74" spans="1:12" x14ac:dyDescent="0.2">
      <c r="A74" s="145" t="s">
        <v>1044</v>
      </c>
      <c r="B74" s="117">
        <v>6601</v>
      </c>
      <c r="C74" s="146" t="s">
        <v>1609</v>
      </c>
      <c r="D74" s="146" t="s">
        <v>1045</v>
      </c>
      <c r="E74" s="146" t="s">
        <v>1042</v>
      </c>
      <c r="F74" s="146" t="s">
        <v>1379</v>
      </c>
      <c r="G74" s="117"/>
      <c r="H74" s="146" t="s">
        <v>905</v>
      </c>
      <c r="I74" s="146" t="s">
        <v>1043</v>
      </c>
      <c r="J74" s="117"/>
      <c r="L74" s="117"/>
    </row>
    <row r="75" spans="1:12" x14ac:dyDescent="0.2">
      <c r="A75" s="145" t="s">
        <v>1046</v>
      </c>
      <c r="B75" s="117">
        <v>6601</v>
      </c>
      <c r="C75" s="146" t="s">
        <v>1609</v>
      </c>
      <c r="D75" s="146" t="s">
        <v>1047</v>
      </c>
      <c r="E75" s="146" t="s">
        <v>1042</v>
      </c>
      <c r="F75" s="146" t="s">
        <v>1284</v>
      </c>
      <c r="G75" s="117"/>
      <c r="H75" s="146" t="s">
        <v>905</v>
      </c>
      <c r="I75" s="146" t="s">
        <v>1043</v>
      </c>
      <c r="J75" s="117"/>
      <c r="L75" s="117"/>
    </row>
    <row r="76" spans="1:12" x14ac:dyDescent="0.2">
      <c r="A76" s="145" t="s">
        <v>1048</v>
      </c>
      <c r="B76" s="117">
        <v>6601</v>
      </c>
      <c r="C76" s="146" t="s">
        <v>1609</v>
      </c>
      <c r="D76" s="146" t="s">
        <v>1049</v>
      </c>
      <c r="E76" s="146" t="s">
        <v>1042</v>
      </c>
      <c r="F76" s="146" t="s">
        <v>1610</v>
      </c>
      <c r="G76" s="117"/>
      <c r="H76" s="146" t="s">
        <v>905</v>
      </c>
      <c r="I76" s="146" t="s">
        <v>1043</v>
      </c>
      <c r="L76" s="117"/>
    </row>
    <row r="77" spans="1:12" x14ac:dyDescent="0.2">
      <c r="A77" s="145" t="s">
        <v>1050</v>
      </c>
      <c r="B77" s="117">
        <v>6601</v>
      </c>
      <c r="C77" s="146" t="s">
        <v>1609</v>
      </c>
      <c r="D77" s="146" t="s">
        <v>1051</v>
      </c>
      <c r="E77" s="146" t="s">
        <v>1042</v>
      </c>
      <c r="F77" s="146" t="s">
        <v>1333</v>
      </c>
      <c r="G77" s="117"/>
      <c r="H77" s="146" t="s">
        <v>905</v>
      </c>
      <c r="I77" s="146" t="s">
        <v>1043</v>
      </c>
      <c r="L77" s="117"/>
    </row>
    <row r="78" spans="1:12" x14ac:dyDescent="0.2">
      <c r="A78" s="145" t="s">
        <v>1052</v>
      </c>
      <c r="B78" s="117">
        <v>6601</v>
      </c>
      <c r="C78" s="146" t="s">
        <v>1609</v>
      </c>
      <c r="D78" s="146" t="s">
        <v>1053</v>
      </c>
      <c r="E78" s="146" t="s">
        <v>1042</v>
      </c>
      <c r="F78" s="146" t="s">
        <v>1365</v>
      </c>
      <c r="G78" s="117"/>
      <c r="H78" s="146" t="s">
        <v>905</v>
      </c>
      <c r="I78" s="146" t="s">
        <v>1043</v>
      </c>
      <c r="L78" s="117"/>
    </row>
    <row r="79" spans="1:12" x14ac:dyDescent="0.2">
      <c r="A79" s="145" t="s">
        <v>1054</v>
      </c>
      <c r="B79" s="117">
        <v>6601</v>
      </c>
      <c r="C79" s="146" t="s">
        <v>1609</v>
      </c>
      <c r="D79" s="146" t="s">
        <v>1055</v>
      </c>
      <c r="E79" s="146" t="s">
        <v>1042</v>
      </c>
      <c r="F79" s="146" t="s">
        <v>1368</v>
      </c>
      <c r="G79" s="117"/>
      <c r="H79" s="146" t="s">
        <v>905</v>
      </c>
      <c r="I79" s="146" t="s">
        <v>1043</v>
      </c>
      <c r="L79" s="117"/>
    </row>
    <row r="80" spans="1:12" x14ac:dyDescent="0.2">
      <c r="A80" s="145" t="s">
        <v>1056</v>
      </c>
      <c r="B80" s="117">
        <v>6601</v>
      </c>
      <c r="C80" s="146" t="s">
        <v>1609</v>
      </c>
      <c r="D80" s="146" t="s">
        <v>1057</v>
      </c>
      <c r="E80" s="146" t="s">
        <v>1042</v>
      </c>
      <c r="F80" s="146" t="s">
        <v>1369</v>
      </c>
      <c r="G80" s="117"/>
      <c r="H80" s="146" t="s">
        <v>905</v>
      </c>
      <c r="I80" s="146" t="s">
        <v>1043</v>
      </c>
      <c r="L80" s="117"/>
    </row>
    <row r="81" spans="1:12" x14ac:dyDescent="0.2">
      <c r="A81" s="145" t="s">
        <v>1058</v>
      </c>
      <c r="B81" s="117">
        <v>6601</v>
      </c>
      <c r="C81" s="146" t="s">
        <v>1609</v>
      </c>
      <c r="D81" s="146" t="s">
        <v>1059</v>
      </c>
      <c r="E81" s="146" t="s">
        <v>1042</v>
      </c>
      <c r="F81" s="146" t="s">
        <v>1370</v>
      </c>
      <c r="G81" s="117"/>
      <c r="H81" s="146" t="s">
        <v>905</v>
      </c>
      <c r="I81" s="146" t="s">
        <v>1043</v>
      </c>
      <c r="L81" s="117"/>
    </row>
    <row r="82" spans="1:12" x14ac:dyDescent="0.2">
      <c r="A82" s="145" t="s">
        <v>1060</v>
      </c>
      <c r="B82" s="117">
        <v>6601</v>
      </c>
      <c r="C82" s="146" t="s">
        <v>1609</v>
      </c>
      <c r="D82" s="146" t="s">
        <v>1061</v>
      </c>
      <c r="E82" s="146" t="s">
        <v>1042</v>
      </c>
      <c r="F82" s="146" t="s">
        <v>1621</v>
      </c>
      <c r="G82" s="117"/>
      <c r="H82" s="146" t="s">
        <v>905</v>
      </c>
      <c r="I82" s="146" t="s">
        <v>1043</v>
      </c>
      <c r="L82" s="117"/>
    </row>
    <row r="83" spans="1:12" x14ac:dyDescent="0.2">
      <c r="A83" s="145" t="s">
        <v>1062</v>
      </c>
      <c r="B83" s="117">
        <v>6601</v>
      </c>
      <c r="C83" s="146" t="s">
        <v>1609</v>
      </c>
      <c r="D83" s="146" t="s">
        <v>1063</v>
      </c>
      <c r="E83" s="146" t="s">
        <v>1042</v>
      </c>
      <c r="F83" s="146" t="s">
        <v>1374</v>
      </c>
      <c r="G83" s="117"/>
      <c r="H83" s="146" t="s">
        <v>905</v>
      </c>
      <c r="I83" s="146" t="s">
        <v>1043</v>
      </c>
      <c r="L83" s="117"/>
    </row>
    <row r="84" spans="1:12" x14ac:dyDescent="0.2">
      <c r="A84" s="145" t="s">
        <v>1064</v>
      </c>
      <c r="B84" s="117">
        <v>6601</v>
      </c>
      <c r="C84" s="146" t="s">
        <v>1609</v>
      </c>
      <c r="D84" s="146" t="s">
        <v>1065</v>
      </c>
      <c r="E84" s="146" t="s">
        <v>1066</v>
      </c>
      <c r="F84" s="146" t="s">
        <v>1381</v>
      </c>
      <c r="G84" s="117"/>
      <c r="H84" s="146" t="s">
        <v>905</v>
      </c>
      <c r="I84" s="146" t="s">
        <v>1043</v>
      </c>
      <c r="L84" s="117"/>
    </row>
    <row r="85" spans="1:12" x14ac:dyDescent="0.2">
      <c r="A85" s="145" t="s">
        <v>1067</v>
      </c>
      <c r="B85" s="117">
        <v>6601</v>
      </c>
      <c r="C85" s="146" t="s">
        <v>1609</v>
      </c>
      <c r="D85" s="146" t="s">
        <v>1068</v>
      </c>
      <c r="E85" s="146" t="s">
        <v>1066</v>
      </c>
      <c r="F85" s="146" t="s">
        <v>1382</v>
      </c>
      <c r="G85" s="117"/>
      <c r="H85" s="146" t="s">
        <v>905</v>
      </c>
      <c r="I85" s="146" t="s">
        <v>1043</v>
      </c>
      <c r="L85" s="117"/>
    </row>
    <row r="86" spans="1:12" x14ac:dyDescent="0.2">
      <c r="A86" s="145" t="s">
        <v>1069</v>
      </c>
      <c r="B86" s="117">
        <v>6601</v>
      </c>
      <c r="C86" s="146" t="s">
        <v>1609</v>
      </c>
      <c r="D86" s="146" t="s">
        <v>1070</v>
      </c>
      <c r="E86" s="146" t="s">
        <v>1066</v>
      </c>
      <c r="F86" s="146" t="s">
        <v>1383</v>
      </c>
      <c r="G86" s="117"/>
      <c r="H86" s="146" t="s">
        <v>905</v>
      </c>
      <c r="I86" s="146" t="s">
        <v>1043</v>
      </c>
      <c r="L86" s="117"/>
    </row>
    <row r="87" spans="1:12" x14ac:dyDescent="0.2">
      <c r="A87" s="145" t="s">
        <v>1071</v>
      </c>
      <c r="B87" s="117">
        <v>6601</v>
      </c>
      <c r="C87" s="146" t="s">
        <v>1609</v>
      </c>
      <c r="D87" s="146" t="s">
        <v>1072</v>
      </c>
      <c r="E87" s="146" t="s">
        <v>1066</v>
      </c>
      <c r="F87" s="146" t="s">
        <v>1385</v>
      </c>
      <c r="G87" s="117"/>
      <c r="H87" s="146" t="s">
        <v>905</v>
      </c>
      <c r="I87" s="146" t="s">
        <v>1043</v>
      </c>
    </row>
    <row r="88" spans="1:12" x14ac:dyDescent="0.2">
      <c r="A88" s="117"/>
      <c r="B88" s="146" t="s">
        <v>934</v>
      </c>
      <c r="C88" s="117"/>
    </row>
    <row r="89" spans="1:12" x14ac:dyDescent="0.2">
      <c r="A89" s="145" t="s">
        <v>1073</v>
      </c>
      <c r="B89" s="117">
        <v>6601</v>
      </c>
      <c r="C89" s="146" t="s">
        <v>1609</v>
      </c>
      <c r="D89" s="146" t="s">
        <v>1074</v>
      </c>
      <c r="E89" s="146" t="s">
        <v>1075</v>
      </c>
      <c r="F89" s="146" t="s">
        <v>1517</v>
      </c>
      <c r="G89" s="117"/>
      <c r="H89" s="146" t="s">
        <v>905</v>
      </c>
      <c r="I89" s="146" t="s">
        <v>1076</v>
      </c>
    </row>
    <row r="90" spans="1:12" x14ac:dyDescent="0.2">
      <c r="A90" s="145" t="s">
        <v>1077</v>
      </c>
      <c r="B90" s="117">
        <v>6601</v>
      </c>
      <c r="C90" s="146" t="s">
        <v>1609</v>
      </c>
      <c r="D90" s="146" t="s">
        <v>1078</v>
      </c>
      <c r="E90" s="146" t="s">
        <v>1075</v>
      </c>
      <c r="F90" s="146" t="s">
        <v>1553</v>
      </c>
      <c r="G90" s="117"/>
      <c r="H90" s="146" t="s">
        <v>905</v>
      </c>
      <c r="I90" s="146" t="s">
        <v>1076</v>
      </c>
    </row>
    <row r="91" spans="1:12" x14ac:dyDescent="0.2">
      <c r="A91" s="145" t="s">
        <v>1079</v>
      </c>
      <c r="B91" s="117">
        <v>6601</v>
      </c>
      <c r="C91" s="146" t="s">
        <v>1609</v>
      </c>
      <c r="D91" s="146" t="s">
        <v>1080</v>
      </c>
      <c r="E91" s="146" t="s">
        <v>1075</v>
      </c>
      <c r="F91" s="146" t="s">
        <v>1554</v>
      </c>
      <c r="G91" s="117"/>
      <c r="H91" s="146" t="s">
        <v>905</v>
      </c>
      <c r="I91" s="146" t="s">
        <v>1076</v>
      </c>
    </row>
    <row r="92" spans="1:12" x14ac:dyDescent="0.2">
      <c r="A92" s="145" t="s">
        <v>1081</v>
      </c>
      <c r="B92" s="117">
        <v>6601</v>
      </c>
      <c r="C92" s="146" t="s">
        <v>1609</v>
      </c>
      <c r="D92" s="146" t="s">
        <v>1082</v>
      </c>
      <c r="E92" s="146" t="s">
        <v>1075</v>
      </c>
      <c r="F92" s="146" t="s">
        <v>1518</v>
      </c>
      <c r="G92" s="117"/>
      <c r="H92" s="146" t="s">
        <v>905</v>
      </c>
      <c r="I92" s="146" t="s">
        <v>1076</v>
      </c>
    </row>
    <row r="93" spans="1:12" x14ac:dyDescent="0.2">
      <c r="A93" s="117"/>
      <c r="B93" s="146" t="s">
        <v>934</v>
      </c>
      <c r="C93" s="117"/>
    </row>
    <row r="94" spans="1:12" x14ac:dyDescent="0.2">
      <c r="A94" s="145" t="s">
        <v>790</v>
      </c>
      <c r="B94" s="117">
        <v>6602</v>
      </c>
      <c r="C94" s="146" t="s">
        <v>1611</v>
      </c>
      <c r="D94" s="146" t="s">
        <v>1083</v>
      </c>
      <c r="E94" s="146" t="s">
        <v>1084</v>
      </c>
      <c r="F94" s="146" t="s">
        <v>1295</v>
      </c>
      <c r="G94" s="117"/>
      <c r="H94" s="146" t="s">
        <v>905</v>
      </c>
      <c r="I94" s="146" t="s">
        <v>1085</v>
      </c>
    </row>
    <row r="95" spans="1:12" x14ac:dyDescent="0.2">
      <c r="A95" s="145" t="s">
        <v>792</v>
      </c>
      <c r="B95" s="117">
        <v>6602</v>
      </c>
      <c r="C95" s="146" t="s">
        <v>1611</v>
      </c>
      <c r="D95" s="146" t="s">
        <v>1086</v>
      </c>
      <c r="E95" s="146" t="s">
        <v>1084</v>
      </c>
      <c r="F95" s="146" t="s">
        <v>1530</v>
      </c>
      <c r="G95" s="117"/>
      <c r="H95" s="146" t="s">
        <v>905</v>
      </c>
      <c r="I95" s="146" t="s">
        <v>1085</v>
      </c>
    </row>
    <row r="96" spans="1:12" x14ac:dyDescent="0.2">
      <c r="A96" s="145" t="s">
        <v>794</v>
      </c>
      <c r="B96" s="117">
        <v>6602</v>
      </c>
      <c r="C96" s="146" t="s">
        <v>1611</v>
      </c>
      <c r="D96" s="146" t="s">
        <v>1087</v>
      </c>
      <c r="E96" s="146" t="s">
        <v>1084</v>
      </c>
      <c r="F96" s="146" t="s">
        <v>1531</v>
      </c>
      <c r="G96" s="117"/>
      <c r="H96" s="146" t="s">
        <v>905</v>
      </c>
      <c r="I96" s="146" t="s">
        <v>1085</v>
      </c>
    </row>
    <row r="97" spans="1:10" x14ac:dyDescent="0.2">
      <c r="A97" s="145" t="s">
        <v>796</v>
      </c>
      <c r="B97" s="117">
        <v>6602</v>
      </c>
      <c r="C97" s="146" t="s">
        <v>1611</v>
      </c>
      <c r="D97" s="146" t="s">
        <v>1088</v>
      </c>
      <c r="E97" s="146" t="s">
        <v>1084</v>
      </c>
      <c r="F97" s="146" t="s">
        <v>1313</v>
      </c>
      <c r="G97" s="117"/>
      <c r="H97" s="146" t="s">
        <v>905</v>
      </c>
      <c r="I97" s="146" t="s">
        <v>1085</v>
      </c>
      <c r="J97" s="117"/>
    </row>
    <row r="98" spans="1:10" x14ac:dyDescent="0.2">
      <c r="A98" s="145" t="s">
        <v>798</v>
      </c>
      <c r="B98" s="117">
        <v>6602</v>
      </c>
      <c r="C98" s="146" t="s">
        <v>1611</v>
      </c>
      <c r="D98" s="146" t="s">
        <v>1089</v>
      </c>
      <c r="E98" s="146" t="s">
        <v>1084</v>
      </c>
      <c r="F98" s="146" t="s">
        <v>1514</v>
      </c>
      <c r="G98" s="117"/>
      <c r="H98" s="146" t="s">
        <v>905</v>
      </c>
      <c r="I98" s="146" t="s">
        <v>1085</v>
      </c>
    </row>
    <row r="99" spans="1:10" x14ac:dyDescent="0.2">
      <c r="A99" s="145" t="s">
        <v>800</v>
      </c>
      <c r="B99" s="117">
        <v>6602</v>
      </c>
      <c r="C99" s="146" t="s">
        <v>1611</v>
      </c>
      <c r="D99" s="146" t="s">
        <v>1090</v>
      </c>
      <c r="E99" s="146" t="s">
        <v>1084</v>
      </c>
      <c r="F99" s="146" t="s">
        <v>1515</v>
      </c>
      <c r="G99" s="117"/>
      <c r="H99" s="146" t="s">
        <v>905</v>
      </c>
      <c r="I99" s="146" t="s">
        <v>1085</v>
      </c>
    </row>
    <row r="100" spans="1:10" x14ac:dyDescent="0.2">
      <c r="A100" s="145" t="s">
        <v>802</v>
      </c>
      <c r="B100" s="117">
        <v>6602</v>
      </c>
      <c r="C100" s="146" t="s">
        <v>1611</v>
      </c>
      <c r="D100" s="146" t="s">
        <v>1091</v>
      </c>
      <c r="E100" s="146" t="s">
        <v>1084</v>
      </c>
      <c r="F100" s="146" t="s">
        <v>1314</v>
      </c>
      <c r="G100" s="117"/>
      <c r="H100" s="146" t="s">
        <v>905</v>
      </c>
      <c r="I100" s="146" t="s">
        <v>1085</v>
      </c>
      <c r="J100" s="117"/>
    </row>
    <row r="101" spans="1:10" x14ac:dyDescent="0.2">
      <c r="A101" s="145" t="s">
        <v>804</v>
      </c>
      <c r="B101" s="117">
        <v>6602</v>
      </c>
      <c r="C101" s="146" t="s">
        <v>1611</v>
      </c>
      <c r="D101" s="146" t="s">
        <v>1092</v>
      </c>
      <c r="E101" s="146" t="s">
        <v>1084</v>
      </c>
      <c r="F101" s="146" t="s">
        <v>1311</v>
      </c>
      <c r="G101" s="117"/>
      <c r="H101" s="146" t="s">
        <v>905</v>
      </c>
      <c r="I101" s="146" t="s">
        <v>1085</v>
      </c>
    </row>
    <row r="102" spans="1:10" x14ac:dyDescent="0.2">
      <c r="A102" s="145" t="s">
        <v>806</v>
      </c>
      <c r="B102" s="117">
        <v>6602</v>
      </c>
      <c r="C102" s="146" t="s">
        <v>1611</v>
      </c>
      <c r="D102" s="146" t="s">
        <v>1093</v>
      </c>
      <c r="E102" s="146" t="s">
        <v>1084</v>
      </c>
      <c r="F102" s="146" t="s">
        <v>1309</v>
      </c>
      <c r="G102" s="117"/>
      <c r="H102" s="146" t="s">
        <v>905</v>
      </c>
      <c r="I102" s="146" t="s">
        <v>1085</v>
      </c>
      <c r="J102" s="117"/>
    </row>
    <row r="103" spans="1:10" x14ac:dyDescent="0.2">
      <c r="A103" s="145" t="s">
        <v>1094</v>
      </c>
      <c r="B103" s="117">
        <v>6602</v>
      </c>
      <c r="C103" s="146" t="s">
        <v>1611</v>
      </c>
      <c r="D103" s="146" t="s">
        <v>1095</v>
      </c>
      <c r="E103" s="146" t="s">
        <v>1096</v>
      </c>
      <c r="F103" s="146" t="s">
        <v>1097</v>
      </c>
      <c r="G103" s="117"/>
      <c r="H103" s="146" t="s">
        <v>905</v>
      </c>
      <c r="I103" s="146" t="s">
        <v>1085</v>
      </c>
    </row>
    <row r="104" spans="1:10" x14ac:dyDescent="0.2">
      <c r="A104" s="117"/>
      <c r="B104" s="146" t="s">
        <v>934</v>
      </c>
      <c r="C104" s="117"/>
    </row>
    <row r="105" spans="1:10" x14ac:dyDescent="0.2">
      <c r="A105" s="145" t="s">
        <v>1098</v>
      </c>
      <c r="B105" s="117">
        <v>6602</v>
      </c>
      <c r="C105" s="146" t="s">
        <v>1611</v>
      </c>
      <c r="D105" s="146" t="s">
        <v>1099</v>
      </c>
      <c r="E105" s="146" t="s">
        <v>1100</v>
      </c>
      <c r="F105" s="146" t="s">
        <v>979</v>
      </c>
      <c r="G105" s="117"/>
      <c r="H105" s="146" t="s">
        <v>905</v>
      </c>
      <c r="I105" s="146" t="s">
        <v>1085</v>
      </c>
    </row>
    <row r="106" spans="1:10" x14ac:dyDescent="0.2">
      <c r="A106" s="145" t="s">
        <v>1101</v>
      </c>
      <c r="B106" s="117">
        <v>6602</v>
      </c>
      <c r="C106" s="146" t="s">
        <v>1611</v>
      </c>
      <c r="D106" s="146" t="s">
        <v>1102</v>
      </c>
      <c r="E106" s="146" t="s">
        <v>1100</v>
      </c>
      <c r="F106" s="146" t="s">
        <v>979</v>
      </c>
      <c r="G106" s="117"/>
      <c r="H106" s="146" t="s">
        <v>905</v>
      </c>
      <c r="I106" s="146" t="s">
        <v>1085</v>
      </c>
    </row>
    <row r="107" spans="1:10" x14ac:dyDescent="0.2">
      <c r="A107" s="145" t="s">
        <v>1103</v>
      </c>
      <c r="B107" s="117">
        <v>6602</v>
      </c>
      <c r="C107" s="146" t="s">
        <v>1611</v>
      </c>
      <c r="D107" s="146" t="s">
        <v>1104</v>
      </c>
      <c r="E107" s="146" t="s">
        <v>1100</v>
      </c>
      <c r="F107" s="146" t="s">
        <v>984</v>
      </c>
      <c r="G107" s="117"/>
      <c r="H107" s="146" t="s">
        <v>905</v>
      </c>
      <c r="I107" s="146" t="s">
        <v>1085</v>
      </c>
    </row>
    <row r="108" spans="1:10" x14ac:dyDescent="0.2">
      <c r="A108" s="145" t="s">
        <v>1105</v>
      </c>
      <c r="B108" s="117">
        <v>6602</v>
      </c>
      <c r="C108" s="146" t="s">
        <v>1611</v>
      </c>
      <c r="D108" s="146" t="s">
        <v>1106</v>
      </c>
      <c r="E108" s="146" t="s">
        <v>1100</v>
      </c>
      <c r="F108" s="146" t="s">
        <v>984</v>
      </c>
      <c r="G108" s="117"/>
      <c r="H108" s="146" t="s">
        <v>905</v>
      </c>
      <c r="I108" s="146" t="s">
        <v>1085</v>
      </c>
      <c r="J108" s="117"/>
    </row>
    <row r="109" spans="1:10" x14ac:dyDescent="0.2">
      <c r="A109" s="117"/>
      <c r="B109" s="146" t="s">
        <v>934</v>
      </c>
      <c r="C109" s="117"/>
    </row>
    <row r="110" spans="1:10" x14ac:dyDescent="0.2">
      <c r="A110" s="145" t="s">
        <v>1107</v>
      </c>
      <c r="B110" s="117">
        <v>6602</v>
      </c>
      <c r="C110" s="146" t="s">
        <v>1611</v>
      </c>
      <c r="D110" s="146" t="s">
        <v>1108</v>
      </c>
      <c r="E110" s="146" t="s">
        <v>1096</v>
      </c>
      <c r="F110" s="146" t="s">
        <v>1111</v>
      </c>
      <c r="G110" s="117"/>
      <c r="H110" s="146" t="s">
        <v>905</v>
      </c>
      <c r="I110" s="146" t="s">
        <v>1085</v>
      </c>
    </row>
    <row r="111" spans="1:10" x14ac:dyDescent="0.2">
      <c r="A111" s="145" t="s">
        <v>1109</v>
      </c>
      <c r="B111" s="117">
        <v>6602</v>
      </c>
      <c r="C111" s="146" t="s">
        <v>1611</v>
      </c>
      <c r="D111" s="146" t="s">
        <v>1110</v>
      </c>
      <c r="E111" s="146" t="s">
        <v>1096</v>
      </c>
      <c r="F111" s="146" t="s">
        <v>1111</v>
      </c>
      <c r="G111" s="117"/>
      <c r="H111" s="146" t="s">
        <v>905</v>
      </c>
      <c r="I111" s="146" t="s">
        <v>1085</v>
      </c>
    </row>
    <row r="112" spans="1:10" x14ac:dyDescent="0.2">
      <c r="A112" s="145" t="s">
        <v>1112</v>
      </c>
      <c r="B112" s="117">
        <v>6602</v>
      </c>
      <c r="C112" s="146" t="s">
        <v>1611</v>
      </c>
      <c r="D112" s="146" t="s">
        <v>1113</v>
      </c>
      <c r="E112" s="146" t="s">
        <v>1096</v>
      </c>
      <c r="F112" s="146" t="s">
        <v>1556</v>
      </c>
      <c r="G112" s="117"/>
      <c r="H112" s="146" t="s">
        <v>905</v>
      </c>
      <c r="I112" s="146" t="s">
        <v>1085</v>
      </c>
    </row>
    <row r="113" spans="1:9" x14ac:dyDescent="0.2">
      <c r="A113" s="145" t="s">
        <v>1114</v>
      </c>
      <c r="B113" s="117">
        <v>6602</v>
      </c>
      <c r="C113" s="146" t="s">
        <v>1611</v>
      </c>
      <c r="D113" s="146" t="s">
        <v>1115</v>
      </c>
      <c r="E113" s="146" t="s">
        <v>1096</v>
      </c>
      <c r="F113" s="146" t="s">
        <v>1116</v>
      </c>
      <c r="G113" s="117"/>
      <c r="H113" s="146" t="s">
        <v>905</v>
      </c>
      <c r="I113" s="146" t="s">
        <v>1085</v>
      </c>
    </row>
    <row r="114" spans="1:9" x14ac:dyDescent="0.2">
      <c r="A114" s="145" t="s">
        <v>1117</v>
      </c>
      <c r="B114" s="117">
        <v>6602</v>
      </c>
      <c r="C114" s="146" t="s">
        <v>1611</v>
      </c>
      <c r="D114" s="146" t="s">
        <v>1118</v>
      </c>
      <c r="E114" s="146" t="s">
        <v>1096</v>
      </c>
      <c r="F114" s="146" t="s">
        <v>1116</v>
      </c>
      <c r="G114" s="117"/>
      <c r="H114" s="146" t="s">
        <v>905</v>
      </c>
      <c r="I114" s="146" t="s">
        <v>1085</v>
      </c>
    </row>
    <row r="115" spans="1:9" x14ac:dyDescent="0.2">
      <c r="A115" s="145" t="s">
        <v>1119</v>
      </c>
      <c r="B115" s="117">
        <v>6602</v>
      </c>
      <c r="C115" s="146" t="s">
        <v>1611</v>
      </c>
      <c r="D115" s="146" t="s">
        <v>1120</v>
      </c>
      <c r="E115" s="146" t="s">
        <v>1096</v>
      </c>
      <c r="F115" s="146" t="s">
        <v>1121</v>
      </c>
      <c r="G115" s="117"/>
      <c r="H115" s="146" t="s">
        <v>905</v>
      </c>
      <c r="I115" s="146" t="s">
        <v>1085</v>
      </c>
    </row>
    <row r="116" spans="1:9" x14ac:dyDescent="0.2">
      <c r="A116" s="145" t="s">
        <v>1122</v>
      </c>
      <c r="B116" s="117">
        <v>6602</v>
      </c>
      <c r="C116" s="146" t="s">
        <v>1611</v>
      </c>
      <c r="D116" s="146" t="s">
        <v>1123</v>
      </c>
      <c r="E116" s="146" t="s">
        <v>1096</v>
      </c>
      <c r="F116" s="146" t="s">
        <v>1121</v>
      </c>
      <c r="G116" s="117"/>
      <c r="H116" s="146" t="s">
        <v>905</v>
      </c>
      <c r="I116" s="146" t="s">
        <v>1085</v>
      </c>
    </row>
    <row r="117" spans="1:9" x14ac:dyDescent="0.2">
      <c r="A117" s="145" t="s">
        <v>1124</v>
      </c>
      <c r="B117" s="117">
        <v>6602</v>
      </c>
      <c r="C117" s="146" t="s">
        <v>1611</v>
      </c>
      <c r="D117" s="146" t="s">
        <v>1125</v>
      </c>
      <c r="E117" s="146" t="s">
        <v>1096</v>
      </c>
      <c r="F117" s="146" t="s">
        <v>1121</v>
      </c>
      <c r="G117" s="117"/>
      <c r="H117" s="146" t="s">
        <v>905</v>
      </c>
      <c r="I117" s="146" t="s">
        <v>1085</v>
      </c>
    </row>
    <row r="118" spans="1:9" x14ac:dyDescent="0.2">
      <c r="A118" s="145" t="s">
        <v>1126</v>
      </c>
      <c r="B118" s="117">
        <v>6602</v>
      </c>
      <c r="C118" s="146" t="s">
        <v>1611</v>
      </c>
      <c r="D118" s="146" t="s">
        <v>1127</v>
      </c>
      <c r="E118" s="146" t="s">
        <v>1096</v>
      </c>
      <c r="F118" s="146" t="s">
        <v>1128</v>
      </c>
      <c r="G118" s="117"/>
      <c r="H118" s="146" t="s">
        <v>905</v>
      </c>
      <c r="I118" s="146" t="s">
        <v>1085</v>
      </c>
    </row>
    <row r="119" spans="1:9" x14ac:dyDescent="0.2">
      <c r="A119" s="145" t="s">
        <v>1129</v>
      </c>
      <c r="B119" s="117">
        <v>6602</v>
      </c>
      <c r="C119" s="146" t="s">
        <v>1611</v>
      </c>
      <c r="D119" s="146" t="s">
        <v>1130</v>
      </c>
      <c r="E119" s="146" t="s">
        <v>1096</v>
      </c>
      <c r="F119" s="146" t="s">
        <v>1128</v>
      </c>
      <c r="G119" s="117"/>
      <c r="H119" s="146" t="s">
        <v>905</v>
      </c>
      <c r="I119" s="146" t="s">
        <v>1085</v>
      </c>
    </row>
    <row r="120" spans="1:9" x14ac:dyDescent="0.2">
      <c r="A120" s="145" t="s">
        <v>1131</v>
      </c>
      <c r="B120" s="117">
        <v>6602</v>
      </c>
      <c r="C120" s="146" t="s">
        <v>1611</v>
      </c>
      <c r="D120" s="146" t="s">
        <v>1132</v>
      </c>
      <c r="E120" s="146" t="s">
        <v>1096</v>
      </c>
      <c r="F120" s="146" t="s">
        <v>1128</v>
      </c>
      <c r="G120" s="117"/>
      <c r="H120" s="146" t="s">
        <v>905</v>
      </c>
      <c r="I120" s="146" t="s">
        <v>1085</v>
      </c>
    </row>
    <row r="121" spans="1:9" x14ac:dyDescent="0.2">
      <c r="A121" s="145" t="s">
        <v>1133</v>
      </c>
      <c r="B121" s="117">
        <v>6602</v>
      </c>
      <c r="C121" s="146" t="s">
        <v>1611</v>
      </c>
      <c r="D121" s="146" t="s">
        <v>1134</v>
      </c>
      <c r="E121" s="146" t="s">
        <v>1096</v>
      </c>
      <c r="F121" s="146" t="s">
        <v>1128</v>
      </c>
      <c r="G121" s="117"/>
      <c r="H121" s="146" t="s">
        <v>905</v>
      </c>
      <c r="I121" s="146" t="s">
        <v>1085</v>
      </c>
    </row>
    <row r="122" spans="1:9" x14ac:dyDescent="0.2">
      <c r="A122" s="145" t="s">
        <v>1135</v>
      </c>
      <c r="B122" s="117">
        <v>6602</v>
      </c>
      <c r="C122" s="146" t="s">
        <v>1611</v>
      </c>
      <c r="D122" s="146" t="s">
        <v>1136</v>
      </c>
      <c r="E122" s="146" t="s">
        <v>1096</v>
      </c>
      <c r="F122" s="146" t="s">
        <v>1128</v>
      </c>
      <c r="G122" s="117"/>
      <c r="H122" s="146" t="s">
        <v>905</v>
      </c>
      <c r="I122" s="146" t="s">
        <v>1085</v>
      </c>
    </row>
    <row r="123" spans="1:9" x14ac:dyDescent="0.2">
      <c r="A123" s="145" t="s">
        <v>1137</v>
      </c>
      <c r="B123" s="117">
        <v>6602</v>
      </c>
      <c r="C123" s="146" t="s">
        <v>1611</v>
      </c>
      <c r="D123" s="146" t="s">
        <v>1138</v>
      </c>
      <c r="E123" s="146" t="s">
        <v>1096</v>
      </c>
      <c r="F123" s="146" t="s">
        <v>1139</v>
      </c>
      <c r="G123" s="117"/>
      <c r="H123" s="146" t="s">
        <v>905</v>
      </c>
      <c r="I123" s="146" t="s">
        <v>1085</v>
      </c>
    </row>
    <row r="124" spans="1:9" x14ac:dyDescent="0.2">
      <c r="A124" s="145" t="s">
        <v>1140</v>
      </c>
      <c r="B124" s="117">
        <v>6602</v>
      </c>
      <c r="C124" s="146" t="s">
        <v>1611</v>
      </c>
      <c r="D124" s="146" t="s">
        <v>1141</v>
      </c>
      <c r="E124" s="146" t="s">
        <v>1096</v>
      </c>
      <c r="F124" s="146" t="s">
        <v>1139</v>
      </c>
      <c r="G124" s="117"/>
      <c r="H124" s="146" t="s">
        <v>905</v>
      </c>
      <c r="I124" s="146" t="s">
        <v>1085</v>
      </c>
    </row>
    <row r="125" spans="1:9" x14ac:dyDescent="0.2">
      <c r="A125" s="145" t="s">
        <v>1142</v>
      </c>
      <c r="B125" s="117">
        <v>6602</v>
      </c>
      <c r="C125" s="146" t="s">
        <v>1611</v>
      </c>
      <c r="D125" s="146" t="s">
        <v>1143</v>
      </c>
      <c r="E125" s="146" t="s">
        <v>1096</v>
      </c>
      <c r="F125" s="146" t="s">
        <v>1139</v>
      </c>
      <c r="G125" s="117"/>
      <c r="H125" s="146" t="s">
        <v>905</v>
      </c>
      <c r="I125" s="146" t="s">
        <v>1085</v>
      </c>
    </row>
    <row r="126" spans="1:9" x14ac:dyDescent="0.2">
      <c r="A126" s="145" t="s">
        <v>1144</v>
      </c>
      <c r="B126" s="117">
        <v>6602</v>
      </c>
      <c r="C126" s="146" t="s">
        <v>1611</v>
      </c>
      <c r="D126" s="146" t="s">
        <v>1145</v>
      </c>
      <c r="E126" s="146" t="s">
        <v>1096</v>
      </c>
      <c r="F126" s="146" t="s">
        <v>1139</v>
      </c>
      <c r="G126" s="117"/>
      <c r="H126" s="146" t="s">
        <v>905</v>
      </c>
      <c r="I126" s="146" t="s">
        <v>1085</v>
      </c>
    </row>
    <row r="127" spans="1:9" x14ac:dyDescent="0.2">
      <c r="A127" s="145" t="s">
        <v>833</v>
      </c>
      <c r="B127" s="117">
        <v>6602</v>
      </c>
      <c r="C127" s="146" t="s">
        <v>1611</v>
      </c>
      <c r="D127" s="146" t="s">
        <v>1146</v>
      </c>
      <c r="E127" s="146" t="s">
        <v>1096</v>
      </c>
      <c r="F127" s="146" t="s">
        <v>1147</v>
      </c>
      <c r="G127" s="117"/>
      <c r="H127" s="146" t="s">
        <v>905</v>
      </c>
      <c r="I127" s="146" t="s">
        <v>1085</v>
      </c>
    </row>
    <row r="128" spans="1:9" x14ac:dyDescent="0.2">
      <c r="A128" s="145" t="s">
        <v>1148</v>
      </c>
      <c r="B128" s="117">
        <v>6602</v>
      </c>
      <c r="C128" s="146" t="s">
        <v>1611</v>
      </c>
      <c r="D128" s="146" t="s">
        <v>1149</v>
      </c>
      <c r="E128" s="146" t="s">
        <v>1096</v>
      </c>
      <c r="F128" s="146" t="s">
        <v>1147</v>
      </c>
      <c r="G128" s="117"/>
      <c r="H128" s="146" t="s">
        <v>905</v>
      </c>
      <c r="I128" s="146" t="s">
        <v>1085</v>
      </c>
    </row>
    <row r="129" spans="1:10" x14ac:dyDescent="0.2">
      <c r="A129" s="145" t="s">
        <v>1150</v>
      </c>
      <c r="B129" s="117">
        <v>6602</v>
      </c>
      <c r="C129" s="146" t="s">
        <v>1611</v>
      </c>
      <c r="D129" s="146" t="s">
        <v>1151</v>
      </c>
      <c r="E129" s="146" t="s">
        <v>1096</v>
      </c>
      <c r="F129" s="146" t="s">
        <v>1147</v>
      </c>
      <c r="G129" s="117"/>
      <c r="H129" s="146" t="s">
        <v>905</v>
      </c>
      <c r="I129" s="146" t="s">
        <v>1085</v>
      </c>
    </row>
    <row r="130" spans="1:10" x14ac:dyDescent="0.2">
      <c r="A130" s="145" t="s">
        <v>1152</v>
      </c>
      <c r="B130" s="117">
        <v>6602</v>
      </c>
      <c r="C130" s="146" t="s">
        <v>1611</v>
      </c>
      <c r="D130" s="146" t="s">
        <v>1153</v>
      </c>
      <c r="E130" s="146" t="s">
        <v>1096</v>
      </c>
      <c r="F130" s="146" t="s">
        <v>1147</v>
      </c>
      <c r="G130" s="117"/>
      <c r="H130" s="146" t="s">
        <v>905</v>
      </c>
      <c r="I130" s="146" t="s">
        <v>1085</v>
      </c>
    </row>
    <row r="131" spans="1:10" x14ac:dyDescent="0.2">
      <c r="A131" s="145" t="s">
        <v>1154</v>
      </c>
      <c r="B131" s="117">
        <v>6602</v>
      </c>
      <c r="C131" s="146" t="s">
        <v>1611</v>
      </c>
      <c r="D131" s="146" t="s">
        <v>1155</v>
      </c>
      <c r="E131" s="146" t="s">
        <v>1096</v>
      </c>
      <c r="F131" s="146" t="s">
        <v>1147</v>
      </c>
      <c r="G131" s="117"/>
      <c r="H131" s="146" t="s">
        <v>905</v>
      </c>
      <c r="I131" s="146" t="s">
        <v>1085</v>
      </c>
    </row>
    <row r="132" spans="1:10" x14ac:dyDescent="0.2">
      <c r="A132" s="145" t="s">
        <v>1156</v>
      </c>
      <c r="B132" s="117">
        <v>6602</v>
      </c>
      <c r="C132" s="146" t="s">
        <v>1611</v>
      </c>
      <c r="D132" s="146" t="s">
        <v>1157</v>
      </c>
      <c r="E132" s="146" t="s">
        <v>1096</v>
      </c>
      <c r="F132" s="146" t="s">
        <v>1147</v>
      </c>
      <c r="G132" s="117"/>
      <c r="H132" s="146" t="s">
        <v>905</v>
      </c>
      <c r="I132" s="146" t="s">
        <v>1085</v>
      </c>
    </row>
    <row r="133" spans="1:10" x14ac:dyDescent="0.2">
      <c r="A133" s="145" t="s">
        <v>1158</v>
      </c>
      <c r="B133" s="117">
        <v>6602</v>
      </c>
      <c r="C133" s="146" t="s">
        <v>1611</v>
      </c>
      <c r="D133" s="146" t="s">
        <v>1159</v>
      </c>
      <c r="E133" s="146" t="s">
        <v>1096</v>
      </c>
      <c r="F133" s="146" t="s">
        <v>1147</v>
      </c>
      <c r="G133" s="117"/>
      <c r="H133" s="146" t="s">
        <v>905</v>
      </c>
      <c r="I133" s="146" t="s">
        <v>1085</v>
      </c>
    </row>
    <row r="134" spans="1:10" x14ac:dyDescent="0.2">
      <c r="A134" s="145" t="s">
        <v>1160</v>
      </c>
      <c r="B134" s="117">
        <v>6602</v>
      </c>
      <c r="C134" s="146" t="s">
        <v>1611</v>
      </c>
      <c r="D134" s="146" t="s">
        <v>1161</v>
      </c>
      <c r="E134" s="146" t="s">
        <v>1096</v>
      </c>
      <c r="F134" s="146" t="s">
        <v>1147</v>
      </c>
      <c r="G134" s="117"/>
      <c r="H134" s="146" t="s">
        <v>905</v>
      </c>
      <c r="I134" s="146" t="s">
        <v>1085</v>
      </c>
      <c r="J134" s="117"/>
    </row>
    <row r="135" spans="1:10" x14ac:dyDescent="0.2">
      <c r="A135" s="145" t="s">
        <v>1162</v>
      </c>
      <c r="B135" s="117">
        <v>6602</v>
      </c>
      <c r="C135" s="146" t="s">
        <v>1611</v>
      </c>
      <c r="D135" s="146" t="s">
        <v>1163</v>
      </c>
      <c r="E135" s="146" t="s">
        <v>1096</v>
      </c>
      <c r="F135" s="146" t="s">
        <v>1164</v>
      </c>
      <c r="G135" s="117"/>
      <c r="H135" s="146" t="s">
        <v>905</v>
      </c>
      <c r="I135" s="146" t="s">
        <v>1085</v>
      </c>
    </row>
    <row r="136" spans="1:10" x14ac:dyDescent="0.2">
      <c r="A136" s="145" t="s">
        <v>1165</v>
      </c>
      <c r="B136" s="117">
        <v>6602</v>
      </c>
      <c r="C136" s="146" t="s">
        <v>1611</v>
      </c>
      <c r="D136" s="146" t="s">
        <v>1166</v>
      </c>
      <c r="E136" s="146" t="s">
        <v>1096</v>
      </c>
      <c r="F136" s="146" t="s">
        <v>1167</v>
      </c>
      <c r="G136" s="117"/>
      <c r="H136" s="146" t="s">
        <v>905</v>
      </c>
      <c r="I136" s="146" t="s">
        <v>1085</v>
      </c>
    </row>
    <row r="137" spans="1:10" x14ac:dyDescent="0.2">
      <c r="A137" s="117"/>
      <c r="B137" s="146" t="s">
        <v>934</v>
      </c>
      <c r="C137" s="117"/>
    </row>
    <row r="138" spans="1:10" x14ac:dyDescent="0.2">
      <c r="A138" s="147" t="s">
        <v>861</v>
      </c>
      <c r="B138" s="118">
        <v>6603</v>
      </c>
      <c r="C138" s="148" t="s">
        <v>846</v>
      </c>
      <c r="D138" s="146" t="s">
        <v>1168</v>
      </c>
      <c r="E138" s="146" t="s">
        <v>1169</v>
      </c>
      <c r="F138" s="146" t="s">
        <v>1171</v>
      </c>
      <c r="G138" s="117"/>
      <c r="H138" s="146" t="s">
        <v>905</v>
      </c>
      <c r="I138" s="146" t="s">
        <v>907</v>
      </c>
    </row>
    <row r="139" spans="1:10" x14ac:dyDescent="0.2">
      <c r="A139" s="147" t="s">
        <v>863</v>
      </c>
      <c r="B139" s="118">
        <v>6603</v>
      </c>
      <c r="C139" s="148" t="s">
        <v>846</v>
      </c>
      <c r="D139" s="146" t="s">
        <v>1170</v>
      </c>
      <c r="E139" s="146" t="s">
        <v>1169</v>
      </c>
      <c r="F139" s="146" t="s">
        <v>1171</v>
      </c>
      <c r="G139" s="117"/>
      <c r="H139" s="146" t="s">
        <v>905</v>
      </c>
      <c r="I139" s="146" t="s">
        <v>907</v>
      </c>
    </row>
    <row r="140" spans="1:10" x14ac:dyDescent="0.2">
      <c r="A140" s="145" t="s">
        <v>1172</v>
      </c>
      <c r="B140" s="117">
        <v>6603</v>
      </c>
      <c r="C140" s="146" t="s">
        <v>846</v>
      </c>
      <c r="D140" s="146" t="s">
        <v>1173</v>
      </c>
      <c r="E140" s="146" t="s">
        <v>1169</v>
      </c>
      <c r="F140" s="146" t="s">
        <v>1519</v>
      </c>
      <c r="G140" s="117"/>
      <c r="H140" s="146" t="s">
        <v>905</v>
      </c>
      <c r="I140" s="146" t="s">
        <v>907</v>
      </c>
    </row>
    <row r="141" spans="1:10" x14ac:dyDescent="0.2">
      <c r="A141" s="147" t="s">
        <v>855</v>
      </c>
      <c r="B141" s="118">
        <v>6603</v>
      </c>
      <c r="C141" s="148" t="s">
        <v>846</v>
      </c>
      <c r="D141" s="146" t="s">
        <v>1174</v>
      </c>
      <c r="E141" s="146" t="s">
        <v>1169</v>
      </c>
      <c r="F141" s="146" t="s">
        <v>1176</v>
      </c>
      <c r="G141" s="117"/>
      <c r="H141" s="146" t="s">
        <v>905</v>
      </c>
      <c r="I141" s="146" t="s">
        <v>907</v>
      </c>
    </row>
    <row r="142" spans="1:10" x14ac:dyDescent="0.2">
      <c r="A142" s="147" t="s">
        <v>857</v>
      </c>
      <c r="B142" s="118">
        <v>6603</v>
      </c>
      <c r="C142" s="148" t="s">
        <v>846</v>
      </c>
      <c r="D142" s="146" t="s">
        <v>1175</v>
      </c>
      <c r="E142" s="146" t="s">
        <v>1169</v>
      </c>
      <c r="F142" s="146" t="s">
        <v>1176</v>
      </c>
      <c r="G142" s="117"/>
      <c r="H142" s="146" t="s">
        <v>905</v>
      </c>
      <c r="I142" s="146" t="s">
        <v>907</v>
      </c>
    </row>
    <row r="143" spans="1:10" x14ac:dyDescent="0.2">
      <c r="A143" s="145" t="s">
        <v>1177</v>
      </c>
      <c r="B143" s="117">
        <v>6603</v>
      </c>
      <c r="C143" s="146" t="s">
        <v>846</v>
      </c>
      <c r="D143" s="146" t="s">
        <v>1178</v>
      </c>
      <c r="E143" s="146" t="s">
        <v>1169</v>
      </c>
      <c r="F143" s="146" t="s">
        <v>1520</v>
      </c>
      <c r="G143" s="117"/>
      <c r="H143" s="146" t="s">
        <v>920</v>
      </c>
      <c r="I143" s="146" t="s">
        <v>921</v>
      </c>
    </row>
    <row r="144" spans="1:10" x14ac:dyDescent="0.2">
      <c r="A144" s="117"/>
      <c r="B144" s="146" t="s">
        <v>934</v>
      </c>
      <c r="C144" s="117"/>
    </row>
    <row r="145" spans="1:10" x14ac:dyDescent="0.2">
      <c r="A145" s="145" t="s">
        <v>651</v>
      </c>
      <c r="B145" s="117">
        <v>6301</v>
      </c>
      <c r="C145" s="146" t="s">
        <v>1606</v>
      </c>
      <c r="D145" s="146" t="s">
        <v>1179</v>
      </c>
      <c r="E145" s="146" t="s">
        <v>1180</v>
      </c>
      <c r="F145" s="117"/>
      <c r="G145" s="117"/>
      <c r="H145" s="146" t="s">
        <v>920</v>
      </c>
      <c r="I145" s="146" t="s">
        <v>921</v>
      </c>
      <c r="J145" s="117"/>
    </row>
    <row r="146" spans="1:10" x14ac:dyDescent="0.2">
      <c r="A146" s="145" t="s">
        <v>873</v>
      </c>
      <c r="B146" s="117">
        <v>6711</v>
      </c>
      <c r="C146" s="146" t="s">
        <v>1612</v>
      </c>
      <c r="D146" s="146" t="s">
        <v>1181</v>
      </c>
      <c r="E146" s="146" t="s">
        <v>1182</v>
      </c>
      <c r="F146" s="117"/>
      <c r="G146" s="117"/>
      <c r="H146" s="146" t="s">
        <v>920</v>
      </c>
      <c r="I146" s="146" t="s">
        <v>921</v>
      </c>
      <c r="J146" s="117"/>
    </row>
    <row r="147" spans="1:10" x14ac:dyDescent="0.2">
      <c r="A147" s="117"/>
      <c r="B147" s="146" t="s">
        <v>934</v>
      </c>
      <c r="C147" s="117"/>
    </row>
    <row r="148" spans="1:10" x14ac:dyDescent="0.2">
      <c r="A148" s="145" t="s">
        <v>879</v>
      </c>
      <c r="B148" s="117">
        <v>6801</v>
      </c>
      <c r="C148" s="146" t="s">
        <v>1615</v>
      </c>
      <c r="D148" s="146" t="s">
        <v>1183</v>
      </c>
      <c r="E148" s="117" t="s">
        <v>1184</v>
      </c>
      <c r="H148" s="146" t="s">
        <v>905</v>
      </c>
      <c r="I148" s="146" t="s">
        <v>907</v>
      </c>
    </row>
    <row r="149" spans="1:10" hidden="1" x14ac:dyDescent="0.2">
      <c r="A149" s="147" t="s">
        <v>883</v>
      </c>
      <c r="B149" s="117">
        <v>6801</v>
      </c>
      <c r="C149" s="146" t="s">
        <v>1615</v>
      </c>
      <c r="D149" s="148" t="s">
        <v>1185</v>
      </c>
      <c r="E149" s="117" t="s">
        <v>1184</v>
      </c>
      <c r="H149" s="146" t="s">
        <v>905</v>
      </c>
      <c r="I149" s="146" t="s">
        <v>907</v>
      </c>
    </row>
    <row r="150" spans="1:10" x14ac:dyDescent="0.2">
      <c r="A150" s="117"/>
      <c r="B150" s="117"/>
      <c r="C150" s="117"/>
      <c r="D150" s="117"/>
      <c r="E150" s="117"/>
      <c r="F150" s="117"/>
      <c r="G150" s="117"/>
      <c r="H150" s="117"/>
      <c r="I150" s="117"/>
    </row>
    <row r="151" spans="1:10" x14ac:dyDescent="0.2">
      <c r="A151" s="145" t="s">
        <v>65</v>
      </c>
      <c r="B151" s="117">
        <v>1002</v>
      </c>
      <c r="C151" s="146" t="s">
        <v>1585</v>
      </c>
      <c r="D151" s="146" t="s">
        <v>66</v>
      </c>
      <c r="E151" s="146" t="s">
        <v>1186</v>
      </c>
      <c r="F151" s="146" t="s">
        <v>1187</v>
      </c>
      <c r="G151" s="117"/>
      <c r="H151" s="117"/>
      <c r="I151" s="117"/>
    </row>
    <row r="152" spans="1:10" x14ac:dyDescent="0.2">
      <c r="A152" s="145" t="s">
        <v>68</v>
      </c>
      <c r="B152" s="117">
        <v>1002</v>
      </c>
      <c r="C152" s="146" t="s">
        <v>1585</v>
      </c>
      <c r="D152" s="146" t="s">
        <v>69</v>
      </c>
      <c r="E152" s="146" t="s">
        <v>1186</v>
      </c>
      <c r="F152" s="146" t="s">
        <v>1187</v>
      </c>
      <c r="G152" s="117"/>
      <c r="H152" s="117"/>
      <c r="I152" s="117"/>
    </row>
    <row r="153" spans="1:10" x14ac:dyDescent="0.2">
      <c r="A153" s="145" t="s">
        <v>73</v>
      </c>
      <c r="B153" s="117">
        <v>1002</v>
      </c>
      <c r="C153" s="146" t="s">
        <v>1585</v>
      </c>
      <c r="D153" s="146" t="s">
        <v>74</v>
      </c>
      <c r="E153" s="146" t="s">
        <v>1186</v>
      </c>
      <c r="F153" s="146" t="s">
        <v>1188</v>
      </c>
      <c r="G153" s="117"/>
      <c r="H153" s="117"/>
      <c r="I153" s="117"/>
    </row>
    <row r="154" spans="1:10" x14ac:dyDescent="0.2">
      <c r="A154" s="145" t="s">
        <v>75</v>
      </c>
      <c r="B154" s="117">
        <v>1002</v>
      </c>
      <c r="C154" s="146" t="s">
        <v>1585</v>
      </c>
      <c r="D154" s="146" t="s">
        <v>76</v>
      </c>
      <c r="E154" s="146" t="s">
        <v>1186</v>
      </c>
      <c r="F154" s="146" t="s">
        <v>1187</v>
      </c>
      <c r="G154" s="117"/>
      <c r="H154" s="117"/>
      <c r="I154" s="117"/>
    </row>
    <row r="155" spans="1:10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</row>
    <row r="156" spans="1:10" x14ac:dyDescent="0.2">
      <c r="A156" s="145" t="s">
        <v>85</v>
      </c>
      <c r="B156" s="117">
        <v>1012</v>
      </c>
      <c r="C156" s="146" t="s">
        <v>1586</v>
      </c>
      <c r="D156" s="146" t="s">
        <v>86</v>
      </c>
      <c r="E156" s="146" t="s">
        <v>1186</v>
      </c>
      <c r="F156" s="146" t="s">
        <v>1189</v>
      </c>
      <c r="G156" s="117"/>
      <c r="H156" s="117"/>
      <c r="I156" s="117"/>
    </row>
    <row r="157" spans="1:10" x14ac:dyDescent="0.2">
      <c r="A157" s="145" t="s">
        <v>87</v>
      </c>
      <c r="B157" s="117">
        <v>1012</v>
      </c>
      <c r="C157" s="146" t="s">
        <v>1586</v>
      </c>
      <c r="D157" s="146" t="s">
        <v>88</v>
      </c>
      <c r="E157" s="146" t="s">
        <v>1186</v>
      </c>
      <c r="F157" s="146" t="s">
        <v>1189</v>
      </c>
      <c r="G157" s="117"/>
      <c r="H157" s="117"/>
      <c r="I157" s="117"/>
    </row>
    <row r="158" spans="1:10" x14ac:dyDescent="0.2">
      <c r="A158" s="145" t="s">
        <v>89</v>
      </c>
      <c r="B158" s="117">
        <v>1012</v>
      </c>
      <c r="C158" s="146" t="s">
        <v>1586</v>
      </c>
      <c r="D158" s="146" t="s">
        <v>90</v>
      </c>
      <c r="E158" s="146" t="s">
        <v>1186</v>
      </c>
      <c r="F158" s="146" t="s">
        <v>1189</v>
      </c>
      <c r="G158" s="117"/>
      <c r="H158" s="117"/>
      <c r="I158" s="117"/>
    </row>
    <row r="159" spans="1:10" x14ac:dyDescent="0.2">
      <c r="A159" s="117"/>
      <c r="B159" s="117"/>
      <c r="C159" s="117"/>
      <c r="D159" s="117"/>
      <c r="E159" s="117"/>
      <c r="F159" s="117"/>
      <c r="G159" s="117"/>
      <c r="H159" s="117"/>
      <c r="I159" s="117"/>
    </row>
    <row r="160" spans="1:10" x14ac:dyDescent="0.2">
      <c r="A160" s="145" t="s">
        <v>106</v>
      </c>
      <c r="B160" s="117">
        <v>1122</v>
      </c>
      <c r="C160" s="146" t="s">
        <v>1587</v>
      </c>
      <c r="D160" s="146" t="s">
        <v>107</v>
      </c>
      <c r="E160" s="146" t="s">
        <v>1190</v>
      </c>
      <c r="F160" s="117"/>
      <c r="G160" s="146" t="s">
        <v>1191</v>
      </c>
      <c r="H160" s="117"/>
      <c r="I160" s="117"/>
    </row>
    <row r="161" spans="1:9" x14ac:dyDescent="0.2">
      <c r="A161" s="145" t="s">
        <v>110</v>
      </c>
      <c r="B161" s="117">
        <v>1122</v>
      </c>
      <c r="C161" s="146" t="s">
        <v>1587</v>
      </c>
      <c r="D161" s="146" t="s">
        <v>111</v>
      </c>
      <c r="E161" s="146" t="s">
        <v>1190</v>
      </c>
      <c r="F161" s="117"/>
      <c r="G161" s="146" t="s">
        <v>1191</v>
      </c>
      <c r="H161" s="117"/>
      <c r="I161" s="117"/>
    </row>
    <row r="162" spans="1:9" x14ac:dyDescent="0.2">
      <c r="A162" s="145" t="s">
        <v>114</v>
      </c>
      <c r="B162" s="117">
        <v>1122</v>
      </c>
      <c r="C162" s="146" t="s">
        <v>1587</v>
      </c>
      <c r="D162" s="146" t="s">
        <v>115</v>
      </c>
      <c r="E162" s="146" t="s">
        <v>1190</v>
      </c>
      <c r="F162" s="146" t="s">
        <v>1192</v>
      </c>
      <c r="G162" s="146" t="s">
        <v>1191</v>
      </c>
      <c r="H162" s="117"/>
      <c r="I162" s="117"/>
    </row>
    <row r="163" spans="1:9" x14ac:dyDescent="0.2">
      <c r="A163" s="145" t="s">
        <v>118</v>
      </c>
      <c r="B163" s="117">
        <v>1122</v>
      </c>
      <c r="C163" s="146" t="s">
        <v>1587</v>
      </c>
      <c r="D163" s="146" t="s">
        <v>119</v>
      </c>
      <c r="E163" s="146" t="s">
        <v>1190</v>
      </c>
      <c r="F163" s="117"/>
      <c r="G163" s="117"/>
      <c r="H163" s="117"/>
      <c r="I163" s="117"/>
    </row>
    <row r="164" spans="1:9" x14ac:dyDescent="0.2">
      <c r="A164" s="117"/>
      <c r="B164" s="117"/>
      <c r="C164" s="117"/>
      <c r="D164" s="117"/>
      <c r="E164" s="117"/>
      <c r="F164" s="117"/>
      <c r="G164" s="117"/>
      <c r="H164" s="117"/>
      <c r="I164" s="117"/>
    </row>
    <row r="165" spans="1:9" x14ac:dyDescent="0.2">
      <c r="A165" s="145" t="s">
        <v>124</v>
      </c>
      <c r="B165" s="117">
        <v>1123</v>
      </c>
      <c r="C165" s="146" t="s">
        <v>1588</v>
      </c>
      <c r="D165" s="146" t="s">
        <v>125</v>
      </c>
      <c r="E165" s="146" t="s">
        <v>1193</v>
      </c>
      <c r="F165" s="117"/>
      <c r="G165" s="117"/>
      <c r="H165" s="117"/>
      <c r="I165" s="117"/>
    </row>
    <row r="166" spans="1:9" x14ac:dyDescent="0.2">
      <c r="A166" s="145" t="s">
        <v>128</v>
      </c>
      <c r="B166" s="117">
        <v>1123</v>
      </c>
      <c r="C166" s="146" t="s">
        <v>1588</v>
      </c>
      <c r="D166" s="146" t="s">
        <v>129</v>
      </c>
      <c r="E166" s="146" t="s">
        <v>1193</v>
      </c>
      <c r="F166" s="117"/>
      <c r="G166" s="146" t="s">
        <v>1194</v>
      </c>
      <c r="H166" s="117"/>
      <c r="I166" s="117"/>
    </row>
    <row r="167" spans="1:9" x14ac:dyDescent="0.2">
      <c r="A167" s="145" t="s">
        <v>132</v>
      </c>
      <c r="B167" s="117">
        <v>1123</v>
      </c>
      <c r="C167" s="146" t="s">
        <v>1588</v>
      </c>
      <c r="D167" s="146" t="s">
        <v>133</v>
      </c>
      <c r="E167" s="146" t="s">
        <v>1193</v>
      </c>
      <c r="F167" s="117"/>
      <c r="G167" s="146" t="s">
        <v>1194</v>
      </c>
      <c r="H167" s="117"/>
      <c r="I167" s="117"/>
    </row>
    <row r="168" spans="1:9" x14ac:dyDescent="0.2">
      <c r="A168" s="117"/>
      <c r="B168" s="117"/>
      <c r="C168" s="117"/>
      <c r="D168" s="117"/>
      <c r="E168" s="117"/>
      <c r="F168" s="117"/>
      <c r="G168" s="117"/>
      <c r="H168" s="117"/>
      <c r="I168" s="117"/>
    </row>
    <row r="169" spans="1:9" x14ac:dyDescent="0.2">
      <c r="A169" s="145" t="s">
        <v>148</v>
      </c>
      <c r="B169" s="117">
        <v>1221</v>
      </c>
      <c r="C169" s="146" t="s">
        <v>1589</v>
      </c>
      <c r="D169" s="146" t="s">
        <v>149</v>
      </c>
      <c r="E169" s="146" t="s">
        <v>1195</v>
      </c>
      <c r="F169" s="146" t="s">
        <v>1196</v>
      </c>
      <c r="G169" s="146" t="s">
        <v>1194</v>
      </c>
      <c r="H169" s="117"/>
      <c r="I169" s="117"/>
    </row>
    <row r="170" spans="1:9" x14ac:dyDescent="0.2">
      <c r="A170" s="145" t="s">
        <v>152</v>
      </c>
      <c r="B170" s="117">
        <v>1221</v>
      </c>
      <c r="C170" s="146" t="s">
        <v>1589</v>
      </c>
      <c r="D170" s="146" t="s">
        <v>153</v>
      </c>
      <c r="E170" s="146" t="s">
        <v>1195</v>
      </c>
      <c r="F170" s="146" t="s">
        <v>1196</v>
      </c>
      <c r="G170" s="146" t="s">
        <v>1194</v>
      </c>
      <c r="H170" s="117"/>
      <c r="I170" s="117"/>
    </row>
    <row r="171" spans="1:9" x14ac:dyDescent="0.2">
      <c r="A171" s="145" t="s">
        <v>156</v>
      </c>
      <c r="B171" s="117">
        <v>1221</v>
      </c>
      <c r="C171" s="146" t="s">
        <v>1589</v>
      </c>
      <c r="D171" s="146" t="s">
        <v>157</v>
      </c>
      <c r="E171" s="146" t="s">
        <v>1195</v>
      </c>
      <c r="F171" s="146" t="s">
        <v>1197</v>
      </c>
      <c r="G171" s="146" t="s">
        <v>1198</v>
      </c>
      <c r="H171" s="117"/>
      <c r="I171" s="117"/>
    </row>
    <row r="172" spans="1:9" x14ac:dyDescent="0.2">
      <c r="A172" s="145" t="s">
        <v>160</v>
      </c>
      <c r="B172" s="117">
        <v>1221</v>
      </c>
      <c r="C172" s="146" t="s">
        <v>1589</v>
      </c>
      <c r="D172" s="146" t="s">
        <v>161</v>
      </c>
      <c r="E172" s="146" t="s">
        <v>1195</v>
      </c>
      <c r="F172" s="146" t="s">
        <v>1164</v>
      </c>
      <c r="G172" s="146" t="s">
        <v>1194</v>
      </c>
      <c r="H172" s="117"/>
      <c r="I172" s="117"/>
    </row>
    <row r="173" spans="1:9" x14ac:dyDescent="0.2">
      <c r="A173" s="145" t="s">
        <v>164</v>
      </c>
      <c r="B173" s="117">
        <v>1221</v>
      </c>
      <c r="C173" s="146" t="s">
        <v>1589</v>
      </c>
      <c r="D173" s="146" t="s">
        <v>165</v>
      </c>
      <c r="E173" s="146" t="s">
        <v>1195</v>
      </c>
      <c r="F173" s="146" t="s">
        <v>1192</v>
      </c>
      <c r="G173" s="146" t="s">
        <v>1194</v>
      </c>
      <c r="H173" s="117"/>
      <c r="I173" s="117"/>
    </row>
    <row r="174" spans="1:9" x14ac:dyDescent="0.2">
      <c r="A174" s="145" t="s">
        <v>168</v>
      </c>
      <c r="B174" s="117">
        <v>1221</v>
      </c>
      <c r="C174" s="146" t="s">
        <v>1589</v>
      </c>
      <c r="D174" s="146" t="s">
        <v>169</v>
      </c>
      <c r="E174" s="146" t="s">
        <v>1195</v>
      </c>
      <c r="F174" s="146" t="s">
        <v>1192</v>
      </c>
      <c r="G174" s="146" t="s">
        <v>1194</v>
      </c>
      <c r="H174" s="117"/>
      <c r="I174" s="117"/>
    </row>
    <row r="175" spans="1:9" x14ac:dyDescent="0.2">
      <c r="A175" s="117"/>
      <c r="B175" s="117"/>
      <c r="C175" s="117"/>
      <c r="D175" s="117"/>
      <c r="E175" s="117"/>
      <c r="F175" s="117"/>
      <c r="G175" s="117"/>
      <c r="H175" s="117"/>
      <c r="I175" s="117"/>
    </row>
    <row r="176" spans="1:9" x14ac:dyDescent="0.2">
      <c r="A176" s="145" t="s">
        <v>175</v>
      </c>
      <c r="B176" s="117">
        <v>1231</v>
      </c>
      <c r="C176" s="146" t="s">
        <v>171</v>
      </c>
      <c r="D176" s="146" t="s">
        <v>176</v>
      </c>
      <c r="E176" s="146" t="s">
        <v>1199</v>
      </c>
      <c r="F176" s="146" t="s">
        <v>1199</v>
      </c>
      <c r="G176" s="117"/>
      <c r="H176" s="117"/>
      <c r="I176" s="117"/>
    </row>
    <row r="177" spans="1:9" x14ac:dyDescent="0.2">
      <c r="A177" s="117"/>
      <c r="B177" s="117"/>
      <c r="C177" s="117"/>
      <c r="D177" s="117"/>
      <c r="E177" s="117"/>
      <c r="F177" s="117"/>
      <c r="G177" s="117"/>
      <c r="H177" s="117"/>
      <c r="I177" s="117"/>
    </row>
    <row r="178" spans="1:9" x14ac:dyDescent="0.2">
      <c r="A178" s="145" t="s">
        <v>195</v>
      </c>
      <c r="B178" s="117">
        <v>1402</v>
      </c>
      <c r="C178" s="146" t="s">
        <v>1590</v>
      </c>
      <c r="D178" s="146" t="s">
        <v>196</v>
      </c>
      <c r="E178" s="146" t="s">
        <v>1200</v>
      </c>
      <c r="F178" s="146" t="s">
        <v>1201</v>
      </c>
      <c r="G178" s="117"/>
      <c r="H178" s="117"/>
      <c r="I178" s="117"/>
    </row>
    <row r="179" spans="1:9" x14ac:dyDescent="0.2">
      <c r="A179" s="145" t="s">
        <v>199</v>
      </c>
      <c r="B179" s="117">
        <v>1402</v>
      </c>
      <c r="C179" s="146" t="s">
        <v>1590</v>
      </c>
      <c r="D179" s="146" t="s">
        <v>200</v>
      </c>
      <c r="E179" s="146" t="s">
        <v>1200</v>
      </c>
      <c r="F179" s="146" t="s">
        <v>1201</v>
      </c>
      <c r="G179" s="117"/>
      <c r="H179" s="117"/>
      <c r="I179" s="117"/>
    </row>
    <row r="180" spans="1:9" x14ac:dyDescent="0.2">
      <c r="A180" s="145" t="s">
        <v>203</v>
      </c>
      <c r="B180" s="117">
        <v>1402</v>
      </c>
      <c r="C180" s="146" t="s">
        <v>1590</v>
      </c>
      <c r="D180" s="146" t="s">
        <v>204</v>
      </c>
      <c r="E180" s="146" t="s">
        <v>1200</v>
      </c>
      <c r="F180" s="146" t="s">
        <v>1201</v>
      </c>
      <c r="G180" s="117"/>
      <c r="H180" s="117"/>
      <c r="I180" s="117"/>
    </row>
    <row r="181" spans="1:9" x14ac:dyDescent="0.2">
      <c r="A181" s="117"/>
      <c r="B181" s="117"/>
      <c r="C181" s="117"/>
      <c r="D181" s="117"/>
      <c r="E181" s="117"/>
      <c r="F181" s="117"/>
      <c r="G181" s="117"/>
      <c r="H181" s="117"/>
      <c r="I181" s="117"/>
    </row>
    <row r="182" spans="1:9" x14ac:dyDescent="0.2">
      <c r="A182" s="145" t="s">
        <v>213</v>
      </c>
      <c r="B182" s="117">
        <v>1405</v>
      </c>
      <c r="C182" s="146" t="s">
        <v>1591</v>
      </c>
      <c r="D182" s="146" t="s">
        <v>214</v>
      </c>
      <c r="E182" s="146" t="s">
        <v>1200</v>
      </c>
      <c r="F182" s="146" t="s">
        <v>1200</v>
      </c>
      <c r="G182" s="117"/>
      <c r="H182" s="146" t="s">
        <v>920</v>
      </c>
      <c r="I182" s="146" t="s">
        <v>921</v>
      </c>
    </row>
    <row r="183" spans="1:9" x14ac:dyDescent="0.2">
      <c r="A183" s="145" t="s">
        <v>217</v>
      </c>
      <c r="B183" s="117">
        <v>1405</v>
      </c>
      <c r="C183" s="146" t="s">
        <v>1591</v>
      </c>
      <c r="D183" s="146" t="s">
        <v>218</v>
      </c>
      <c r="E183" s="146" t="s">
        <v>1200</v>
      </c>
      <c r="F183" s="146" t="s">
        <v>1200</v>
      </c>
      <c r="G183" s="117"/>
      <c r="H183" s="146" t="s">
        <v>920</v>
      </c>
      <c r="I183" s="146" t="s">
        <v>921</v>
      </c>
    </row>
    <row r="184" spans="1:9" x14ac:dyDescent="0.2">
      <c r="A184" s="145" t="s">
        <v>221</v>
      </c>
      <c r="B184" s="117">
        <v>1405</v>
      </c>
      <c r="C184" s="146" t="s">
        <v>1591</v>
      </c>
      <c r="D184" s="146" t="s">
        <v>222</v>
      </c>
      <c r="E184" s="146" t="s">
        <v>1200</v>
      </c>
      <c r="F184" s="146" t="s">
        <v>1200</v>
      </c>
      <c r="G184" s="117"/>
      <c r="H184" s="146" t="s">
        <v>920</v>
      </c>
      <c r="I184" s="146" t="s">
        <v>921</v>
      </c>
    </row>
    <row r="185" spans="1:9" x14ac:dyDescent="0.2">
      <c r="A185" s="117"/>
      <c r="B185" s="117"/>
      <c r="C185" s="117"/>
      <c r="D185" s="117"/>
      <c r="E185" s="117"/>
      <c r="F185" s="117"/>
      <c r="G185" s="117"/>
      <c r="H185" s="117"/>
      <c r="I185" s="117"/>
    </row>
    <row r="186" spans="1:9" x14ac:dyDescent="0.2">
      <c r="A186" s="145" t="s">
        <v>227</v>
      </c>
      <c r="B186" s="117">
        <v>1406</v>
      </c>
      <c r="C186" s="146" t="s">
        <v>1616</v>
      </c>
      <c r="D186" s="146" t="s">
        <v>228</v>
      </c>
      <c r="E186" s="146" t="s">
        <v>1200</v>
      </c>
      <c r="F186" s="146" t="s">
        <v>1202</v>
      </c>
      <c r="G186" s="117"/>
      <c r="H186" s="146" t="s">
        <v>920</v>
      </c>
      <c r="I186" s="146" t="s">
        <v>921</v>
      </c>
    </row>
    <row r="187" spans="1:9" x14ac:dyDescent="0.2">
      <c r="A187" s="145" t="s">
        <v>231</v>
      </c>
      <c r="B187" s="117">
        <v>1406</v>
      </c>
      <c r="C187" s="146" t="s">
        <v>1616</v>
      </c>
      <c r="D187" s="146" t="s">
        <v>232</v>
      </c>
      <c r="E187" s="146" t="s">
        <v>1200</v>
      </c>
      <c r="F187" s="146" t="s">
        <v>1202</v>
      </c>
      <c r="G187" s="117"/>
      <c r="H187" s="146" t="s">
        <v>920</v>
      </c>
      <c r="I187" s="146" t="s">
        <v>921</v>
      </c>
    </row>
    <row r="188" spans="1:9" x14ac:dyDescent="0.2">
      <c r="A188" s="145" t="s">
        <v>235</v>
      </c>
      <c r="B188" s="117">
        <v>1406</v>
      </c>
      <c r="C188" s="146" t="s">
        <v>1616</v>
      </c>
      <c r="D188" s="146" t="s">
        <v>236</v>
      </c>
      <c r="E188" s="146" t="s">
        <v>1200</v>
      </c>
      <c r="F188" s="146" t="s">
        <v>1202</v>
      </c>
      <c r="G188" s="117"/>
      <c r="H188" s="146" t="s">
        <v>920</v>
      </c>
      <c r="I188" s="146" t="s">
        <v>921</v>
      </c>
    </row>
    <row r="189" spans="1:9" x14ac:dyDescent="0.2">
      <c r="A189" s="117"/>
      <c r="B189" s="117"/>
      <c r="C189" s="117"/>
      <c r="D189" s="117"/>
      <c r="E189" s="117"/>
      <c r="F189" s="117"/>
      <c r="G189" s="117"/>
      <c r="H189" s="117"/>
      <c r="I189" s="117"/>
    </row>
    <row r="190" spans="1:9" x14ac:dyDescent="0.2">
      <c r="A190" s="145" t="s">
        <v>255</v>
      </c>
      <c r="B190" s="117">
        <v>1461</v>
      </c>
      <c r="C190" s="146" t="s">
        <v>1592</v>
      </c>
      <c r="D190" s="146" t="s">
        <v>256</v>
      </c>
      <c r="E190" s="146" t="s">
        <v>1203</v>
      </c>
      <c r="F190" s="146" t="s">
        <v>1204</v>
      </c>
      <c r="G190" s="117"/>
      <c r="H190" s="146" t="s">
        <v>920</v>
      </c>
      <c r="I190" s="146" t="s">
        <v>921</v>
      </c>
    </row>
    <row r="191" spans="1:9" x14ac:dyDescent="0.2">
      <c r="A191" s="145" t="s">
        <v>257</v>
      </c>
      <c r="B191" s="117">
        <v>1461</v>
      </c>
      <c r="C191" s="146" t="s">
        <v>1592</v>
      </c>
      <c r="D191" s="146" t="s">
        <v>258</v>
      </c>
      <c r="E191" s="146" t="s">
        <v>1203</v>
      </c>
      <c r="F191" s="146" t="s">
        <v>1204</v>
      </c>
      <c r="G191" s="117"/>
      <c r="H191" s="146" t="s">
        <v>920</v>
      </c>
      <c r="I191" s="146" t="s">
        <v>921</v>
      </c>
    </row>
    <row r="192" spans="1:9" x14ac:dyDescent="0.2">
      <c r="A192" s="117"/>
      <c r="B192" s="117"/>
      <c r="C192" s="117"/>
      <c r="D192" s="117"/>
      <c r="E192" s="117"/>
      <c r="F192" s="117"/>
      <c r="G192" s="117"/>
      <c r="H192" s="117"/>
      <c r="I192" s="117"/>
    </row>
    <row r="193" spans="1:9" x14ac:dyDescent="0.2">
      <c r="A193" s="145" t="s">
        <v>262</v>
      </c>
      <c r="B193" s="117">
        <v>1471</v>
      </c>
      <c r="C193" s="146" t="s">
        <v>1617</v>
      </c>
      <c r="D193" s="146" t="s">
        <v>260</v>
      </c>
      <c r="E193" s="146" t="s">
        <v>1200</v>
      </c>
      <c r="F193" s="146" t="s">
        <v>1205</v>
      </c>
      <c r="G193" s="117"/>
      <c r="H193" s="117"/>
      <c r="I193" s="117"/>
    </row>
    <row r="194" spans="1:9" x14ac:dyDescent="0.2">
      <c r="A194" s="117"/>
      <c r="B194" s="117"/>
      <c r="C194" s="117"/>
      <c r="D194" s="117"/>
      <c r="E194" s="117"/>
      <c r="F194" s="117"/>
      <c r="G194" s="117"/>
      <c r="H194" s="117"/>
      <c r="I194" s="117"/>
    </row>
    <row r="195" spans="1:9" x14ac:dyDescent="0.2">
      <c r="A195" s="145" t="s">
        <v>289</v>
      </c>
      <c r="B195" s="117">
        <v>1601</v>
      </c>
      <c r="C195" s="146" t="s">
        <v>1593</v>
      </c>
      <c r="D195" s="146" t="s">
        <v>288</v>
      </c>
      <c r="E195" s="146" t="s">
        <v>1206</v>
      </c>
      <c r="F195" s="146" t="s">
        <v>1207</v>
      </c>
      <c r="G195" s="117"/>
      <c r="H195" s="117"/>
      <c r="I195" s="117"/>
    </row>
    <row r="196" spans="1:9" x14ac:dyDescent="0.2">
      <c r="A196" s="145" t="s">
        <v>292</v>
      </c>
      <c r="B196" s="117">
        <v>1601</v>
      </c>
      <c r="C196" s="146" t="s">
        <v>1593</v>
      </c>
      <c r="D196" s="146" t="s">
        <v>291</v>
      </c>
      <c r="E196" s="146" t="s">
        <v>1206</v>
      </c>
      <c r="F196" s="146" t="s">
        <v>1207</v>
      </c>
      <c r="G196" s="117"/>
      <c r="H196" s="117"/>
      <c r="I196" s="117"/>
    </row>
    <row r="197" spans="1:9" x14ac:dyDescent="0.2">
      <c r="A197" s="117"/>
      <c r="B197" s="117"/>
      <c r="C197" s="117"/>
      <c r="D197" s="117"/>
      <c r="E197" s="117"/>
      <c r="F197" s="117"/>
      <c r="G197" s="117"/>
      <c r="H197" s="117"/>
      <c r="I197" s="117"/>
    </row>
    <row r="198" spans="1:9" x14ac:dyDescent="0.2">
      <c r="A198" s="145" t="s">
        <v>297</v>
      </c>
      <c r="B198" s="117">
        <v>1602</v>
      </c>
      <c r="C198" s="146" t="s">
        <v>1594</v>
      </c>
      <c r="D198" s="146" t="s">
        <v>296</v>
      </c>
      <c r="E198" s="146" t="s">
        <v>1206</v>
      </c>
      <c r="F198" s="146" t="s">
        <v>1207</v>
      </c>
      <c r="G198" s="117"/>
      <c r="H198" s="117"/>
      <c r="I198" s="117"/>
    </row>
    <row r="199" spans="1:9" x14ac:dyDescent="0.2">
      <c r="A199" s="145" t="s">
        <v>300</v>
      </c>
      <c r="B199" s="117">
        <v>1602</v>
      </c>
      <c r="C199" s="146" t="s">
        <v>1594</v>
      </c>
      <c r="D199" s="146" t="s">
        <v>299</v>
      </c>
      <c r="E199" s="146" t="s">
        <v>1206</v>
      </c>
      <c r="F199" s="146" t="s">
        <v>1207</v>
      </c>
      <c r="G199" s="117"/>
      <c r="H199" s="117"/>
      <c r="I199" s="117"/>
    </row>
    <row r="200" spans="1:9" x14ac:dyDescent="0.2">
      <c r="A200" s="117"/>
      <c r="B200" s="117"/>
      <c r="C200" s="117"/>
      <c r="D200" s="117"/>
      <c r="E200" s="117"/>
      <c r="F200" s="117"/>
      <c r="G200" s="117"/>
      <c r="H200" s="117"/>
      <c r="I200" s="117"/>
    </row>
    <row r="201" spans="1:9" x14ac:dyDescent="0.2">
      <c r="A201" s="145" t="s">
        <v>307</v>
      </c>
      <c r="B201" s="117">
        <v>1604</v>
      </c>
      <c r="C201" s="146" t="s">
        <v>1595</v>
      </c>
      <c r="D201" s="146" t="s">
        <v>306</v>
      </c>
      <c r="E201" s="146" t="s">
        <v>1206</v>
      </c>
      <c r="F201" s="146" t="s">
        <v>1208</v>
      </c>
      <c r="G201" s="117"/>
      <c r="H201" s="117"/>
      <c r="I201" s="117"/>
    </row>
    <row r="202" spans="1:9" x14ac:dyDescent="0.2">
      <c r="A202" s="117"/>
      <c r="B202" s="117"/>
      <c r="C202" s="117"/>
      <c r="D202" s="117"/>
      <c r="E202" s="117"/>
      <c r="F202" s="117"/>
      <c r="G202" s="117"/>
      <c r="H202" s="117"/>
      <c r="I202" s="117"/>
    </row>
    <row r="203" spans="1:9" x14ac:dyDescent="0.2">
      <c r="A203" s="145" t="s">
        <v>331</v>
      </c>
      <c r="B203" s="117">
        <v>1701</v>
      </c>
      <c r="C203" s="146" t="s">
        <v>1596</v>
      </c>
      <c r="D203" s="146" t="s">
        <v>332</v>
      </c>
      <c r="E203" s="146" t="s">
        <v>1206</v>
      </c>
      <c r="F203" s="146" t="s">
        <v>1209</v>
      </c>
      <c r="G203" s="117"/>
      <c r="H203" s="117"/>
      <c r="I203" s="117"/>
    </row>
    <row r="204" spans="1:9" x14ac:dyDescent="0.2">
      <c r="A204" s="117"/>
      <c r="B204" s="117"/>
      <c r="C204" s="117"/>
      <c r="D204" s="117"/>
      <c r="E204" s="117"/>
      <c r="F204" s="117"/>
      <c r="G204" s="117"/>
      <c r="H204" s="117"/>
      <c r="I204" s="117"/>
    </row>
    <row r="205" spans="1:9" x14ac:dyDescent="0.2">
      <c r="A205" s="145" t="s">
        <v>337</v>
      </c>
      <c r="B205" s="117">
        <v>1702</v>
      </c>
      <c r="C205" s="146" t="s">
        <v>1597</v>
      </c>
      <c r="D205" s="146" t="s">
        <v>338</v>
      </c>
      <c r="E205" s="146" t="s">
        <v>1206</v>
      </c>
      <c r="F205" s="146" t="s">
        <v>1209</v>
      </c>
      <c r="G205" s="117"/>
      <c r="H205" s="117"/>
      <c r="I205" s="117"/>
    </row>
    <row r="206" spans="1:9" x14ac:dyDescent="0.2">
      <c r="A206" s="117"/>
      <c r="B206" s="117"/>
      <c r="C206" s="117"/>
      <c r="D206" s="117"/>
      <c r="E206" s="117"/>
      <c r="F206" s="117"/>
      <c r="G206" s="117"/>
      <c r="H206" s="117"/>
      <c r="I206" s="117"/>
    </row>
    <row r="207" spans="1:9" x14ac:dyDescent="0.2">
      <c r="A207" s="145" t="s">
        <v>347</v>
      </c>
      <c r="B207" s="117">
        <v>1801</v>
      </c>
      <c r="C207" s="146" t="s">
        <v>1598</v>
      </c>
      <c r="D207" s="146" t="s">
        <v>348</v>
      </c>
      <c r="E207" s="146" t="s">
        <v>1206</v>
      </c>
      <c r="F207" s="146" t="s">
        <v>1210</v>
      </c>
      <c r="G207" s="117"/>
      <c r="H207" s="117"/>
      <c r="I207" s="117"/>
    </row>
    <row r="208" spans="1:9" x14ac:dyDescent="0.2">
      <c r="A208" s="145" t="s">
        <v>349</v>
      </c>
      <c r="B208" s="117">
        <v>1801</v>
      </c>
      <c r="C208" s="146" t="s">
        <v>1598</v>
      </c>
      <c r="D208" s="146" t="s">
        <v>350</v>
      </c>
      <c r="E208" s="146" t="s">
        <v>1206</v>
      </c>
      <c r="F208" s="146" t="s">
        <v>1210</v>
      </c>
      <c r="G208" s="117"/>
      <c r="H208" s="117"/>
      <c r="I208" s="117"/>
    </row>
    <row r="209" spans="1:9" x14ac:dyDescent="0.2">
      <c r="A209" s="117"/>
      <c r="B209" s="117"/>
      <c r="C209" s="117"/>
      <c r="D209" s="117"/>
      <c r="E209" s="117"/>
      <c r="F209" s="117"/>
      <c r="G209" s="117"/>
      <c r="H209" s="117"/>
      <c r="I209" s="117"/>
    </row>
    <row r="210" spans="1:9" x14ac:dyDescent="0.2">
      <c r="A210" s="145" t="s">
        <v>383</v>
      </c>
      <c r="B210" s="117">
        <v>2202</v>
      </c>
      <c r="C210" s="146" t="s">
        <v>1599</v>
      </c>
      <c r="D210" s="146" t="s">
        <v>384</v>
      </c>
      <c r="E210" s="146" t="s">
        <v>1211</v>
      </c>
      <c r="F210" s="146" t="s">
        <v>1164</v>
      </c>
      <c r="G210" s="146" t="s">
        <v>1194</v>
      </c>
      <c r="H210" s="117"/>
      <c r="I210" s="117"/>
    </row>
    <row r="211" spans="1:9" x14ac:dyDescent="0.2">
      <c r="A211" s="145" t="s">
        <v>387</v>
      </c>
      <c r="B211" s="117">
        <v>2202</v>
      </c>
      <c r="C211" s="146" t="s">
        <v>1599</v>
      </c>
      <c r="D211" s="146" t="s">
        <v>388</v>
      </c>
      <c r="E211" s="146" t="s">
        <v>1211</v>
      </c>
      <c r="F211" s="146" t="s">
        <v>1192</v>
      </c>
      <c r="G211" s="146" t="s">
        <v>1194</v>
      </c>
      <c r="H211" s="117"/>
      <c r="I211" s="117"/>
    </row>
    <row r="212" spans="1:9" x14ac:dyDescent="0.2">
      <c r="A212" s="145" t="s">
        <v>391</v>
      </c>
      <c r="B212" s="117">
        <v>2202</v>
      </c>
      <c r="C212" s="146" t="s">
        <v>1599</v>
      </c>
      <c r="D212" s="146" t="s">
        <v>392</v>
      </c>
      <c r="E212" s="146" t="s">
        <v>1211</v>
      </c>
      <c r="F212" s="146" t="s">
        <v>1192</v>
      </c>
      <c r="G212" s="146" t="s">
        <v>1194</v>
      </c>
      <c r="H212" s="117"/>
      <c r="I212" s="117"/>
    </row>
    <row r="213" spans="1:9" x14ac:dyDescent="0.2">
      <c r="A213" s="117"/>
      <c r="B213" s="117"/>
      <c r="C213" s="117"/>
      <c r="D213" s="117"/>
      <c r="E213" s="117"/>
      <c r="F213" s="117"/>
      <c r="G213" s="117"/>
      <c r="H213" s="117"/>
      <c r="I213" s="117"/>
    </row>
    <row r="214" spans="1:9" x14ac:dyDescent="0.2">
      <c r="A214" s="145" t="s">
        <v>405</v>
      </c>
      <c r="B214" s="117">
        <v>2211</v>
      </c>
      <c r="C214" s="146" t="s">
        <v>1600</v>
      </c>
      <c r="D214" s="146" t="s">
        <v>404</v>
      </c>
      <c r="E214" s="146" t="s">
        <v>1212</v>
      </c>
      <c r="F214" s="146" t="s">
        <v>1212</v>
      </c>
      <c r="G214" s="117"/>
      <c r="H214" s="117"/>
      <c r="I214" s="117"/>
    </row>
    <row r="215" spans="1:9" x14ac:dyDescent="0.2">
      <c r="A215" s="145" t="s">
        <v>408</v>
      </c>
      <c r="B215" s="117">
        <v>2211</v>
      </c>
      <c r="C215" s="146" t="s">
        <v>1600</v>
      </c>
      <c r="D215" s="146" t="s">
        <v>407</v>
      </c>
      <c r="E215" s="146" t="s">
        <v>1212</v>
      </c>
      <c r="F215" s="146" t="s">
        <v>1212</v>
      </c>
      <c r="G215" s="117"/>
      <c r="H215" s="117"/>
      <c r="I215" s="117"/>
    </row>
    <row r="216" spans="1:9" x14ac:dyDescent="0.2">
      <c r="A216" s="145" t="s">
        <v>411</v>
      </c>
      <c r="B216" s="117">
        <v>2211</v>
      </c>
      <c r="C216" s="146" t="s">
        <v>1600</v>
      </c>
      <c r="D216" s="146" t="s">
        <v>410</v>
      </c>
      <c r="E216" s="146" t="s">
        <v>1212</v>
      </c>
      <c r="F216" s="146" t="s">
        <v>1212</v>
      </c>
      <c r="G216" s="117"/>
      <c r="H216" s="117"/>
      <c r="I216" s="117"/>
    </row>
    <row r="217" spans="1:9" x14ac:dyDescent="0.2">
      <c r="A217" s="145" t="s">
        <v>414</v>
      </c>
      <c r="B217" s="117">
        <v>2211</v>
      </c>
      <c r="C217" s="146" t="s">
        <v>1600</v>
      </c>
      <c r="D217" s="146" t="s">
        <v>413</v>
      </c>
      <c r="E217" s="146" t="s">
        <v>1212</v>
      </c>
      <c r="F217" s="146" t="s">
        <v>1212</v>
      </c>
      <c r="G217" s="117"/>
      <c r="H217" s="117"/>
      <c r="I217" s="117"/>
    </row>
    <row r="218" spans="1:9" x14ac:dyDescent="0.2">
      <c r="A218" s="117"/>
      <c r="B218" s="117"/>
      <c r="C218" s="117"/>
      <c r="D218" s="117"/>
      <c r="E218" s="117"/>
      <c r="F218" s="117"/>
      <c r="G218" s="117"/>
      <c r="H218" s="117"/>
      <c r="I218" s="117"/>
    </row>
    <row r="219" spans="1:9" x14ac:dyDescent="0.2">
      <c r="A219" s="145" t="s">
        <v>419</v>
      </c>
      <c r="B219" s="117">
        <v>2221</v>
      </c>
      <c r="C219" s="146" t="s">
        <v>1601</v>
      </c>
      <c r="D219" s="146" t="s">
        <v>420</v>
      </c>
      <c r="E219" s="146" t="s">
        <v>1213</v>
      </c>
      <c r="F219" s="146" t="s">
        <v>1214</v>
      </c>
      <c r="G219" s="117"/>
      <c r="H219" s="117"/>
      <c r="I219" s="117"/>
    </row>
    <row r="220" spans="1:9" x14ac:dyDescent="0.2">
      <c r="A220" s="145" t="s">
        <v>421</v>
      </c>
      <c r="B220" s="117">
        <v>2221</v>
      </c>
      <c r="C220" s="146" t="s">
        <v>1601</v>
      </c>
      <c r="D220" s="146" t="s">
        <v>422</v>
      </c>
      <c r="E220" s="146" t="s">
        <v>1213</v>
      </c>
      <c r="F220" s="146" t="s">
        <v>1214</v>
      </c>
      <c r="G220" s="117"/>
      <c r="H220" s="117"/>
      <c r="I220" s="117"/>
    </row>
    <row r="221" spans="1:9" x14ac:dyDescent="0.2">
      <c r="A221" s="145" t="s">
        <v>423</v>
      </c>
      <c r="B221" s="117">
        <v>2221</v>
      </c>
      <c r="C221" s="146" t="s">
        <v>1601</v>
      </c>
      <c r="D221" s="146" t="s">
        <v>424</v>
      </c>
      <c r="E221" s="146" t="s">
        <v>1213</v>
      </c>
      <c r="F221" s="146" t="s">
        <v>1214</v>
      </c>
      <c r="G221" s="117"/>
      <c r="H221" s="117"/>
      <c r="I221" s="117"/>
    </row>
    <row r="222" spans="1:9" x14ac:dyDescent="0.2">
      <c r="A222" s="145" t="s">
        <v>425</v>
      </c>
      <c r="B222" s="117">
        <v>2221</v>
      </c>
      <c r="C222" s="146" t="s">
        <v>1601</v>
      </c>
      <c r="D222" s="146" t="s">
        <v>426</v>
      </c>
      <c r="E222" s="146" t="s">
        <v>1213</v>
      </c>
      <c r="F222" s="146" t="s">
        <v>1214</v>
      </c>
      <c r="G222" s="117"/>
      <c r="H222" s="117"/>
      <c r="I222" s="117"/>
    </row>
    <row r="223" spans="1:9" x14ac:dyDescent="0.2">
      <c r="A223" s="145" t="s">
        <v>427</v>
      </c>
      <c r="B223" s="117">
        <v>2221</v>
      </c>
      <c r="C223" s="146" t="s">
        <v>1601</v>
      </c>
      <c r="D223" s="146" t="s">
        <v>428</v>
      </c>
      <c r="E223" s="146" t="s">
        <v>1213</v>
      </c>
      <c r="F223" s="146" t="s">
        <v>1214</v>
      </c>
      <c r="G223" s="117"/>
      <c r="H223" s="117"/>
      <c r="I223" s="117"/>
    </row>
    <row r="224" spans="1:9" x14ac:dyDescent="0.2">
      <c r="A224" s="145" t="s">
        <v>429</v>
      </c>
      <c r="B224" s="117">
        <v>2221</v>
      </c>
      <c r="C224" s="146" t="s">
        <v>1601</v>
      </c>
      <c r="D224" s="146" t="s">
        <v>430</v>
      </c>
      <c r="E224" s="146" t="s">
        <v>1213</v>
      </c>
      <c r="F224" s="146" t="s">
        <v>1214</v>
      </c>
      <c r="G224" s="117"/>
      <c r="H224" s="117"/>
      <c r="I224" s="117"/>
    </row>
    <row r="225" spans="1:9" x14ac:dyDescent="0.2">
      <c r="A225" s="145" t="s">
        <v>433</v>
      </c>
      <c r="B225" s="117">
        <v>2221</v>
      </c>
      <c r="C225" s="146" t="s">
        <v>1601</v>
      </c>
      <c r="D225" s="146" t="s">
        <v>432</v>
      </c>
      <c r="E225" s="146" t="s">
        <v>1213</v>
      </c>
      <c r="F225" s="146" t="s">
        <v>1214</v>
      </c>
      <c r="G225" s="117"/>
      <c r="H225" s="117"/>
      <c r="I225" s="117"/>
    </row>
    <row r="226" spans="1:9" x14ac:dyDescent="0.2">
      <c r="A226" s="145" t="s">
        <v>436</v>
      </c>
      <c r="B226" s="117">
        <v>2221</v>
      </c>
      <c r="C226" s="146" t="s">
        <v>1601</v>
      </c>
      <c r="D226" s="146" t="s">
        <v>435</v>
      </c>
      <c r="E226" s="146" t="s">
        <v>1213</v>
      </c>
      <c r="F226" s="146" t="s">
        <v>1215</v>
      </c>
      <c r="G226" s="117"/>
      <c r="H226" s="117"/>
      <c r="I226" s="117"/>
    </row>
    <row r="227" spans="1:9" x14ac:dyDescent="0.2">
      <c r="A227" s="145" t="s">
        <v>439</v>
      </c>
      <c r="B227" s="117">
        <v>2221</v>
      </c>
      <c r="C227" s="146" t="s">
        <v>1601</v>
      </c>
      <c r="D227" s="146" t="s">
        <v>438</v>
      </c>
      <c r="E227" s="146" t="s">
        <v>1213</v>
      </c>
      <c r="F227" s="146" t="s">
        <v>1216</v>
      </c>
      <c r="G227" s="117"/>
      <c r="H227" s="117"/>
      <c r="I227" s="117"/>
    </row>
    <row r="228" spans="1:9" x14ac:dyDescent="0.2">
      <c r="A228" s="145" t="s">
        <v>442</v>
      </c>
      <c r="B228" s="117">
        <v>2221</v>
      </c>
      <c r="C228" s="146" t="s">
        <v>1601</v>
      </c>
      <c r="D228" s="146" t="s">
        <v>441</v>
      </c>
      <c r="E228" s="146" t="s">
        <v>1213</v>
      </c>
      <c r="F228" s="146" t="s">
        <v>1217</v>
      </c>
      <c r="G228" s="117"/>
      <c r="H228" s="117"/>
      <c r="I228" s="117"/>
    </row>
    <row r="229" spans="1:9" x14ac:dyDescent="0.2">
      <c r="A229" s="145" t="s">
        <v>445</v>
      </c>
      <c r="B229" s="117">
        <v>2221</v>
      </c>
      <c r="C229" s="146" t="s">
        <v>1601</v>
      </c>
      <c r="D229" s="146" t="s">
        <v>444</v>
      </c>
      <c r="E229" s="146" t="s">
        <v>1213</v>
      </c>
      <c r="F229" s="146" t="s">
        <v>1217</v>
      </c>
      <c r="G229" s="117"/>
      <c r="H229" s="117"/>
      <c r="I229" s="117"/>
    </row>
    <row r="230" spans="1:9" x14ac:dyDescent="0.2">
      <c r="A230" s="145" t="s">
        <v>448</v>
      </c>
      <c r="B230" s="117">
        <v>2221</v>
      </c>
      <c r="C230" s="146" t="s">
        <v>1601</v>
      </c>
      <c r="D230" s="146" t="s">
        <v>447</v>
      </c>
      <c r="E230" s="146" t="s">
        <v>1213</v>
      </c>
      <c r="F230" s="146" t="s">
        <v>1217</v>
      </c>
      <c r="G230" s="117"/>
      <c r="H230" s="117"/>
      <c r="I230" s="117"/>
    </row>
    <row r="231" spans="1:9" x14ac:dyDescent="0.2">
      <c r="A231" s="145" t="s">
        <v>451</v>
      </c>
      <c r="B231" s="117">
        <v>2221</v>
      </c>
      <c r="C231" s="146" t="s">
        <v>1601</v>
      </c>
      <c r="D231" s="146" t="s">
        <v>450</v>
      </c>
      <c r="E231" s="146" t="s">
        <v>1213</v>
      </c>
      <c r="F231" s="146" t="s">
        <v>1218</v>
      </c>
      <c r="G231" s="117"/>
      <c r="H231" s="117"/>
      <c r="I231" s="117"/>
    </row>
    <row r="232" spans="1:9" x14ac:dyDescent="0.2">
      <c r="A232" s="145" t="s">
        <v>454</v>
      </c>
      <c r="B232" s="117">
        <v>2221</v>
      </c>
      <c r="C232" s="146" t="s">
        <v>1601</v>
      </c>
      <c r="D232" s="146" t="s">
        <v>453</v>
      </c>
      <c r="E232" s="146" t="s">
        <v>1213</v>
      </c>
      <c r="F232" s="146" t="s">
        <v>1214</v>
      </c>
      <c r="G232" s="117"/>
      <c r="H232" s="117"/>
      <c r="I232" s="117"/>
    </row>
    <row r="233" spans="1:9" x14ac:dyDescent="0.2">
      <c r="A233" s="145" t="s">
        <v>457</v>
      </c>
      <c r="B233" s="117">
        <v>2221</v>
      </c>
      <c r="C233" s="146" t="s">
        <v>1601</v>
      </c>
      <c r="D233" s="146" t="s">
        <v>458</v>
      </c>
      <c r="E233" s="146" t="s">
        <v>1213</v>
      </c>
      <c r="F233" s="146" t="s">
        <v>1219</v>
      </c>
      <c r="G233" s="117"/>
      <c r="H233" s="117"/>
      <c r="I233" s="117"/>
    </row>
    <row r="234" spans="1:9" x14ac:dyDescent="0.2">
      <c r="A234" s="145" t="s">
        <v>459</v>
      </c>
      <c r="B234" s="117">
        <v>2221</v>
      </c>
      <c r="C234" s="146" t="s">
        <v>1601</v>
      </c>
      <c r="D234" s="146" t="s">
        <v>460</v>
      </c>
      <c r="E234" s="146" t="s">
        <v>1213</v>
      </c>
      <c r="F234" s="146" t="s">
        <v>1219</v>
      </c>
      <c r="G234" s="117"/>
      <c r="H234" s="117"/>
      <c r="I234" s="117"/>
    </row>
    <row r="235" spans="1:9" x14ac:dyDescent="0.2">
      <c r="A235" s="145" t="s">
        <v>461</v>
      </c>
      <c r="B235" s="117">
        <v>2221</v>
      </c>
      <c r="C235" s="146" t="s">
        <v>1601</v>
      </c>
      <c r="D235" s="146" t="s">
        <v>462</v>
      </c>
      <c r="E235" s="146" t="s">
        <v>1213</v>
      </c>
      <c r="F235" s="146" t="s">
        <v>1219</v>
      </c>
      <c r="G235" s="117"/>
      <c r="H235" s="117"/>
      <c r="I235" s="117"/>
    </row>
    <row r="236" spans="1:9" x14ac:dyDescent="0.2">
      <c r="A236" s="117"/>
      <c r="B236" s="117"/>
      <c r="C236" s="117"/>
      <c r="D236" s="117"/>
      <c r="E236" s="117"/>
      <c r="F236" s="117"/>
      <c r="G236" s="117"/>
      <c r="H236" s="117"/>
      <c r="I236" s="117"/>
    </row>
    <row r="237" spans="1:9" x14ac:dyDescent="0.2">
      <c r="A237" s="145" t="s">
        <v>471</v>
      </c>
      <c r="B237" s="117">
        <v>2241</v>
      </c>
      <c r="C237" s="146" t="s">
        <v>1602</v>
      </c>
      <c r="D237" s="146" t="s">
        <v>472</v>
      </c>
      <c r="E237" s="146" t="s">
        <v>1220</v>
      </c>
      <c r="F237" s="146" t="s">
        <v>1198</v>
      </c>
      <c r="G237" s="117"/>
      <c r="H237" s="117"/>
      <c r="I237" s="117"/>
    </row>
    <row r="238" spans="1:9" x14ac:dyDescent="0.2">
      <c r="A238" s="145" t="s">
        <v>473</v>
      </c>
      <c r="B238" s="117">
        <v>2241</v>
      </c>
      <c r="C238" s="146" t="s">
        <v>1602</v>
      </c>
      <c r="D238" s="146" t="s">
        <v>474</v>
      </c>
      <c r="E238" s="146" t="s">
        <v>1220</v>
      </c>
      <c r="F238" s="146" t="s">
        <v>1198</v>
      </c>
      <c r="G238" s="117"/>
      <c r="H238" s="117"/>
      <c r="I238" s="117"/>
    </row>
    <row r="239" spans="1:9" x14ac:dyDescent="0.2">
      <c r="A239" s="145" t="s">
        <v>477</v>
      </c>
      <c r="B239" s="117">
        <v>2241</v>
      </c>
      <c r="C239" s="146" t="s">
        <v>1602</v>
      </c>
      <c r="D239" s="146" t="s">
        <v>478</v>
      </c>
      <c r="E239" s="146" t="s">
        <v>1220</v>
      </c>
      <c r="F239" s="146" t="s">
        <v>1198</v>
      </c>
      <c r="G239" s="146" t="s">
        <v>1198</v>
      </c>
      <c r="H239" s="117"/>
      <c r="I239" s="117"/>
    </row>
    <row r="240" spans="1:9" x14ac:dyDescent="0.2">
      <c r="A240" s="145" t="s">
        <v>481</v>
      </c>
      <c r="B240" s="117">
        <v>2241</v>
      </c>
      <c r="C240" s="146" t="s">
        <v>1602</v>
      </c>
      <c r="D240" s="146" t="s">
        <v>482</v>
      </c>
      <c r="E240" s="146" t="s">
        <v>1220</v>
      </c>
      <c r="F240" s="146" t="s">
        <v>1164</v>
      </c>
      <c r="G240" s="146" t="s">
        <v>1194</v>
      </c>
      <c r="H240" s="117"/>
      <c r="I240" s="117"/>
    </row>
    <row r="241" spans="1:9" x14ac:dyDescent="0.2">
      <c r="A241" s="145" t="s">
        <v>485</v>
      </c>
      <c r="B241" s="117">
        <v>2241</v>
      </c>
      <c r="C241" s="146" t="s">
        <v>1602</v>
      </c>
      <c r="D241" s="146" t="s">
        <v>486</v>
      </c>
      <c r="E241" s="146" t="s">
        <v>1220</v>
      </c>
      <c r="F241" s="146" t="s">
        <v>1192</v>
      </c>
      <c r="G241" s="146" t="s">
        <v>1194</v>
      </c>
      <c r="H241" s="117"/>
      <c r="I241" s="117"/>
    </row>
    <row r="242" spans="1:9" x14ac:dyDescent="0.2">
      <c r="A242" s="145" t="s">
        <v>489</v>
      </c>
      <c r="B242" s="117">
        <v>2241</v>
      </c>
      <c r="C242" s="146" t="s">
        <v>1602</v>
      </c>
      <c r="D242" s="146" t="s">
        <v>490</v>
      </c>
      <c r="E242" s="146" t="s">
        <v>1220</v>
      </c>
      <c r="F242" s="146" t="s">
        <v>1192</v>
      </c>
      <c r="G242" s="146" t="s">
        <v>1194</v>
      </c>
      <c r="H242" s="117"/>
      <c r="I242" s="117"/>
    </row>
    <row r="243" spans="1:9" x14ac:dyDescent="0.2">
      <c r="A243" s="145" t="s">
        <v>493</v>
      </c>
      <c r="B243" s="117">
        <v>2241</v>
      </c>
      <c r="C243" s="146" t="s">
        <v>1602</v>
      </c>
      <c r="D243" s="146" t="s">
        <v>494</v>
      </c>
      <c r="E243" s="146" t="s">
        <v>1220</v>
      </c>
      <c r="F243" s="146" t="s">
        <v>1221</v>
      </c>
      <c r="G243" s="117"/>
      <c r="H243" s="117"/>
      <c r="I243" s="117"/>
    </row>
    <row r="244" spans="1:9" x14ac:dyDescent="0.2">
      <c r="A244" s="117"/>
      <c r="B244" s="117"/>
      <c r="C244" s="117"/>
      <c r="D244" s="117"/>
      <c r="E244" s="117"/>
      <c r="F244" s="117"/>
      <c r="G244" s="117"/>
      <c r="H244" s="117"/>
      <c r="I244" s="117"/>
    </row>
    <row r="245" spans="1:9" x14ac:dyDescent="0.2">
      <c r="A245" s="145" t="s">
        <v>529</v>
      </c>
      <c r="B245" s="117">
        <v>2702</v>
      </c>
      <c r="C245" s="146" t="s">
        <v>1618</v>
      </c>
      <c r="D245" s="146" t="s">
        <v>530</v>
      </c>
      <c r="E245" s="146" t="s">
        <v>1222</v>
      </c>
      <c r="F245" s="146" t="s">
        <v>1223</v>
      </c>
      <c r="G245" s="117"/>
      <c r="H245" s="146" t="s">
        <v>920</v>
      </c>
      <c r="I245" s="146" t="s">
        <v>921</v>
      </c>
    </row>
    <row r="246" spans="1:9" x14ac:dyDescent="0.2">
      <c r="A246" s="145" t="s">
        <v>531</v>
      </c>
      <c r="B246" s="117">
        <v>2702</v>
      </c>
      <c r="C246" s="146" t="s">
        <v>1618</v>
      </c>
      <c r="D246" s="146" t="s">
        <v>532</v>
      </c>
      <c r="E246" s="146" t="s">
        <v>1222</v>
      </c>
      <c r="F246" s="146" t="s">
        <v>1223</v>
      </c>
      <c r="G246" s="117"/>
      <c r="H246" s="146" t="s">
        <v>920</v>
      </c>
      <c r="I246" s="146" t="s">
        <v>921</v>
      </c>
    </row>
    <row r="247" spans="1:9" x14ac:dyDescent="0.2">
      <c r="A247" s="145" t="s">
        <v>535</v>
      </c>
      <c r="B247" s="117">
        <v>2702</v>
      </c>
      <c r="C247" s="146" t="s">
        <v>1618</v>
      </c>
      <c r="D247" s="146" t="s">
        <v>536</v>
      </c>
      <c r="E247" s="146" t="s">
        <v>1222</v>
      </c>
      <c r="F247" s="146" t="s">
        <v>1224</v>
      </c>
      <c r="G247" s="117"/>
      <c r="H247" s="146" t="s">
        <v>920</v>
      </c>
      <c r="I247" s="146" t="s">
        <v>921</v>
      </c>
    </row>
    <row r="248" spans="1:9" x14ac:dyDescent="0.2">
      <c r="A248" s="145" t="s">
        <v>537</v>
      </c>
      <c r="B248" s="117">
        <v>2702</v>
      </c>
      <c r="C248" s="146" t="s">
        <v>1618</v>
      </c>
      <c r="D248" s="146" t="s">
        <v>538</v>
      </c>
      <c r="E248" s="146" t="s">
        <v>1222</v>
      </c>
      <c r="F248" s="146" t="s">
        <v>1224</v>
      </c>
      <c r="G248" s="117"/>
      <c r="H248" s="146" t="s">
        <v>920</v>
      </c>
      <c r="I248" s="146" t="s">
        <v>921</v>
      </c>
    </row>
    <row r="249" spans="1:9" x14ac:dyDescent="0.2">
      <c r="A249" s="117"/>
      <c r="B249" s="117"/>
      <c r="C249" s="117"/>
      <c r="D249" s="117"/>
      <c r="E249" s="117"/>
      <c r="F249" s="117"/>
      <c r="G249" s="117"/>
      <c r="H249" s="117"/>
      <c r="I249" s="117"/>
    </row>
    <row r="250" spans="1:9" x14ac:dyDescent="0.2">
      <c r="A250" s="145" t="s">
        <v>563</v>
      </c>
      <c r="B250" s="117">
        <v>4001</v>
      </c>
      <c r="C250" s="146" t="s">
        <v>1603</v>
      </c>
      <c r="D250" s="146" t="s">
        <v>564</v>
      </c>
      <c r="E250" s="146" t="s">
        <v>1225</v>
      </c>
      <c r="F250" s="146" t="s">
        <v>1225</v>
      </c>
      <c r="G250" s="117"/>
      <c r="H250" s="117"/>
      <c r="I250" s="117"/>
    </row>
    <row r="251" spans="1:9" x14ac:dyDescent="0.2">
      <c r="A251" s="117"/>
      <c r="B251" s="117"/>
      <c r="C251" s="117"/>
      <c r="D251" s="117"/>
      <c r="E251" s="117"/>
      <c r="F251" s="117"/>
      <c r="G251" s="117"/>
      <c r="H251" s="117"/>
      <c r="I251" s="117"/>
    </row>
    <row r="252" spans="1:9" x14ac:dyDescent="0.2">
      <c r="A252" s="145" t="s">
        <v>573</v>
      </c>
      <c r="B252" s="117">
        <v>4101</v>
      </c>
      <c r="C252" s="146" t="s">
        <v>570</v>
      </c>
      <c r="D252" s="146" t="s">
        <v>572</v>
      </c>
      <c r="E252" s="146" t="s">
        <v>1226</v>
      </c>
      <c r="F252" s="146" t="s">
        <v>1226</v>
      </c>
      <c r="G252" s="117"/>
      <c r="H252" s="117"/>
      <c r="I252" s="117"/>
    </row>
    <row r="253" spans="1:9" x14ac:dyDescent="0.2">
      <c r="A253" s="117"/>
      <c r="B253" s="117"/>
      <c r="C253" s="117"/>
      <c r="D253" s="117"/>
      <c r="E253" s="117"/>
      <c r="F253" s="117"/>
      <c r="G253" s="117"/>
      <c r="H253" s="117"/>
      <c r="I253" s="117"/>
    </row>
    <row r="254" spans="1:9" x14ac:dyDescent="0.2">
      <c r="A254" s="145" t="s">
        <v>582</v>
      </c>
      <c r="B254" s="117">
        <v>4104</v>
      </c>
      <c r="C254" s="146" t="s">
        <v>1604</v>
      </c>
      <c r="D254" s="146" t="s">
        <v>581</v>
      </c>
      <c r="E254" s="146" t="s">
        <v>1227</v>
      </c>
      <c r="F254" s="146" t="s">
        <v>1228</v>
      </c>
      <c r="G254" s="117"/>
      <c r="H254" s="117"/>
      <c r="I254" s="117"/>
    </row>
    <row r="255" spans="1:9" x14ac:dyDescent="0.2">
      <c r="A255" s="145" t="s">
        <v>585</v>
      </c>
      <c r="B255" s="117">
        <v>4104</v>
      </c>
      <c r="C255" s="146" t="s">
        <v>1604</v>
      </c>
      <c r="D255" s="146" t="s">
        <v>586</v>
      </c>
      <c r="E255" s="146" t="s">
        <v>1227</v>
      </c>
      <c r="F255" s="146" t="s">
        <v>1226</v>
      </c>
      <c r="G255" s="117"/>
      <c r="H255" s="117"/>
      <c r="I255" s="117"/>
    </row>
    <row r="256" spans="1:9" x14ac:dyDescent="0.2">
      <c r="A256" s="117"/>
      <c r="B256" s="117"/>
      <c r="C256" s="117"/>
      <c r="D256" s="117"/>
      <c r="E256" s="117"/>
      <c r="F256" s="117"/>
      <c r="G256" s="117"/>
      <c r="H256" s="117"/>
      <c r="I256" s="117"/>
    </row>
  </sheetData>
  <mergeCells count="1">
    <mergeCell ref="A1:C1"/>
  </mergeCells>
  <phoneticPr fontId="3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R149"/>
  <sheetViews>
    <sheetView zoomScale="90" zoomScaleNormal="90" workbookViewId="0">
      <pane ySplit="3" topLeftCell="A119" activePane="bottomLeft" state="frozen"/>
      <selection pane="bottomLeft" activeCell="E140" sqref="E140"/>
    </sheetView>
  </sheetViews>
  <sheetFormatPr defaultColWidth="9.140625" defaultRowHeight="15" outlineLevelRow="1" x14ac:dyDescent="0.2"/>
  <cols>
    <col min="1" max="1" width="53" style="17" customWidth="1"/>
    <col min="2" max="3" width="17.42578125" style="19" customWidth="1"/>
    <col min="4" max="4" width="17.42578125" style="19" hidden="1" customWidth="1"/>
    <col min="5" max="5" width="71.42578125" style="20" customWidth="1"/>
    <col min="6" max="6" width="9.85546875" style="18" customWidth="1"/>
    <col min="7" max="7" width="14.5703125" style="18" customWidth="1"/>
    <col min="8" max="8" width="14.140625" style="18" customWidth="1"/>
    <col min="9" max="9" width="15.140625" style="41" hidden="1" customWidth="1"/>
    <col min="10" max="10" width="14" style="18" hidden="1" customWidth="1"/>
    <col min="11" max="11" width="12.85546875" style="18" hidden="1" customWidth="1"/>
    <col min="12" max="15" width="5.5703125" style="18" hidden="1" customWidth="1"/>
    <col min="16" max="16" width="13.5703125" style="18" customWidth="1"/>
    <col min="17" max="16384" width="9.140625" style="18"/>
  </cols>
  <sheetData>
    <row r="1" spans="1:15" s="12" customFormat="1" ht="16.5" customHeight="1" x14ac:dyDescent="0.3">
      <c r="A1" s="21" t="s">
        <v>1229</v>
      </c>
      <c r="B1" s="18"/>
      <c r="C1" s="18"/>
      <c r="D1" s="18"/>
      <c r="E1" s="30"/>
      <c r="F1" s="30"/>
      <c r="G1" s="30"/>
      <c r="H1" s="30"/>
      <c r="I1" s="92"/>
      <c r="J1" s="30"/>
      <c r="K1" s="30"/>
      <c r="L1" s="30"/>
    </row>
    <row r="2" spans="1:15" s="12" customFormat="1" ht="16.5" customHeight="1" x14ac:dyDescent="0.3">
      <c r="A2" s="22" t="s">
        <v>1230</v>
      </c>
      <c r="B2" s="19"/>
      <c r="C2" s="19"/>
      <c r="D2" s="19"/>
      <c r="E2" s="30"/>
      <c r="I2" s="93"/>
      <c r="J2" s="94" t="str">
        <f>MID(K2,5,8)&amp;E2</f>
        <v/>
      </c>
      <c r="K2" s="95"/>
      <c r="L2" s="95"/>
    </row>
    <row r="3" spans="1:15" s="13" customFormat="1" ht="27.75" customHeight="1" x14ac:dyDescent="0.3">
      <c r="A3" s="23" t="s">
        <v>1231</v>
      </c>
      <c r="B3" s="42" t="s">
        <v>1232</v>
      </c>
      <c r="C3" s="43" t="s">
        <v>1233</v>
      </c>
      <c r="D3" s="43" t="s">
        <v>1234</v>
      </c>
      <c r="E3" s="44" t="s">
        <v>1235</v>
      </c>
      <c r="F3" s="45"/>
      <c r="G3" s="199" t="s">
        <v>1236</v>
      </c>
      <c r="H3" s="199"/>
    </row>
    <row r="4" spans="1:15" s="14" customFormat="1" ht="15.95" customHeight="1" outlineLevel="1" x14ac:dyDescent="0.3">
      <c r="A4" s="24" t="s">
        <v>1237</v>
      </c>
      <c r="B4" s="46"/>
      <c r="C4" s="47"/>
      <c r="D4" s="47"/>
      <c r="E4" s="31"/>
      <c r="I4" s="149" t="s">
        <v>1238</v>
      </c>
      <c r="J4" s="149" t="s">
        <v>1239</v>
      </c>
      <c r="K4" s="149" t="s">
        <v>1240</v>
      </c>
      <c r="L4" s="97"/>
      <c r="M4" s="48"/>
      <c r="N4" s="48"/>
      <c r="O4" s="48"/>
    </row>
    <row r="5" spans="1:15" s="14" customFormat="1" ht="15.95" customHeight="1" outlineLevel="1" x14ac:dyDescent="0.3">
      <c r="A5" s="24" t="s">
        <v>910</v>
      </c>
      <c r="B5" s="46"/>
      <c r="C5" s="47"/>
      <c r="D5" s="47"/>
      <c r="E5" s="32"/>
      <c r="H5" s="48"/>
      <c r="I5" s="149" t="s">
        <v>1241</v>
      </c>
      <c r="J5" s="149" t="s">
        <v>1242</v>
      </c>
      <c r="K5" s="97"/>
      <c r="L5" s="97"/>
      <c r="M5" s="48"/>
      <c r="N5" s="48"/>
      <c r="O5" s="48"/>
    </row>
    <row r="6" spans="1:15" s="15" customFormat="1" ht="15.95" customHeight="1" outlineLevel="1" x14ac:dyDescent="0.3">
      <c r="A6" s="49" t="s">
        <v>1243</v>
      </c>
      <c r="B6" s="50">
        <v>31120200</v>
      </c>
      <c r="C6" s="51">
        <v>281652500</v>
      </c>
      <c r="D6" s="51"/>
      <c r="E6" s="52" t="s">
        <v>1244</v>
      </c>
      <c r="F6" s="14"/>
      <c r="G6" s="14">
        <v>31120200</v>
      </c>
      <c r="H6" s="48">
        <v>281652500</v>
      </c>
      <c r="I6" s="98"/>
      <c r="J6" s="14"/>
      <c r="K6" s="14"/>
      <c r="L6" s="14"/>
      <c r="M6" s="48"/>
      <c r="N6" s="48"/>
      <c r="O6" s="48"/>
    </row>
    <row r="7" spans="1:15" ht="15.95" customHeight="1" outlineLevel="1" x14ac:dyDescent="0.3">
      <c r="A7" s="53" t="s">
        <v>1245</v>
      </c>
      <c r="B7" s="46"/>
      <c r="C7" s="47"/>
      <c r="D7" s="47"/>
      <c r="E7" s="33"/>
      <c r="F7" s="14"/>
      <c r="G7" s="14"/>
      <c r="H7" s="48"/>
      <c r="I7" s="96"/>
      <c r="J7" s="97"/>
      <c r="K7" s="97"/>
      <c r="L7" s="97"/>
      <c r="M7" s="48"/>
      <c r="N7" s="48"/>
      <c r="O7" s="48"/>
    </row>
    <row r="8" spans="1:15" s="15" customFormat="1" ht="15.95" customHeight="1" x14ac:dyDescent="0.3">
      <c r="A8" s="54" t="s">
        <v>898</v>
      </c>
      <c r="B8" s="55">
        <f>B6/1.13</f>
        <v>27540000.000000004</v>
      </c>
      <c r="C8" s="56">
        <f>C6/1.13</f>
        <v>249250000.00000003</v>
      </c>
      <c r="D8" s="56">
        <f>SUM(D10:D16)</f>
        <v>431393750</v>
      </c>
      <c r="E8" s="57"/>
      <c r="F8" s="14"/>
      <c r="G8" s="14">
        <v>27540000</v>
      </c>
      <c r="H8" s="48">
        <v>249250000</v>
      </c>
      <c r="I8" s="98"/>
      <c r="J8" s="14"/>
      <c r="K8" s="14"/>
      <c r="L8" s="14"/>
      <c r="M8" s="48"/>
      <c r="N8" s="48"/>
      <c r="O8" s="48"/>
    </row>
    <row r="9" spans="1:15" s="15" customFormat="1" ht="15.95" customHeight="1" x14ac:dyDescent="0.3">
      <c r="A9" s="58" t="s">
        <v>1246</v>
      </c>
      <c r="B9" s="55"/>
      <c r="C9" s="56"/>
      <c r="D9" s="59">
        <f>D8/C8-1</f>
        <v>0.73076730190571704</v>
      </c>
      <c r="E9" s="57"/>
      <c r="F9" s="14"/>
      <c r="G9" s="14"/>
      <c r="H9" s="48"/>
      <c r="I9" s="98"/>
      <c r="J9" s="14"/>
      <c r="K9" s="14"/>
      <c r="L9" s="14"/>
      <c r="M9" s="48"/>
      <c r="N9" s="48"/>
      <c r="O9" s="48"/>
    </row>
    <row r="10" spans="1:15" s="15" customFormat="1" ht="15.95" customHeight="1" x14ac:dyDescent="0.3">
      <c r="A10" s="60" t="s">
        <v>1247</v>
      </c>
      <c r="B10" s="61">
        <v>8500000</v>
      </c>
      <c r="C10" s="62">
        <v>25900000</v>
      </c>
      <c r="D10" s="62">
        <v>26763333.333333328</v>
      </c>
      <c r="E10" s="63"/>
      <c r="F10" s="14"/>
      <c r="G10" s="14"/>
      <c r="H10" s="48"/>
      <c r="I10" s="98"/>
      <c r="J10" s="14"/>
      <c r="K10" s="14"/>
      <c r="L10" s="14"/>
      <c r="M10" s="48"/>
      <c r="N10" s="48"/>
      <c r="O10" s="48"/>
    </row>
    <row r="11" spans="1:15" s="15" customFormat="1" ht="15.95" customHeight="1" x14ac:dyDescent="0.3">
      <c r="A11" s="60" t="s">
        <v>1248</v>
      </c>
      <c r="B11" s="61">
        <v>700000</v>
      </c>
      <c r="C11" s="62">
        <v>32300000</v>
      </c>
      <c r="D11" s="62">
        <v>33780416.666666664</v>
      </c>
      <c r="E11" s="63"/>
      <c r="F11" s="14"/>
      <c r="G11" s="14"/>
      <c r="H11" s="48"/>
      <c r="I11" s="98"/>
      <c r="J11" s="14"/>
      <c r="K11" s="14"/>
      <c r="L11" s="14"/>
      <c r="M11" s="48"/>
      <c r="N11" s="48"/>
      <c r="O11" s="48"/>
    </row>
    <row r="12" spans="1:15" s="15" customFormat="1" ht="15.95" customHeight="1" x14ac:dyDescent="0.3">
      <c r="A12" s="60" t="s">
        <v>1249</v>
      </c>
      <c r="B12" s="61">
        <v>800000</v>
      </c>
      <c r="C12" s="62">
        <v>24000000</v>
      </c>
      <c r="D12" s="62">
        <v>24050000</v>
      </c>
      <c r="E12" s="63"/>
      <c r="F12" s="14"/>
      <c r="G12" s="14"/>
      <c r="H12" s="14"/>
      <c r="I12" s="98"/>
      <c r="J12" s="14"/>
      <c r="K12" s="14"/>
      <c r="L12" s="14"/>
      <c r="M12" s="48"/>
      <c r="N12" s="48"/>
      <c r="O12" s="48"/>
    </row>
    <row r="13" spans="1:15" s="15" customFormat="1" ht="15.95" customHeight="1" x14ac:dyDescent="0.3">
      <c r="A13" s="60" t="s">
        <v>1250</v>
      </c>
      <c r="B13" s="61">
        <v>2370000</v>
      </c>
      <c r="C13" s="62">
        <v>21300000</v>
      </c>
      <c r="D13" s="62">
        <v>21300000</v>
      </c>
      <c r="E13" s="63"/>
      <c r="F13" s="14"/>
      <c r="G13" s="14"/>
      <c r="H13" s="14"/>
      <c r="I13" s="98"/>
      <c r="J13" s="14"/>
      <c r="K13" s="14"/>
      <c r="L13" s="14"/>
      <c r="M13" s="48"/>
      <c r="N13" s="48"/>
      <c r="O13" s="48"/>
    </row>
    <row r="14" spans="1:15" s="15" customFormat="1" ht="15.95" customHeight="1" x14ac:dyDescent="0.3">
      <c r="A14" s="60" t="s">
        <v>1251</v>
      </c>
      <c r="B14" s="61"/>
      <c r="C14" s="62">
        <v>80000000</v>
      </c>
      <c r="D14" s="62">
        <v>172000000</v>
      </c>
      <c r="E14" s="63"/>
      <c r="F14" s="14"/>
      <c r="G14" s="14"/>
      <c r="H14" s="48"/>
      <c r="I14" s="98"/>
      <c r="J14" s="14"/>
      <c r="K14" s="14"/>
      <c r="L14" s="14"/>
      <c r="M14" s="48"/>
      <c r="N14" s="48"/>
      <c r="O14" s="48"/>
    </row>
    <row r="15" spans="1:15" s="15" customFormat="1" ht="15.95" customHeight="1" x14ac:dyDescent="0.3">
      <c r="A15" s="60" t="s">
        <v>1252</v>
      </c>
      <c r="B15" s="61"/>
      <c r="C15" s="62"/>
      <c r="D15" s="62">
        <v>67500000</v>
      </c>
      <c r="E15" s="63"/>
      <c r="F15" s="14"/>
      <c r="G15" s="14"/>
      <c r="H15" s="48"/>
      <c r="I15" s="98"/>
      <c r="J15" s="14"/>
      <c r="K15" s="14"/>
      <c r="L15" s="14"/>
      <c r="M15" s="48"/>
      <c r="N15" s="48"/>
      <c r="O15" s="48"/>
    </row>
    <row r="16" spans="1:15" s="15" customFormat="1" ht="15.95" customHeight="1" x14ac:dyDescent="0.3">
      <c r="A16" s="60" t="s">
        <v>1253</v>
      </c>
      <c r="B16" s="61">
        <v>15170000</v>
      </c>
      <c r="C16" s="62">
        <v>65750000</v>
      </c>
      <c r="D16" s="62">
        <v>86000000</v>
      </c>
      <c r="E16" s="63"/>
      <c r="F16" s="14"/>
      <c r="G16" s="14"/>
      <c r="H16" s="48"/>
      <c r="I16" s="98"/>
      <c r="J16" s="14"/>
      <c r="K16" s="14"/>
      <c r="L16" s="14"/>
      <c r="M16" s="48"/>
      <c r="N16" s="48"/>
      <c r="O16" s="48"/>
    </row>
    <row r="17" spans="1:16" ht="15.95" hidden="1" customHeight="1" outlineLevel="1" x14ac:dyDescent="0.3">
      <c r="A17" s="26" t="s">
        <v>1254</v>
      </c>
      <c r="B17" s="64"/>
      <c r="C17" s="65"/>
      <c r="D17" s="65"/>
      <c r="E17" s="35"/>
      <c r="F17" s="14"/>
      <c r="G17" s="14"/>
      <c r="H17" s="48"/>
      <c r="I17" s="150" t="s">
        <v>1255</v>
      </c>
      <c r="J17" s="97" t="s">
        <v>1256</v>
      </c>
      <c r="K17" s="151" t="s">
        <v>1257</v>
      </c>
      <c r="L17" s="150" t="s">
        <v>1258</v>
      </c>
      <c r="M17" s="48"/>
      <c r="N17" s="48"/>
      <c r="O17" s="48"/>
    </row>
    <row r="18" spans="1:16" ht="15.95" hidden="1" customHeight="1" outlineLevel="1" x14ac:dyDescent="0.3">
      <c r="A18" s="26" t="s">
        <v>1259</v>
      </c>
      <c r="B18" s="64"/>
      <c r="C18" s="65"/>
      <c r="D18" s="65"/>
      <c r="E18" s="31"/>
      <c r="F18" s="14"/>
      <c r="G18" s="14"/>
      <c r="H18" s="48"/>
      <c r="I18" s="152" t="s">
        <v>1260</v>
      </c>
      <c r="J18" s="152" t="s">
        <v>1261</v>
      </c>
      <c r="K18" s="152" t="s">
        <v>1262</v>
      </c>
      <c r="L18" s="14"/>
      <c r="M18" s="48"/>
      <c r="N18" s="48"/>
      <c r="O18" s="48"/>
    </row>
    <row r="19" spans="1:16" ht="15.95" hidden="1" customHeight="1" outlineLevel="1" x14ac:dyDescent="0.3">
      <c r="A19" s="26" t="s">
        <v>1263</v>
      </c>
      <c r="B19" s="64"/>
      <c r="C19" s="65"/>
      <c r="D19" s="65"/>
      <c r="E19" s="31"/>
      <c r="F19" s="14"/>
      <c r="G19" s="14"/>
      <c r="H19" s="48"/>
      <c r="I19" s="97" t="s">
        <v>1264</v>
      </c>
      <c r="J19" s="96" t="s">
        <v>1265</v>
      </c>
      <c r="K19" s="98"/>
      <c r="L19" s="14"/>
      <c r="M19" s="48"/>
      <c r="N19" s="48"/>
      <c r="O19" s="48"/>
    </row>
    <row r="20" spans="1:16" s="15" customFormat="1" ht="15.95" customHeight="1" collapsed="1" x14ac:dyDescent="0.3">
      <c r="A20" s="27" t="s">
        <v>1266</v>
      </c>
      <c r="B20" s="66">
        <f>B21-B8</f>
        <v>-11291400.000000004</v>
      </c>
      <c r="C20" s="67">
        <f>C21-C8</f>
        <v>-97207500.00000003</v>
      </c>
      <c r="D20" s="67">
        <f>D21-D8</f>
        <v>-302851375</v>
      </c>
      <c r="E20" s="34"/>
      <c r="F20" s="14"/>
      <c r="G20" s="14">
        <v>-11291400</v>
      </c>
      <c r="H20" s="48">
        <v>-97207500</v>
      </c>
      <c r="I20" s="98"/>
      <c r="J20" s="14"/>
      <c r="K20" s="14"/>
      <c r="L20" s="14"/>
      <c r="M20" s="48"/>
      <c r="N20" s="48"/>
      <c r="O20" s="48"/>
      <c r="P20" s="48"/>
    </row>
    <row r="21" spans="1:16" s="15" customFormat="1" ht="45" x14ac:dyDescent="0.3">
      <c r="A21" s="54" t="s">
        <v>1267</v>
      </c>
      <c r="B21" s="55">
        <f>SUM(B23:B29)</f>
        <v>16248600</v>
      </c>
      <c r="C21" s="56">
        <f>SUM(C23:C29)</f>
        <v>152042500</v>
      </c>
      <c r="D21" s="56">
        <f>SUM(D23:D29)</f>
        <v>128542375</v>
      </c>
      <c r="E21" s="68" t="s">
        <v>1268</v>
      </c>
      <c r="F21" s="14"/>
      <c r="G21" s="14"/>
      <c r="H21" s="48"/>
      <c r="I21" s="98"/>
      <c r="J21" s="14"/>
      <c r="K21" s="14"/>
      <c r="L21" s="14"/>
      <c r="M21" s="48"/>
      <c r="N21" s="48"/>
      <c r="O21" s="48"/>
    </row>
    <row r="22" spans="1:16" s="15" customFormat="1" ht="15.95" customHeight="1" x14ac:dyDescent="0.3">
      <c r="A22" s="58" t="s">
        <v>1269</v>
      </c>
      <c r="B22" s="69">
        <f>B21/B$8</f>
        <v>0.59</v>
      </c>
      <c r="C22" s="70">
        <f>C21/C$8</f>
        <v>0.60999999999999988</v>
      </c>
      <c r="D22" s="70">
        <f>D21/D$8</f>
        <v>0.29796995204497051</v>
      </c>
      <c r="E22" s="157" t="s">
        <v>1270</v>
      </c>
      <c r="F22" s="14"/>
      <c r="G22" s="14"/>
      <c r="H22" s="71"/>
      <c r="I22" s="98"/>
      <c r="J22" s="14"/>
      <c r="K22" s="14"/>
      <c r="L22" s="14"/>
      <c r="M22" s="48"/>
      <c r="N22" s="48"/>
      <c r="O22" s="48"/>
    </row>
    <row r="23" spans="1:16" s="15" customFormat="1" ht="15.95" customHeight="1" x14ac:dyDescent="0.3">
      <c r="A23" s="60" t="s">
        <v>1247</v>
      </c>
      <c r="B23" s="61">
        <v>5015000</v>
      </c>
      <c r="C23" s="62">
        <v>15799000</v>
      </c>
      <c r="D23" s="62">
        <v>17180333.333333332</v>
      </c>
      <c r="E23" s="63"/>
      <c r="F23" s="14"/>
      <c r="G23" s="14"/>
      <c r="H23" s="48"/>
      <c r="I23" s="98"/>
      <c r="J23" s="14"/>
      <c r="K23" s="14"/>
      <c r="L23" s="14"/>
      <c r="M23" s="48"/>
      <c r="N23" s="48"/>
      <c r="O23" s="48"/>
    </row>
    <row r="24" spans="1:16" s="15" customFormat="1" ht="15.95" customHeight="1" x14ac:dyDescent="0.3">
      <c r="A24" s="60" t="s">
        <v>1248</v>
      </c>
      <c r="B24" s="61">
        <v>413000</v>
      </c>
      <c r="C24" s="62">
        <v>19703000</v>
      </c>
      <c r="D24" s="62">
        <v>23404041.666666668</v>
      </c>
      <c r="E24" s="63"/>
      <c r="F24" s="14"/>
      <c r="G24" s="14"/>
      <c r="H24" s="48"/>
      <c r="I24" s="98"/>
      <c r="J24" s="14"/>
      <c r="K24" s="14"/>
      <c r="L24" s="14"/>
      <c r="M24" s="48"/>
      <c r="N24" s="48"/>
      <c r="O24" s="48"/>
    </row>
    <row r="25" spans="1:16" s="15" customFormat="1" ht="15.95" customHeight="1" x14ac:dyDescent="0.3">
      <c r="A25" s="60" t="s">
        <v>1249</v>
      </c>
      <c r="B25" s="61">
        <v>472000</v>
      </c>
      <c r="C25" s="62">
        <v>14640000</v>
      </c>
      <c r="D25" s="62">
        <v>14765000</v>
      </c>
      <c r="E25" s="63"/>
      <c r="F25" s="14"/>
      <c r="G25" s="14"/>
      <c r="H25" s="48"/>
      <c r="I25" s="98"/>
      <c r="J25" s="14"/>
      <c r="K25" s="14"/>
      <c r="L25" s="14"/>
      <c r="M25" s="48"/>
      <c r="N25" s="48"/>
      <c r="O25" s="48"/>
    </row>
    <row r="26" spans="1:16" s="15" customFormat="1" ht="15.95" customHeight="1" x14ac:dyDescent="0.3">
      <c r="A26" s="60" t="s">
        <v>1250</v>
      </c>
      <c r="B26" s="61">
        <v>1398300</v>
      </c>
      <c r="C26" s="62">
        <v>12993000</v>
      </c>
      <c r="D26" s="62">
        <v>12993000</v>
      </c>
      <c r="E26" s="63"/>
      <c r="F26" s="14"/>
      <c r="G26" s="14"/>
      <c r="H26" s="48"/>
      <c r="I26" s="98"/>
      <c r="J26" s="14"/>
      <c r="K26" s="14"/>
      <c r="L26" s="14"/>
      <c r="M26" s="48"/>
      <c r="N26" s="48"/>
      <c r="O26" s="48"/>
    </row>
    <row r="27" spans="1:16" s="15" customFormat="1" ht="15.95" customHeight="1" x14ac:dyDescent="0.3">
      <c r="A27" s="60" t="s">
        <v>1251</v>
      </c>
      <c r="B27" s="61"/>
      <c r="C27" s="62">
        <v>48800000</v>
      </c>
      <c r="D27" s="62">
        <f>D14*H27</f>
        <v>0</v>
      </c>
      <c r="E27" s="63"/>
      <c r="F27" s="14"/>
      <c r="G27" s="72"/>
      <c r="H27" s="72"/>
      <c r="I27" s="98"/>
      <c r="J27" s="14"/>
      <c r="K27" s="14"/>
      <c r="L27" s="14"/>
      <c r="M27" s="48"/>
      <c r="N27" s="48"/>
      <c r="O27" s="48"/>
    </row>
    <row r="28" spans="1:16" s="15" customFormat="1" ht="15.95" customHeight="1" x14ac:dyDescent="0.3">
      <c r="A28" s="60" t="s">
        <v>1252</v>
      </c>
      <c r="B28" s="61"/>
      <c r="C28" s="62"/>
      <c r="D28" s="62">
        <f>D15*H28</f>
        <v>0</v>
      </c>
      <c r="E28" s="63"/>
      <c r="F28" s="14"/>
      <c r="G28" s="72"/>
      <c r="H28" s="72"/>
      <c r="I28" s="98"/>
      <c r="J28" s="14"/>
      <c r="K28" s="14"/>
      <c r="L28" s="14"/>
      <c r="M28" s="48"/>
      <c r="N28" s="48"/>
      <c r="O28" s="48"/>
    </row>
    <row r="29" spans="1:16" s="15" customFormat="1" ht="15.95" customHeight="1" x14ac:dyDescent="0.3">
      <c r="A29" s="60" t="s">
        <v>1253</v>
      </c>
      <c r="B29" s="61">
        <v>8950300</v>
      </c>
      <c r="C29" s="62">
        <v>40107500</v>
      </c>
      <c r="D29" s="62">
        <v>60200000</v>
      </c>
      <c r="E29" s="63"/>
      <c r="F29" s="14"/>
      <c r="G29" s="14"/>
      <c r="H29" s="48"/>
      <c r="I29" s="98"/>
      <c r="J29" s="14"/>
      <c r="K29" s="14"/>
      <c r="L29" s="14"/>
      <c r="M29" s="48"/>
      <c r="N29" s="48"/>
      <c r="O29" s="48"/>
    </row>
    <row r="30" spans="1:16" ht="15.95" hidden="1" customHeight="1" outlineLevel="1" x14ac:dyDescent="0.35">
      <c r="A30" s="73" t="s">
        <v>1271</v>
      </c>
      <c r="B30" s="64"/>
      <c r="C30" s="65"/>
      <c r="D30" s="65"/>
      <c r="E30" s="31"/>
      <c r="F30" s="74"/>
      <c r="G30" s="74"/>
      <c r="H30" s="48"/>
      <c r="I30" s="98" t="s">
        <v>1272</v>
      </c>
      <c r="J30" s="14"/>
      <c r="K30" s="14"/>
      <c r="L30" s="14"/>
      <c r="M30" s="48"/>
      <c r="N30" s="48"/>
      <c r="O30" s="48"/>
    </row>
    <row r="31" spans="1:16" ht="15.95" hidden="1" customHeight="1" outlineLevel="1" x14ac:dyDescent="0.35">
      <c r="A31" s="73" t="s">
        <v>1273</v>
      </c>
      <c r="B31" s="64"/>
      <c r="C31" s="65"/>
      <c r="D31" s="65"/>
      <c r="E31" s="31"/>
      <c r="F31" s="74"/>
      <c r="G31" s="74"/>
      <c r="H31" s="48"/>
      <c r="I31" s="98"/>
      <c r="J31" s="14"/>
      <c r="K31" s="14"/>
      <c r="L31" s="14"/>
      <c r="M31" s="48"/>
      <c r="N31" s="48"/>
      <c r="O31" s="48"/>
    </row>
    <row r="32" spans="1:16" ht="15.95" hidden="1" customHeight="1" outlineLevel="1" x14ac:dyDescent="0.35">
      <c r="A32" s="73" t="s">
        <v>1274</v>
      </c>
      <c r="B32" s="64"/>
      <c r="C32" s="65"/>
      <c r="D32" s="65"/>
      <c r="E32" s="31"/>
      <c r="F32" s="74"/>
      <c r="G32" s="74"/>
      <c r="H32" s="48"/>
      <c r="I32" s="98" t="s">
        <v>1275</v>
      </c>
      <c r="J32" s="14"/>
      <c r="K32" s="14"/>
      <c r="L32" s="14"/>
      <c r="M32" s="48"/>
      <c r="N32" s="48"/>
      <c r="O32" s="48"/>
    </row>
    <row r="33" spans="1:15" ht="15.95" hidden="1" customHeight="1" outlineLevel="1" x14ac:dyDescent="0.35">
      <c r="A33" s="73" t="s">
        <v>1276</v>
      </c>
      <c r="B33" s="64"/>
      <c r="C33" s="65"/>
      <c r="D33" s="65"/>
      <c r="E33" s="31"/>
      <c r="F33" s="74"/>
      <c r="G33" s="74"/>
      <c r="H33" s="48"/>
      <c r="I33" s="98" t="s">
        <v>1277</v>
      </c>
      <c r="J33" s="14"/>
      <c r="K33" s="14"/>
      <c r="L33" s="14"/>
      <c r="M33" s="48"/>
      <c r="N33" s="48"/>
      <c r="O33" s="48"/>
    </row>
    <row r="34" spans="1:15" ht="15.95" hidden="1" customHeight="1" outlineLevel="1" x14ac:dyDescent="0.35">
      <c r="A34" s="73" t="s">
        <v>1278</v>
      </c>
      <c r="B34" s="64"/>
      <c r="C34" s="65"/>
      <c r="D34" s="65"/>
      <c r="E34" s="33"/>
      <c r="F34" s="74"/>
      <c r="G34" s="74"/>
      <c r="H34" s="48"/>
      <c r="I34" s="153" t="s">
        <v>1279</v>
      </c>
      <c r="J34" s="98"/>
      <c r="K34" s="14"/>
      <c r="L34" s="14"/>
      <c r="M34" s="48"/>
      <c r="N34" s="48"/>
      <c r="O34" s="48"/>
    </row>
    <row r="35" spans="1:15" ht="15.95" hidden="1" customHeight="1" outlineLevel="1" x14ac:dyDescent="0.35">
      <c r="A35" s="26" t="s">
        <v>1280</v>
      </c>
      <c r="B35" s="64"/>
      <c r="C35" s="65"/>
      <c r="D35" s="65"/>
      <c r="E35" s="31"/>
      <c r="F35" s="74"/>
      <c r="G35" s="74"/>
      <c r="H35" s="48"/>
      <c r="I35" s="99" t="s">
        <v>1281</v>
      </c>
      <c r="J35" s="100"/>
      <c r="K35" s="14"/>
      <c r="L35" s="14"/>
      <c r="M35" s="48"/>
      <c r="N35" s="48"/>
      <c r="O35" s="48"/>
    </row>
    <row r="36" spans="1:15" ht="15.95" hidden="1" customHeight="1" outlineLevel="1" x14ac:dyDescent="0.35">
      <c r="A36" s="26" t="s">
        <v>1282</v>
      </c>
      <c r="B36" s="64"/>
      <c r="C36" s="65"/>
      <c r="D36" s="65"/>
      <c r="E36" s="31"/>
      <c r="F36" s="74"/>
      <c r="G36" s="74"/>
      <c r="H36" s="48"/>
      <c r="I36" s="99" t="s">
        <v>1283</v>
      </c>
      <c r="J36" s="100"/>
      <c r="K36" s="14"/>
      <c r="L36" s="14"/>
      <c r="M36" s="48"/>
      <c r="N36" s="48"/>
      <c r="O36" s="48"/>
    </row>
    <row r="37" spans="1:15" ht="15.95" hidden="1" customHeight="1" outlineLevel="1" x14ac:dyDescent="0.3">
      <c r="A37" s="26" t="s">
        <v>1284</v>
      </c>
      <c r="B37" s="64"/>
      <c r="C37" s="65"/>
      <c r="D37" s="65"/>
      <c r="E37" s="31"/>
      <c r="F37" s="48"/>
      <c r="G37" s="48"/>
      <c r="H37" s="48"/>
      <c r="I37" s="96" t="s">
        <v>1285</v>
      </c>
      <c r="J37" s="97"/>
      <c r="K37" s="14"/>
      <c r="L37" s="14"/>
      <c r="M37" s="48"/>
      <c r="N37" s="48"/>
      <c r="O37" s="48"/>
    </row>
    <row r="38" spans="1:15" ht="15.95" hidden="1" customHeight="1" outlineLevel="1" x14ac:dyDescent="0.35">
      <c r="A38" s="26" t="s">
        <v>1286</v>
      </c>
      <c r="B38" s="64"/>
      <c r="C38" s="65"/>
      <c r="D38" s="65"/>
      <c r="E38" s="35"/>
      <c r="F38" s="74"/>
      <c r="G38" s="74"/>
      <c r="H38" s="48"/>
      <c r="I38" s="96" t="s">
        <v>1287</v>
      </c>
      <c r="J38" s="97"/>
      <c r="K38" s="14"/>
      <c r="L38" s="14"/>
      <c r="M38" s="48"/>
      <c r="N38" s="48"/>
      <c r="O38" s="48"/>
    </row>
    <row r="39" spans="1:15" ht="15.95" hidden="1" customHeight="1" outlineLevel="1" x14ac:dyDescent="0.35">
      <c r="A39" s="26" t="s">
        <v>1288</v>
      </c>
      <c r="B39" s="64"/>
      <c r="C39" s="65"/>
      <c r="D39" s="65"/>
      <c r="E39" s="31"/>
      <c r="F39" s="74"/>
      <c r="G39" s="74"/>
      <c r="H39" s="48"/>
      <c r="I39" s="96"/>
      <c r="J39" s="97"/>
      <c r="K39" s="14"/>
      <c r="L39" s="14"/>
      <c r="M39" s="48"/>
      <c r="N39" s="48"/>
      <c r="O39" s="48"/>
    </row>
    <row r="40" spans="1:15" ht="15.95" hidden="1" customHeight="1" outlineLevel="1" x14ac:dyDescent="0.35">
      <c r="A40" s="26" t="s">
        <v>1289</v>
      </c>
      <c r="B40" s="64"/>
      <c r="C40" s="65"/>
      <c r="D40" s="65"/>
      <c r="E40" s="31"/>
      <c r="F40" s="74"/>
      <c r="G40" s="74"/>
      <c r="H40" s="48"/>
      <c r="I40" s="98" t="s">
        <v>1290</v>
      </c>
      <c r="J40" s="14" t="s">
        <v>1291</v>
      </c>
      <c r="K40" s="14"/>
      <c r="L40" s="14"/>
      <c r="M40" s="48"/>
      <c r="N40" s="48"/>
      <c r="O40" s="48"/>
    </row>
    <row r="41" spans="1:15" s="15" customFormat="1" ht="30" collapsed="1" x14ac:dyDescent="0.3">
      <c r="A41" s="75" t="s">
        <v>960</v>
      </c>
      <c r="B41" s="76">
        <f>SUM(B44:B50)</f>
        <v>-2583442.8128711041</v>
      </c>
      <c r="C41" s="77">
        <f>SUM(C44:C50)</f>
        <v>-39890009.298368648</v>
      </c>
      <c r="D41" s="77">
        <f>SUM(D44:D50)</f>
        <v>-76794430.055964351</v>
      </c>
      <c r="E41" s="78" t="s">
        <v>1292</v>
      </c>
      <c r="F41" s="48"/>
      <c r="G41" s="14">
        <v>-2583442.8128711041</v>
      </c>
      <c r="H41" s="48">
        <v>-39890009.298368648</v>
      </c>
      <c r="I41" s="98"/>
      <c r="J41" s="14"/>
      <c r="K41" s="14"/>
      <c r="L41" s="14"/>
      <c r="M41" s="48"/>
      <c r="N41" s="48"/>
      <c r="O41" s="48"/>
    </row>
    <row r="42" spans="1:15" s="15" customFormat="1" ht="15.95" customHeight="1" x14ac:dyDescent="0.3">
      <c r="A42" s="58" t="s">
        <v>1293</v>
      </c>
      <c r="B42" s="79">
        <f>SUM(B44:B49)/SUM(B10:B15)</f>
        <v>-0.20884743838893324</v>
      </c>
      <c r="C42" s="59">
        <f>SUM(C44:C49)/SUM(C10:C15)</f>
        <v>-0.2173842468575948</v>
      </c>
      <c r="D42" s="77"/>
      <c r="E42" s="57"/>
      <c r="F42" s="48"/>
      <c r="G42" s="14"/>
      <c r="H42" s="48"/>
      <c r="I42" s="98"/>
      <c r="J42" s="14"/>
      <c r="K42" s="14"/>
      <c r="L42" s="14"/>
      <c r="M42" s="48"/>
      <c r="N42" s="48"/>
      <c r="O42" s="48"/>
    </row>
    <row r="43" spans="1:15" s="15" customFormat="1" ht="15.95" customHeight="1" x14ac:dyDescent="0.3">
      <c r="A43" s="58" t="s">
        <v>1294</v>
      </c>
      <c r="B43" s="80">
        <f>B50/B16</f>
        <v>0</v>
      </c>
      <c r="C43" s="81">
        <f>C50/C16</f>
        <v>0</v>
      </c>
      <c r="D43" s="59">
        <f>D41/D$8</f>
        <v>-0.17801470247532411</v>
      </c>
      <c r="E43" s="82"/>
      <c r="F43" s="48"/>
      <c r="G43" s="48"/>
      <c r="H43" s="48"/>
      <c r="I43" s="98"/>
      <c r="J43" s="14"/>
      <c r="K43" s="14"/>
      <c r="L43" s="14"/>
      <c r="M43" s="48"/>
      <c r="N43" s="48"/>
      <c r="O43" s="48"/>
    </row>
    <row r="44" spans="1:15" s="15" customFormat="1" ht="15.95" customHeight="1" x14ac:dyDescent="0.3">
      <c r="A44" s="83" t="s">
        <v>1247</v>
      </c>
      <c r="B44" s="84">
        <v>-1678066.0342049301</v>
      </c>
      <c r="C44" s="85">
        <v>-5244769.2900179802</v>
      </c>
      <c r="D44" s="85">
        <v>-5425222.6898320001</v>
      </c>
      <c r="E44" s="86"/>
      <c r="F44" s="14"/>
      <c r="G44" s="48"/>
      <c r="H44" s="48"/>
      <c r="I44" s="98"/>
      <c r="J44" s="14"/>
      <c r="K44" s="14"/>
      <c r="L44" s="14"/>
      <c r="M44" s="48"/>
      <c r="N44" s="48"/>
      <c r="O44" s="48"/>
    </row>
    <row r="45" spans="1:15" s="15" customFormat="1" ht="15.95" customHeight="1" x14ac:dyDescent="0.3">
      <c r="A45" s="83" t="s">
        <v>1248</v>
      </c>
      <c r="B45" s="84">
        <v>-181471.08212211501</v>
      </c>
      <c r="C45" s="85">
        <v>-6908830.1988363396</v>
      </c>
      <c r="D45" s="85">
        <v>-8023804.2725232663</v>
      </c>
      <c r="E45" s="86"/>
      <c r="F45" s="14"/>
      <c r="G45" s="48"/>
      <c r="H45" s="48"/>
      <c r="I45" s="98"/>
      <c r="J45" s="14"/>
      <c r="K45" s="14"/>
      <c r="L45" s="14"/>
      <c r="M45" s="48"/>
      <c r="N45" s="48"/>
      <c r="O45" s="48"/>
    </row>
    <row r="46" spans="1:15" s="15" customFormat="1" ht="15.95" customHeight="1" x14ac:dyDescent="0.3">
      <c r="A46" s="83" t="s">
        <v>1249</v>
      </c>
      <c r="B46" s="84">
        <v>-226259.715327527</v>
      </c>
      <c r="C46" s="85">
        <v>-5743345.9881276898</v>
      </c>
      <c r="D46" s="85">
        <v>-5752339.2722224528</v>
      </c>
      <c r="E46" s="86"/>
      <c r="F46" s="14"/>
      <c r="G46" s="14"/>
      <c r="H46" s="48"/>
      <c r="I46" s="98"/>
      <c r="J46" s="14"/>
      <c r="K46" s="14"/>
      <c r="L46" s="14"/>
      <c r="M46" s="48"/>
      <c r="N46" s="48"/>
      <c r="O46" s="48"/>
    </row>
    <row r="47" spans="1:15" s="15" customFormat="1" ht="15.95" customHeight="1" x14ac:dyDescent="0.3">
      <c r="A47" s="83" t="s">
        <v>1250</v>
      </c>
      <c r="B47" s="84">
        <v>-497645.981216532</v>
      </c>
      <c r="C47" s="85">
        <v>-4393063.82138664</v>
      </c>
      <c r="D47" s="85">
        <v>-4393063.82138664</v>
      </c>
      <c r="E47" s="86"/>
      <c r="F47" s="14"/>
      <c r="G47" s="48"/>
      <c r="H47" s="48"/>
      <c r="I47" s="98"/>
      <c r="J47" s="14"/>
      <c r="K47" s="14"/>
      <c r="L47" s="14"/>
      <c r="M47" s="48"/>
      <c r="N47" s="48"/>
      <c r="O47" s="48"/>
    </row>
    <row r="48" spans="1:15" s="15" customFormat="1" ht="15.95" customHeight="1" x14ac:dyDescent="0.3">
      <c r="A48" s="83" t="s">
        <v>1251</v>
      </c>
      <c r="B48" s="84"/>
      <c r="C48" s="85">
        <v>-17600000</v>
      </c>
      <c r="D48" s="85">
        <v>-35200000</v>
      </c>
      <c r="E48" s="86"/>
      <c r="F48" s="48"/>
      <c r="G48" s="72"/>
      <c r="H48" s="72"/>
      <c r="I48" s="98"/>
      <c r="J48" s="14"/>
      <c r="K48" s="14"/>
      <c r="L48" s="14"/>
      <c r="M48" s="48"/>
      <c r="N48" s="48"/>
      <c r="O48" s="48"/>
    </row>
    <row r="49" spans="1:15" s="15" customFormat="1" ht="15.95" customHeight="1" x14ac:dyDescent="0.3">
      <c r="A49" s="83" t="s">
        <v>1252</v>
      </c>
      <c r="B49" s="84"/>
      <c r="C49" s="85"/>
      <c r="D49" s="85">
        <v>-18000000</v>
      </c>
      <c r="E49" s="87"/>
      <c r="F49" s="48"/>
      <c r="G49" s="88"/>
      <c r="H49" s="72"/>
      <c r="I49" s="98"/>
      <c r="J49" s="14"/>
      <c r="K49" s="14"/>
      <c r="L49" s="14"/>
      <c r="M49" s="48"/>
      <c r="N49" s="48"/>
      <c r="O49" s="48"/>
    </row>
    <row r="50" spans="1:15" s="15" customFormat="1" ht="15.95" customHeight="1" x14ac:dyDescent="0.3">
      <c r="A50" s="83"/>
      <c r="B50" s="84"/>
      <c r="C50" s="85"/>
      <c r="D50" s="85"/>
      <c r="E50" s="87"/>
      <c r="F50" s="48"/>
      <c r="G50" s="48"/>
      <c r="H50" s="48"/>
      <c r="I50" s="98"/>
      <c r="J50" s="14"/>
      <c r="K50" s="14"/>
      <c r="L50" s="14"/>
      <c r="M50" s="48"/>
      <c r="N50" s="48"/>
      <c r="O50" s="48"/>
    </row>
    <row r="51" spans="1:15" ht="15.95" hidden="1" customHeight="1" outlineLevel="1" x14ac:dyDescent="0.3">
      <c r="A51" s="26" t="s">
        <v>1295</v>
      </c>
      <c r="B51" s="64"/>
      <c r="C51" s="65"/>
      <c r="D51" s="65"/>
      <c r="E51" s="33"/>
      <c r="F51" s="48"/>
      <c r="G51" s="48"/>
      <c r="H51" s="48"/>
      <c r="I51" s="96" t="s">
        <v>1296</v>
      </c>
      <c r="J51" s="97" t="s">
        <v>1297</v>
      </c>
      <c r="K51" s="98"/>
      <c r="L51" s="153" t="s">
        <v>1298</v>
      </c>
      <c r="M51" s="154" t="s">
        <v>1299</v>
      </c>
      <c r="N51" s="48"/>
      <c r="O51" s="48"/>
    </row>
    <row r="52" spans="1:15" ht="15.95" hidden="1" customHeight="1" outlineLevel="1" x14ac:dyDescent="0.3">
      <c r="A52" s="26" t="s">
        <v>1300</v>
      </c>
      <c r="B52" s="64"/>
      <c r="C52" s="65"/>
      <c r="D52" s="65"/>
      <c r="E52" s="33"/>
      <c r="F52" s="48"/>
      <c r="G52" s="48"/>
      <c r="H52" s="48"/>
      <c r="I52" s="98" t="s">
        <v>1301</v>
      </c>
      <c r="J52" s="14"/>
      <c r="K52" s="14"/>
      <c r="L52" s="14"/>
      <c r="M52" s="48"/>
      <c r="N52" s="48"/>
      <c r="O52" s="48"/>
    </row>
    <row r="53" spans="1:15" ht="15.95" hidden="1" customHeight="1" outlineLevel="1" x14ac:dyDescent="0.3">
      <c r="A53" s="26" t="s">
        <v>1302</v>
      </c>
      <c r="B53" s="64"/>
      <c r="C53" s="65"/>
      <c r="D53" s="65"/>
      <c r="E53" s="33"/>
      <c r="F53" s="48"/>
      <c r="G53" s="48"/>
      <c r="H53" s="48"/>
      <c r="I53" s="98" t="s">
        <v>1303</v>
      </c>
      <c r="J53" s="14"/>
      <c r="K53" s="14"/>
      <c r="L53" s="14"/>
      <c r="M53" s="48"/>
      <c r="N53" s="48"/>
      <c r="O53" s="48"/>
    </row>
    <row r="54" spans="1:15" ht="15.95" hidden="1" customHeight="1" outlineLevel="1" x14ac:dyDescent="0.3">
      <c r="A54" s="26" t="s">
        <v>1304</v>
      </c>
      <c r="B54" s="64"/>
      <c r="C54" s="65"/>
      <c r="D54" s="65"/>
      <c r="E54" s="33"/>
      <c r="F54" s="48"/>
      <c r="G54" s="48"/>
      <c r="H54" s="48"/>
      <c r="I54" s="98" t="s">
        <v>1305</v>
      </c>
      <c r="J54" s="98"/>
      <c r="K54" s="14"/>
      <c r="L54" s="14"/>
      <c r="M54" s="48"/>
      <c r="N54" s="48"/>
      <c r="O54" s="48"/>
    </row>
    <row r="55" spans="1:15" ht="15.95" hidden="1" customHeight="1" outlineLevel="1" x14ac:dyDescent="0.3">
      <c r="A55" s="26" t="s">
        <v>1306</v>
      </c>
      <c r="B55" s="64"/>
      <c r="C55" s="65"/>
      <c r="D55" s="65"/>
      <c r="E55" s="33"/>
      <c r="F55" s="48"/>
      <c r="G55" s="48"/>
      <c r="H55" s="48"/>
      <c r="I55" s="98"/>
      <c r="J55" s="98"/>
      <c r="K55" s="14"/>
      <c r="L55" s="14"/>
      <c r="M55" s="48"/>
      <c r="N55" s="48"/>
      <c r="O55" s="48"/>
    </row>
    <row r="56" spans="1:15" ht="15.95" hidden="1" customHeight="1" outlineLevel="1" x14ac:dyDescent="0.3">
      <c r="A56" s="26" t="s">
        <v>1307</v>
      </c>
      <c r="B56" s="64"/>
      <c r="C56" s="65"/>
      <c r="D56" s="65"/>
      <c r="E56" s="33"/>
      <c r="F56" s="48"/>
      <c r="G56" s="48"/>
      <c r="H56" s="48"/>
      <c r="I56" s="98" t="s">
        <v>1308</v>
      </c>
      <c r="J56" s="14"/>
      <c r="K56" s="14"/>
      <c r="L56" s="14"/>
      <c r="M56" s="48"/>
      <c r="N56" s="48"/>
      <c r="O56" s="48"/>
    </row>
    <row r="57" spans="1:15" ht="15.95" hidden="1" customHeight="1" outlineLevel="1" x14ac:dyDescent="0.3">
      <c r="A57" s="26" t="s">
        <v>1309</v>
      </c>
      <c r="B57" s="64"/>
      <c r="C57" s="65"/>
      <c r="D57" s="65"/>
      <c r="E57" s="33"/>
      <c r="F57" s="89"/>
      <c r="G57" s="89"/>
      <c r="H57" s="89"/>
      <c r="I57" s="98" t="s">
        <v>1310</v>
      </c>
      <c r="J57" s="14"/>
      <c r="K57" s="14"/>
      <c r="L57" s="14"/>
      <c r="M57" s="48"/>
      <c r="N57" s="48"/>
      <c r="O57" s="48"/>
    </row>
    <row r="58" spans="1:15" ht="15.95" hidden="1" customHeight="1" outlineLevel="1" x14ac:dyDescent="0.3">
      <c r="A58" s="26" t="s">
        <v>1311</v>
      </c>
      <c r="B58" s="64"/>
      <c r="C58" s="65"/>
      <c r="D58" s="65"/>
      <c r="E58" s="33"/>
      <c r="F58" s="48"/>
      <c r="G58" s="48"/>
      <c r="H58" s="48"/>
      <c r="I58" s="98" t="s">
        <v>1312</v>
      </c>
      <c r="J58" s="14"/>
      <c r="K58" s="14"/>
      <c r="L58" s="14"/>
      <c r="M58" s="48"/>
      <c r="N58" s="48"/>
      <c r="O58" s="48"/>
    </row>
    <row r="59" spans="1:15" ht="15.95" hidden="1" customHeight="1" outlineLevel="1" x14ac:dyDescent="0.3">
      <c r="A59" s="26" t="s">
        <v>1313</v>
      </c>
      <c r="B59" s="64"/>
      <c r="C59" s="65"/>
      <c r="D59" s="65"/>
      <c r="E59" s="33"/>
      <c r="F59" s="48"/>
      <c r="G59" s="48"/>
      <c r="H59" s="48"/>
      <c r="I59" s="98"/>
      <c r="J59" s="14"/>
      <c r="K59" s="14"/>
      <c r="L59" s="14"/>
      <c r="M59" s="48"/>
      <c r="N59" s="48"/>
      <c r="O59" s="48"/>
    </row>
    <row r="60" spans="1:15" ht="15.95" hidden="1" customHeight="1" outlineLevel="1" x14ac:dyDescent="0.3">
      <c r="A60" s="26" t="s">
        <v>1314</v>
      </c>
      <c r="B60" s="64"/>
      <c r="C60" s="65"/>
      <c r="D60" s="65"/>
      <c r="E60" s="33"/>
      <c r="F60" s="48"/>
      <c r="G60" s="48"/>
      <c r="H60" s="48"/>
      <c r="I60" s="98"/>
      <c r="J60" s="14"/>
      <c r="K60" s="14"/>
      <c r="L60" s="14"/>
      <c r="M60" s="48"/>
      <c r="N60" s="48"/>
      <c r="O60" s="48"/>
    </row>
    <row r="61" spans="1:15" s="15" customFormat="1" ht="15.95" customHeight="1" collapsed="1" x14ac:dyDescent="0.35">
      <c r="A61" s="75" t="s">
        <v>937</v>
      </c>
      <c r="B61" s="76">
        <f>SUM(B63:B68)</f>
        <v>-1483000</v>
      </c>
      <c r="C61" s="77">
        <f>SUM(C63:C68)</f>
        <v>-21955400</v>
      </c>
      <c r="D61" s="77">
        <f>SUM(D63:D68)</f>
        <v>-42877105.833333328</v>
      </c>
      <c r="E61" s="90" t="s">
        <v>1315</v>
      </c>
      <c r="F61" s="74"/>
      <c r="G61" s="74">
        <v>-1483000</v>
      </c>
      <c r="H61" s="74">
        <v>-21955400</v>
      </c>
      <c r="I61" s="98"/>
      <c r="J61" s="14"/>
      <c r="K61" s="14"/>
      <c r="L61" s="14"/>
      <c r="M61" s="48"/>
      <c r="N61" s="48"/>
      <c r="O61" s="48"/>
    </row>
    <row r="62" spans="1:15" s="15" customFormat="1" ht="15.95" customHeight="1" x14ac:dyDescent="0.35">
      <c r="A62" s="58" t="s">
        <v>1293</v>
      </c>
      <c r="B62" s="79">
        <f>SUM(B63:B68)/SUM(B10:B15)</f>
        <v>-0.11988682295877122</v>
      </c>
      <c r="C62" s="59">
        <f>SUM(C63:C68)/SUM(C10:C15)</f>
        <v>-0.11964795640326975</v>
      </c>
      <c r="D62" s="77"/>
      <c r="E62" s="57"/>
      <c r="F62" s="74"/>
      <c r="G62" s="74"/>
      <c r="H62" s="74"/>
      <c r="I62" s="98"/>
      <c r="J62" s="14"/>
      <c r="K62" s="14"/>
      <c r="L62" s="14"/>
      <c r="M62" s="48"/>
      <c r="N62" s="48"/>
      <c r="O62" s="48"/>
    </row>
    <row r="63" spans="1:15" s="15" customFormat="1" ht="15.95" customHeight="1" x14ac:dyDescent="0.35">
      <c r="A63" s="83" t="s">
        <v>1247</v>
      </c>
      <c r="B63" s="84">
        <v>-1020000</v>
      </c>
      <c r="C63" s="85">
        <v>-3108000</v>
      </c>
      <c r="D63" s="85">
        <v>-3449016.6666666665</v>
      </c>
      <c r="E63" s="87"/>
      <c r="F63" s="91"/>
      <c r="G63" s="74"/>
      <c r="H63" s="74"/>
      <c r="I63" s="98"/>
      <c r="J63" s="14"/>
      <c r="K63" s="14"/>
      <c r="L63" s="14"/>
      <c r="M63" s="48"/>
      <c r="N63" s="48"/>
      <c r="O63" s="48"/>
    </row>
    <row r="64" spans="1:15" s="15" customFormat="1" ht="15.95" customHeight="1" x14ac:dyDescent="0.35">
      <c r="A64" s="83" t="s">
        <v>1248</v>
      </c>
      <c r="B64" s="84">
        <v>-82600</v>
      </c>
      <c r="C64" s="85">
        <v>-3811400</v>
      </c>
      <c r="D64" s="85">
        <v>-3986089.1666666665</v>
      </c>
      <c r="E64" s="87"/>
      <c r="F64" s="91"/>
      <c r="G64" s="74"/>
      <c r="H64" s="74"/>
      <c r="I64" s="98"/>
      <c r="J64" s="14"/>
      <c r="K64" s="14"/>
      <c r="L64" s="14"/>
      <c r="M64" s="48"/>
      <c r="N64" s="48"/>
      <c r="O64" s="48"/>
    </row>
    <row r="65" spans="1:15" s="15" customFormat="1" ht="15.95" customHeight="1" x14ac:dyDescent="0.35">
      <c r="A65" s="83" t="s">
        <v>1249</v>
      </c>
      <c r="B65" s="84">
        <v>-96000</v>
      </c>
      <c r="C65" s="85">
        <v>-2880000</v>
      </c>
      <c r="D65" s="85">
        <v>-2886000</v>
      </c>
      <c r="E65" s="87"/>
      <c r="F65" s="91"/>
      <c r="G65" s="74"/>
      <c r="H65" s="74"/>
      <c r="I65" s="98"/>
      <c r="J65" s="14"/>
      <c r="K65" s="14"/>
      <c r="L65" s="14"/>
      <c r="M65" s="48"/>
      <c r="N65" s="48"/>
      <c r="O65" s="48"/>
    </row>
    <row r="66" spans="1:15" s="15" customFormat="1" ht="15.95" customHeight="1" x14ac:dyDescent="0.35">
      <c r="A66" s="83" t="s">
        <v>1250</v>
      </c>
      <c r="B66" s="84">
        <v>-284400</v>
      </c>
      <c r="C66" s="85">
        <v>-2556000</v>
      </c>
      <c r="D66" s="85">
        <v>-2556000</v>
      </c>
      <c r="E66" s="87"/>
      <c r="F66" s="91"/>
      <c r="G66" s="74"/>
      <c r="H66" s="74"/>
      <c r="I66" s="98"/>
      <c r="J66" s="14"/>
      <c r="K66" s="14"/>
      <c r="L66" s="14"/>
      <c r="M66" s="48"/>
      <c r="N66" s="48"/>
      <c r="O66" s="48"/>
    </row>
    <row r="67" spans="1:15" s="15" customFormat="1" ht="15.95" customHeight="1" x14ac:dyDescent="0.35">
      <c r="A67" s="83" t="s">
        <v>1251</v>
      </c>
      <c r="B67" s="84"/>
      <c r="C67" s="85">
        <v>-9600000</v>
      </c>
      <c r="D67" s="85">
        <v>-19200000</v>
      </c>
      <c r="E67" s="87"/>
      <c r="F67" s="74"/>
      <c r="G67" s="72"/>
      <c r="H67" s="72"/>
      <c r="I67" s="98"/>
      <c r="J67" s="14"/>
      <c r="K67" s="14"/>
      <c r="L67" s="14"/>
      <c r="M67" s="48"/>
      <c r="N67" s="48"/>
      <c r="O67" s="48"/>
    </row>
    <row r="68" spans="1:15" s="15" customFormat="1" ht="15.95" customHeight="1" x14ac:dyDescent="0.35">
      <c r="A68" s="83" t="s">
        <v>1252</v>
      </c>
      <c r="B68" s="84"/>
      <c r="C68" s="85"/>
      <c r="D68" s="85">
        <v>-10800000</v>
      </c>
      <c r="E68" s="87"/>
      <c r="F68" s="74"/>
      <c r="G68" s="88"/>
      <c r="H68" s="72"/>
      <c r="I68" s="98"/>
      <c r="J68" s="14"/>
      <c r="K68" s="14"/>
      <c r="L68" s="14"/>
      <c r="M68" s="48"/>
      <c r="N68" s="48"/>
      <c r="O68" s="48"/>
    </row>
    <row r="69" spans="1:15" ht="15.95" hidden="1" customHeight="1" outlineLevel="1" x14ac:dyDescent="0.35">
      <c r="A69" s="26" t="s">
        <v>1316</v>
      </c>
      <c r="B69" s="64"/>
      <c r="C69" s="65"/>
      <c r="D69" s="65"/>
      <c r="E69" s="33"/>
      <c r="F69" s="74"/>
      <c r="G69" s="74"/>
      <c r="H69" s="74"/>
      <c r="I69" s="98" t="s">
        <v>1317</v>
      </c>
      <c r="J69" s="98" t="s">
        <v>1318</v>
      </c>
      <c r="K69" s="98" t="s">
        <v>1319</v>
      </c>
      <c r="L69" s="14"/>
      <c r="M69" s="48"/>
      <c r="N69" s="48"/>
      <c r="O69" s="48"/>
    </row>
    <row r="70" spans="1:15" ht="15.95" hidden="1" customHeight="1" outlineLevel="1" x14ac:dyDescent="0.35">
      <c r="A70" s="26" t="s">
        <v>1320</v>
      </c>
      <c r="B70" s="64"/>
      <c r="C70" s="65"/>
      <c r="D70" s="65"/>
      <c r="E70" s="32"/>
      <c r="F70" s="74"/>
      <c r="G70" s="74"/>
      <c r="H70" s="74"/>
      <c r="I70" s="98" t="s">
        <v>1321</v>
      </c>
      <c r="J70" s="14"/>
      <c r="K70" s="14"/>
      <c r="L70" s="14"/>
      <c r="M70" s="48"/>
      <c r="N70" s="48"/>
      <c r="O70" s="48"/>
    </row>
    <row r="71" spans="1:15" ht="15.95" hidden="1" customHeight="1" outlineLevel="1" x14ac:dyDescent="0.35">
      <c r="A71" s="26" t="s">
        <v>1322</v>
      </c>
      <c r="B71" s="64"/>
      <c r="C71" s="65"/>
      <c r="D71" s="65"/>
      <c r="E71" s="33"/>
      <c r="F71" s="74"/>
      <c r="G71" s="74"/>
      <c r="H71" s="74"/>
      <c r="I71" s="98"/>
      <c r="J71" s="14"/>
      <c r="K71" s="14"/>
      <c r="L71" s="14"/>
      <c r="M71" s="48"/>
      <c r="N71" s="48"/>
      <c r="O71" s="48"/>
    </row>
    <row r="72" spans="1:15" ht="15.95" hidden="1" customHeight="1" outlineLevel="1" x14ac:dyDescent="0.35">
      <c r="A72" s="26" t="s">
        <v>1323</v>
      </c>
      <c r="B72" s="64"/>
      <c r="C72" s="65"/>
      <c r="D72" s="65"/>
      <c r="E72" s="33"/>
      <c r="F72" s="101"/>
      <c r="G72" s="101"/>
      <c r="H72" s="101"/>
      <c r="I72" s="153" t="s">
        <v>1324</v>
      </c>
      <c r="J72" s="14"/>
      <c r="K72" s="14"/>
      <c r="L72" s="14"/>
      <c r="M72" s="48"/>
      <c r="N72" s="48"/>
      <c r="O72" s="48"/>
    </row>
    <row r="73" spans="1:15" ht="15.95" hidden="1" customHeight="1" outlineLevel="1" x14ac:dyDescent="0.35">
      <c r="A73" s="26" t="s">
        <v>1325</v>
      </c>
      <c r="B73" s="64"/>
      <c r="C73" s="65"/>
      <c r="D73" s="65"/>
      <c r="E73" s="32"/>
      <c r="F73" s="74"/>
      <c r="G73" s="74"/>
      <c r="H73" s="74"/>
      <c r="I73" s="98" t="s">
        <v>1326</v>
      </c>
      <c r="J73" s="14"/>
      <c r="K73" s="14"/>
      <c r="L73" s="14"/>
      <c r="M73" s="48"/>
      <c r="N73" s="48"/>
      <c r="O73" s="48"/>
    </row>
    <row r="74" spans="1:15" ht="15.95" hidden="1" customHeight="1" outlineLevel="1" x14ac:dyDescent="0.35">
      <c r="A74" s="26" t="s">
        <v>1327</v>
      </c>
      <c r="B74" s="64"/>
      <c r="C74" s="65"/>
      <c r="D74" s="65"/>
      <c r="E74" s="33"/>
      <c r="F74" s="101"/>
      <c r="G74" s="101"/>
      <c r="H74" s="101"/>
      <c r="I74" s="98" t="s">
        <v>1328</v>
      </c>
      <c r="J74" s="14"/>
      <c r="K74" s="14"/>
      <c r="L74" s="14"/>
      <c r="M74" s="48"/>
      <c r="N74" s="48"/>
      <c r="O74" s="48"/>
    </row>
    <row r="75" spans="1:15" ht="15.95" hidden="1" customHeight="1" outlineLevel="1" x14ac:dyDescent="0.35">
      <c r="A75" s="26" t="s">
        <v>1329</v>
      </c>
      <c r="B75" s="64"/>
      <c r="C75" s="65"/>
      <c r="D75" s="65"/>
      <c r="E75" s="33"/>
      <c r="F75" s="74"/>
      <c r="G75" s="74"/>
      <c r="H75" s="74"/>
      <c r="I75" s="98" t="s">
        <v>1330</v>
      </c>
      <c r="J75" s="14"/>
      <c r="K75" s="14"/>
      <c r="L75" s="14"/>
      <c r="M75" s="48"/>
      <c r="N75" s="48"/>
      <c r="O75" s="48"/>
    </row>
    <row r="76" spans="1:15" ht="15.95" hidden="1" customHeight="1" outlineLevel="1" x14ac:dyDescent="0.35">
      <c r="A76" s="26" t="s">
        <v>1331</v>
      </c>
      <c r="B76" s="64"/>
      <c r="C76" s="65"/>
      <c r="D76" s="65"/>
      <c r="E76" s="33"/>
      <c r="F76" s="74"/>
      <c r="G76" s="74"/>
      <c r="H76" s="74"/>
      <c r="I76" s="98" t="s">
        <v>1332</v>
      </c>
      <c r="J76" s="14"/>
      <c r="K76" s="14"/>
      <c r="L76" s="14"/>
      <c r="M76" s="48"/>
      <c r="N76" s="48"/>
      <c r="O76" s="48"/>
    </row>
    <row r="77" spans="1:15" ht="15.95" hidden="1" customHeight="1" outlineLevel="1" x14ac:dyDescent="0.35">
      <c r="A77" s="26" t="s">
        <v>1333</v>
      </c>
      <c r="B77" s="64"/>
      <c r="C77" s="65"/>
      <c r="D77" s="65"/>
      <c r="E77" s="102"/>
      <c r="F77" s="74"/>
      <c r="G77" s="74"/>
      <c r="H77" s="74"/>
      <c r="I77" s="98" t="s">
        <v>1334</v>
      </c>
      <c r="J77" s="14"/>
      <c r="K77" s="14"/>
      <c r="L77" s="14"/>
      <c r="M77" s="48"/>
      <c r="N77" s="48"/>
      <c r="O77" s="48"/>
    </row>
    <row r="78" spans="1:15" ht="15.95" hidden="1" customHeight="1" outlineLevel="1" x14ac:dyDescent="0.35">
      <c r="A78" s="26" t="s">
        <v>1335</v>
      </c>
      <c r="B78" s="64"/>
      <c r="C78" s="65"/>
      <c r="D78" s="65"/>
      <c r="E78" s="33"/>
      <c r="F78" s="74"/>
      <c r="G78" s="74"/>
      <c r="H78" s="74"/>
      <c r="I78" s="96"/>
      <c r="J78" s="14"/>
      <c r="K78" s="14"/>
      <c r="L78" s="14"/>
      <c r="M78" s="48"/>
      <c r="N78" s="48"/>
      <c r="O78" s="48"/>
    </row>
    <row r="79" spans="1:15" ht="15.95" hidden="1" customHeight="1" outlineLevel="1" x14ac:dyDescent="0.35">
      <c r="A79" s="26" t="s">
        <v>1336</v>
      </c>
      <c r="B79" s="64"/>
      <c r="C79" s="65"/>
      <c r="D79" s="65"/>
      <c r="E79" s="33"/>
      <c r="F79" s="74"/>
      <c r="G79" s="74"/>
      <c r="H79" s="74"/>
      <c r="I79" s="98" t="s">
        <v>1337</v>
      </c>
      <c r="J79" s="14"/>
      <c r="K79" s="97" t="s">
        <v>1338</v>
      </c>
      <c r="L79" s="155" t="s">
        <v>1291</v>
      </c>
      <c r="M79" s="48"/>
      <c r="N79" s="48"/>
      <c r="O79" s="48"/>
    </row>
    <row r="80" spans="1:15" ht="15.95" hidden="1" customHeight="1" outlineLevel="1" x14ac:dyDescent="0.35">
      <c r="A80" s="26" t="s">
        <v>1339</v>
      </c>
      <c r="B80" s="64"/>
      <c r="C80" s="65"/>
      <c r="D80" s="65"/>
      <c r="E80" s="33"/>
      <c r="F80" s="101"/>
      <c r="G80" s="101"/>
      <c r="H80" s="101"/>
      <c r="I80" s="98" t="s">
        <v>1340</v>
      </c>
      <c r="J80" s="14"/>
      <c r="K80" s="14"/>
      <c r="L80" s="14"/>
      <c r="M80" s="48"/>
      <c r="N80" s="48"/>
      <c r="O80" s="48"/>
    </row>
    <row r="81" spans="1:15" ht="15.95" hidden="1" customHeight="1" outlineLevel="1" x14ac:dyDescent="0.35">
      <c r="A81" s="26" t="s">
        <v>1341</v>
      </c>
      <c r="B81" s="64"/>
      <c r="C81" s="65"/>
      <c r="D81" s="65"/>
      <c r="E81" s="33"/>
      <c r="F81" s="101"/>
      <c r="G81" s="101"/>
      <c r="H81" s="101"/>
      <c r="I81" s="153" t="s">
        <v>1342</v>
      </c>
      <c r="J81" s="14"/>
      <c r="K81" s="14"/>
      <c r="L81" s="14"/>
      <c r="M81" s="48"/>
      <c r="N81" s="48"/>
      <c r="O81" s="48"/>
    </row>
    <row r="82" spans="1:15" ht="15.95" hidden="1" customHeight="1" outlineLevel="1" x14ac:dyDescent="0.35">
      <c r="A82" s="26" t="s">
        <v>1343</v>
      </c>
      <c r="B82" s="64"/>
      <c r="C82" s="65"/>
      <c r="D82" s="65"/>
      <c r="E82" s="33"/>
      <c r="F82" s="101"/>
      <c r="G82" s="101"/>
      <c r="H82" s="101"/>
      <c r="I82" s="98" t="s">
        <v>1344</v>
      </c>
      <c r="J82" s="14"/>
      <c r="K82" s="14"/>
      <c r="L82" s="14"/>
      <c r="M82" s="48"/>
      <c r="N82" s="48"/>
      <c r="O82" s="48"/>
    </row>
    <row r="83" spans="1:15" ht="15.95" hidden="1" customHeight="1" outlineLevel="1" x14ac:dyDescent="0.35">
      <c r="A83" s="26" t="s">
        <v>1345</v>
      </c>
      <c r="B83" s="64"/>
      <c r="C83" s="65"/>
      <c r="D83" s="65"/>
      <c r="E83" s="33"/>
      <c r="F83" s="74"/>
      <c r="G83" s="74"/>
      <c r="H83" s="74"/>
      <c r="I83" s="98" t="s">
        <v>1346</v>
      </c>
      <c r="J83" s="14"/>
      <c r="K83" s="14"/>
      <c r="L83" s="14"/>
      <c r="M83" s="48"/>
      <c r="N83" s="48"/>
      <c r="O83" s="48"/>
    </row>
    <row r="84" spans="1:15" ht="15.95" hidden="1" customHeight="1" outlineLevel="1" x14ac:dyDescent="0.35">
      <c r="A84" s="26" t="s">
        <v>1347</v>
      </c>
      <c r="B84" s="64"/>
      <c r="C84" s="65"/>
      <c r="D84" s="65"/>
      <c r="E84" s="33"/>
      <c r="F84" s="74"/>
      <c r="G84" s="74"/>
      <c r="H84" s="74"/>
      <c r="I84" s="156" t="s">
        <v>1348</v>
      </c>
      <c r="J84" s="14"/>
      <c r="K84" s="14"/>
      <c r="L84" s="14"/>
      <c r="M84" s="48"/>
      <c r="N84" s="48"/>
      <c r="O84" s="48"/>
    </row>
    <row r="85" spans="1:15" ht="15.95" hidden="1" customHeight="1" outlineLevel="1" x14ac:dyDescent="0.35">
      <c r="A85" s="26" t="s">
        <v>1349</v>
      </c>
      <c r="B85" s="64"/>
      <c r="C85" s="65"/>
      <c r="D85" s="65"/>
      <c r="E85" s="33"/>
      <c r="F85" s="74"/>
      <c r="G85" s="74"/>
      <c r="H85" s="74"/>
      <c r="I85" s="107">
        <v>62510002</v>
      </c>
      <c r="J85" s="107">
        <v>62510003</v>
      </c>
      <c r="K85" s="107">
        <v>62510004</v>
      </c>
      <c r="L85" s="14"/>
      <c r="M85" s="48"/>
      <c r="N85" s="48"/>
      <c r="O85" s="48"/>
    </row>
    <row r="86" spans="1:15" ht="15.95" hidden="1" customHeight="1" outlineLevel="1" x14ac:dyDescent="0.35">
      <c r="A86" s="26" t="s">
        <v>1350</v>
      </c>
      <c r="B86" s="64"/>
      <c r="C86" s="65"/>
      <c r="D86" s="65"/>
      <c r="E86" s="33"/>
      <c r="F86" s="74"/>
      <c r="G86" s="74"/>
      <c r="H86" s="74"/>
      <c r="I86" s="156" t="s">
        <v>1351</v>
      </c>
      <c r="J86" s="14"/>
      <c r="K86" s="14"/>
      <c r="L86" s="14"/>
      <c r="M86" s="48"/>
      <c r="N86" s="48"/>
      <c r="O86" s="48"/>
    </row>
    <row r="87" spans="1:15" ht="15.95" hidden="1" customHeight="1" outlineLevel="1" x14ac:dyDescent="0.35">
      <c r="A87" s="26" t="s">
        <v>1352</v>
      </c>
      <c r="B87" s="64"/>
      <c r="C87" s="65"/>
      <c r="D87" s="65"/>
      <c r="E87" s="33"/>
      <c r="F87" s="74"/>
      <c r="G87" s="74"/>
      <c r="H87" s="74"/>
      <c r="I87" s="107"/>
      <c r="J87" s="107"/>
      <c r="K87" s="107"/>
      <c r="L87" s="14"/>
      <c r="M87" s="48"/>
      <c r="N87" s="48"/>
      <c r="O87" s="48"/>
    </row>
    <row r="88" spans="1:15" ht="15.95" hidden="1" customHeight="1" outlineLevel="1" x14ac:dyDescent="0.35">
      <c r="A88" s="26" t="s">
        <v>1353</v>
      </c>
      <c r="B88" s="64"/>
      <c r="C88" s="65"/>
      <c r="D88" s="65"/>
      <c r="E88" s="33"/>
      <c r="F88" s="74"/>
      <c r="G88" s="74"/>
      <c r="H88" s="74"/>
      <c r="I88" s="156" t="s">
        <v>1354</v>
      </c>
      <c r="J88" s="14"/>
      <c r="K88" s="14"/>
      <c r="L88" s="14"/>
      <c r="M88" s="48"/>
      <c r="N88" s="48"/>
      <c r="O88" s="48"/>
    </row>
    <row r="89" spans="1:15" ht="15.95" hidden="1" customHeight="1" outlineLevel="1" x14ac:dyDescent="0.35">
      <c r="A89" s="26" t="s">
        <v>1355</v>
      </c>
      <c r="B89" s="64"/>
      <c r="C89" s="65"/>
      <c r="D89" s="65"/>
      <c r="E89" s="32"/>
      <c r="F89" s="74"/>
      <c r="G89" s="74"/>
      <c r="H89" s="74"/>
      <c r="I89" s="96" t="s">
        <v>1356</v>
      </c>
      <c r="J89" s="14"/>
      <c r="K89" s="14"/>
      <c r="L89" s="14"/>
      <c r="M89" s="48"/>
      <c r="N89" s="48"/>
      <c r="O89" s="48"/>
    </row>
    <row r="90" spans="1:15" ht="15.95" hidden="1" customHeight="1" outlineLevel="1" x14ac:dyDescent="0.35">
      <c r="A90" s="26" t="s">
        <v>1357</v>
      </c>
      <c r="B90" s="64"/>
      <c r="C90" s="65"/>
      <c r="D90" s="65"/>
      <c r="E90" s="33"/>
      <c r="F90" s="74"/>
      <c r="G90" s="74"/>
      <c r="H90" s="74"/>
      <c r="I90" s="153" t="s">
        <v>1358</v>
      </c>
      <c r="J90" s="14"/>
      <c r="K90" s="14"/>
      <c r="L90" s="14"/>
      <c r="M90" s="48"/>
      <c r="N90" s="48"/>
      <c r="O90" s="48"/>
    </row>
    <row r="91" spans="1:15" ht="15.95" hidden="1" customHeight="1" outlineLevel="1" x14ac:dyDescent="0.35">
      <c r="A91" s="26" t="s">
        <v>1359</v>
      </c>
      <c r="B91" s="64"/>
      <c r="C91" s="65"/>
      <c r="D91" s="65"/>
      <c r="E91" s="33"/>
      <c r="F91" s="74"/>
      <c r="G91" s="74"/>
      <c r="H91" s="74"/>
      <c r="I91" s="98"/>
      <c r="J91" s="14"/>
      <c r="K91" s="14"/>
      <c r="L91" s="14"/>
      <c r="M91" s="48"/>
      <c r="N91" s="48"/>
      <c r="O91" s="48"/>
    </row>
    <row r="92" spans="1:15" s="15" customFormat="1" ht="15.95" customHeight="1" collapsed="1" x14ac:dyDescent="0.3">
      <c r="A92" s="75" t="s">
        <v>989</v>
      </c>
      <c r="B92" s="76">
        <f>SUM(B95:B101)</f>
        <v>-482950</v>
      </c>
      <c r="C92" s="77">
        <f>SUM(C95:C101)</f>
        <v>-7553000</v>
      </c>
      <c r="D92" s="77">
        <f>SUM(D95:D101)</f>
        <v>-13248971.875</v>
      </c>
      <c r="E92" s="90" t="s">
        <v>1360</v>
      </c>
      <c r="F92" s="48"/>
      <c r="G92" s="14">
        <v>-482950</v>
      </c>
      <c r="H92" s="14">
        <v>-7553000</v>
      </c>
      <c r="I92" s="98"/>
      <c r="J92" s="14"/>
      <c r="K92" s="14"/>
      <c r="L92" s="14"/>
      <c r="M92" s="48"/>
      <c r="N92" s="48"/>
      <c r="O92" s="48"/>
    </row>
    <row r="93" spans="1:15" s="15" customFormat="1" ht="15.95" customHeight="1" x14ac:dyDescent="0.3">
      <c r="A93" s="58" t="s">
        <v>1293</v>
      </c>
      <c r="B93" s="79">
        <f>SUM(B95:B100)/SUM(B10:B15)</f>
        <v>-3.9042037186742116E-2</v>
      </c>
      <c r="C93" s="59">
        <f>SUM(C95:C100)/SUM(C10:C15)</f>
        <v>-4.1160762942779289E-2</v>
      </c>
      <c r="D93" s="77"/>
      <c r="E93" s="57"/>
      <c r="F93" s="48"/>
      <c r="G93" s="14"/>
      <c r="H93" s="14"/>
      <c r="I93" s="98"/>
      <c r="J93" s="14"/>
      <c r="K93" s="14"/>
      <c r="L93" s="14"/>
      <c r="M93" s="48"/>
      <c r="N93" s="48"/>
      <c r="O93" s="48"/>
    </row>
    <row r="94" spans="1:15" s="15" customFormat="1" ht="15.95" customHeight="1" x14ac:dyDescent="0.3">
      <c r="A94" s="58" t="s">
        <v>1294</v>
      </c>
      <c r="B94" s="79">
        <f>B101/B$16</f>
        <v>0</v>
      </c>
      <c r="C94" s="59">
        <f>C101/C$16</f>
        <v>0</v>
      </c>
      <c r="D94" s="59">
        <f>D92/D$8</f>
        <v>-3.0712016284426932E-2</v>
      </c>
      <c r="E94" s="82"/>
      <c r="F94" s="48"/>
      <c r="G94" s="48"/>
      <c r="H94" s="48"/>
      <c r="I94" s="98"/>
      <c r="J94" s="14"/>
      <c r="K94" s="14"/>
      <c r="L94" s="14"/>
      <c r="M94" s="48"/>
      <c r="N94" s="48"/>
      <c r="O94" s="48"/>
    </row>
    <row r="95" spans="1:15" s="15" customFormat="1" ht="15.95" customHeight="1" x14ac:dyDescent="0.35">
      <c r="A95" s="83" t="s">
        <v>1247</v>
      </c>
      <c r="B95" s="84">
        <v>-340000</v>
      </c>
      <c r="C95" s="85">
        <v>-1036000</v>
      </c>
      <c r="D95" s="85">
        <v>-814123.33333333326</v>
      </c>
      <c r="E95" s="87"/>
      <c r="F95" s="91"/>
      <c r="G95" s="48"/>
      <c r="H95" s="48"/>
      <c r="I95" s="98"/>
      <c r="J95" s="14"/>
      <c r="K95" s="14"/>
      <c r="L95" s="14"/>
      <c r="M95" s="48"/>
      <c r="N95" s="48"/>
      <c r="O95" s="48"/>
    </row>
    <row r="96" spans="1:15" s="15" customFormat="1" ht="15.95" customHeight="1" x14ac:dyDescent="0.35">
      <c r="A96" s="83" t="s">
        <v>1248</v>
      </c>
      <c r="B96" s="84">
        <v>-28000</v>
      </c>
      <c r="C96" s="85">
        <v>-1292000</v>
      </c>
      <c r="D96" s="85">
        <v>-434098.54166666663</v>
      </c>
      <c r="E96" s="87"/>
      <c r="F96" s="91"/>
      <c r="G96" s="48"/>
      <c r="H96" s="48"/>
      <c r="I96" s="98"/>
      <c r="J96" s="14"/>
      <c r="K96" s="14"/>
      <c r="L96" s="14"/>
      <c r="M96" s="48"/>
      <c r="N96" s="48"/>
      <c r="O96" s="48"/>
    </row>
    <row r="97" spans="1:15" s="15" customFormat="1" ht="15.95" customHeight="1" x14ac:dyDescent="0.35">
      <c r="A97" s="83" t="s">
        <v>1249</v>
      </c>
      <c r="B97" s="84">
        <v>-32000</v>
      </c>
      <c r="C97" s="85">
        <v>-960000</v>
      </c>
      <c r="D97" s="85">
        <v>-935750</v>
      </c>
      <c r="E97" s="87"/>
      <c r="F97" s="91"/>
      <c r="G97" s="48"/>
      <c r="H97" s="48"/>
      <c r="I97" s="98"/>
      <c r="J97" s="14"/>
      <c r="K97" s="14"/>
      <c r="L97" s="14"/>
      <c r="M97" s="48"/>
      <c r="N97" s="48"/>
      <c r="O97" s="48"/>
    </row>
    <row r="98" spans="1:15" s="15" customFormat="1" ht="15.95" customHeight="1" x14ac:dyDescent="0.35">
      <c r="A98" s="83" t="s">
        <v>1250</v>
      </c>
      <c r="B98" s="84">
        <v>-82950</v>
      </c>
      <c r="C98" s="85">
        <v>-1065000</v>
      </c>
      <c r="D98" s="85">
        <v>-1065000</v>
      </c>
      <c r="E98" s="87"/>
      <c r="F98" s="91"/>
      <c r="G98" s="48"/>
      <c r="H98" s="48"/>
      <c r="I98" s="98"/>
      <c r="J98" s="14"/>
      <c r="K98" s="14"/>
      <c r="L98" s="14"/>
      <c r="M98" s="48"/>
      <c r="N98" s="48"/>
      <c r="O98" s="48"/>
    </row>
    <row r="99" spans="1:15" s="15" customFormat="1" ht="15.95" customHeight="1" x14ac:dyDescent="0.3">
      <c r="A99" s="83" t="s">
        <v>1251</v>
      </c>
      <c r="B99" s="84"/>
      <c r="C99" s="85">
        <v>-3200000</v>
      </c>
      <c r="D99" s="85">
        <v>-6400000</v>
      </c>
      <c r="E99" s="87"/>
      <c r="F99" s="48"/>
      <c r="G99" s="72"/>
      <c r="H99" s="72"/>
      <c r="I99" s="98"/>
      <c r="J99" s="14"/>
      <c r="K99" s="14"/>
      <c r="L99" s="14"/>
      <c r="M99" s="48"/>
      <c r="N99" s="48"/>
      <c r="O99" s="48"/>
    </row>
    <row r="100" spans="1:15" s="15" customFormat="1" ht="15.95" customHeight="1" x14ac:dyDescent="0.3">
      <c r="A100" s="83" t="s">
        <v>1252</v>
      </c>
      <c r="B100" s="84"/>
      <c r="C100" s="85"/>
      <c r="D100" s="85">
        <v>-3600000</v>
      </c>
      <c r="E100" s="87"/>
      <c r="F100" s="48"/>
      <c r="G100" s="88"/>
      <c r="H100" s="72"/>
      <c r="I100" s="98"/>
      <c r="J100" s="14"/>
      <c r="K100" s="14"/>
      <c r="L100" s="14"/>
      <c r="M100" s="48"/>
      <c r="N100" s="48"/>
      <c r="O100" s="48"/>
    </row>
    <row r="101" spans="1:15" s="15" customFormat="1" ht="15.95" customHeight="1" x14ac:dyDescent="0.3">
      <c r="A101" s="83"/>
      <c r="B101" s="84"/>
      <c r="C101" s="85"/>
      <c r="D101" s="85"/>
      <c r="E101" s="87"/>
      <c r="F101" s="48"/>
      <c r="G101" s="48"/>
      <c r="H101" s="48"/>
      <c r="I101" s="98"/>
      <c r="J101" s="14"/>
      <c r="K101" s="14"/>
      <c r="L101" s="14"/>
      <c r="M101" s="48"/>
      <c r="N101" s="48"/>
      <c r="O101" s="48"/>
    </row>
    <row r="102" spans="1:15" s="15" customFormat="1" ht="15.95" customHeight="1" x14ac:dyDescent="0.35">
      <c r="A102" s="75" t="s">
        <v>1361</v>
      </c>
      <c r="B102" s="76">
        <f>SUM(B104:B109)</f>
        <v>-993833.33333333419</v>
      </c>
      <c r="C102" s="77">
        <f>SUM(C104:C109)</f>
        <v>-11611000.000000004</v>
      </c>
      <c r="D102" s="77">
        <f>SUM(D104:D109)</f>
        <v>-16111000.000000004</v>
      </c>
      <c r="E102" s="82"/>
      <c r="F102" s="74"/>
      <c r="G102" s="74">
        <v>-993833.33333333419</v>
      </c>
      <c r="H102" s="74">
        <v>-11611000.000000004</v>
      </c>
      <c r="I102" s="3" t="s">
        <v>1362</v>
      </c>
      <c r="J102" t="s">
        <v>1363</v>
      </c>
      <c r="K102" t="s">
        <v>1364</v>
      </c>
      <c r="L102"/>
      <c r="M102" s="48"/>
      <c r="N102" s="48"/>
      <c r="O102" s="48"/>
    </row>
    <row r="103" spans="1:15" s="15" customFormat="1" ht="15.95" customHeight="1" x14ac:dyDescent="0.35">
      <c r="A103" s="58" t="s">
        <v>1293</v>
      </c>
      <c r="B103" s="79">
        <f>B102/SUM(B10:B15)</f>
        <v>-8.0342225815144233E-2</v>
      </c>
      <c r="C103" s="59">
        <f>C102/SUM(C10:C15)</f>
        <v>-6.3275204359673043E-2</v>
      </c>
      <c r="D103" s="59">
        <f>D102/D$8</f>
        <v>-3.7346391782449334E-2</v>
      </c>
      <c r="E103" s="82"/>
      <c r="F103" s="74"/>
      <c r="G103" s="74"/>
      <c r="H103" s="74"/>
      <c r="I103" s="3"/>
      <c r="J103"/>
      <c r="K103"/>
      <c r="L103"/>
      <c r="M103" s="48"/>
      <c r="N103" s="48"/>
      <c r="O103" s="48"/>
    </row>
    <row r="104" spans="1:15" s="15" customFormat="1" ht="15.95" customHeight="1" x14ac:dyDescent="0.35">
      <c r="A104" s="83" t="s">
        <v>1247</v>
      </c>
      <c r="B104" s="84">
        <v>-555555.55555555597</v>
      </c>
      <c r="C104" s="85">
        <v>-1666666.66666667</v>
      </c>
      <c r="D104" s="85">
        <v>-1666666.66666667</v>
      </c>
      <c r="E104" s="103"/>
      <c r="F104" s="91"/>
      <c r="G104" s="74"/>
      <c r="H104" s="74"/>
      <c r="I104" s="3"/>
      <c r="J104"/>
      <c r="K104"/>
      <c r="L104"/>
      <c r="M104" s="48"/>
      <c r="N104" s="48"/>
      <c r="O104" s="48"/>
    </row>
    <row r="105" spans="1:15" s="15" customFormat="1" ht="15.95" customHeight="1" x14ac:dyDescent="0.35">
      <c r="A105" s="83" t="s">
        <v>1248</v>
      </c>
      <c r="B105" s="84">
        <v>-154666.66666666701</v>
      </c>
      <c r="C105" s="85">
        <v>-1856000</v>
      </c>
      <c r="D105" s="85">
        <v>-1856000</v>
      </c>
      <c r="E105" s="103"/>
      <c r="F105" s="91"/>
      <c r="G105" s="74"/>
      <c r="H105" s="74"/>
      <c r="I105" s="3"/>
      <c r="J105"/>
      <c r="K105"/>
      <c r="L105"/>
      <c r="M105" s="48"/>
      <c r="N105" s="48"/>
      <c r="O105" s="48"/>
    </row>
    <row r="106" spans="1:15" s="15" customFormat="1" ht="15.95" customHeight="1" x14ac:dyDescent="0.35">
      <c r="A106" s="83" t="s">
        <v>1249</v>
      </c>
      <c r="B106" s="84">
        <v>-93333.333333333299</v>
      </c>
      <c r="C106" s="85">
        <v>-1120000</v>
      </c>
      <c r="D106" s="85">
        <v>-1120000.0000000002</v>
      </c>
      <c r="E106" s="103"/>
      <c r="F106" s="91"/>
      <c r="G106" s="74"/>
      <c r="H106" s="74"/>
      <c r="I106" s="3"/>
      <c r="J106"/>
      <c r="K106"/>
      <c r="L106"/>
      <c r="M106" s="48"/>
      <c r="N106" s="48"/>
      <c r="O106" s="48"/>
    </row>
    <row r="107" spans="1:15" s="15" customFormat="1" ht="15.95" customHeight="1" x14ac:dyDescent="0.35">
      <c r="A107" s="83" t="s">
        <v>1250</v>
      </c>
      <c r="B107" s="84">
        <v>-190277.77777777801</v>
      </c>
      <c r="C107" s="85">
        <v>-1141666.66666667</v>
      </c>
      <c r="D107" s="85">
        <v>-1141666.66666667</v>
      </c>
      <c r="E107" s="103"/>
      <c r="F107" s="91"/>
      <c r="G107" s="74"/>
      <c r="H107" s="74"/>
      <c r="I107" s="3"/>
      <c r="J107"/>
      <c r="K107"/>
      <c r="L107"/>
      <c r="M107" s="48"/>
      <c r="N107" s="48"/>
      <c r="O107" s="48"/>
    </row>
    <row r="108" spans="1:15" s="15" customFormat="1" ht="15.95" customHeight="1" x14ac:dyDescent="0.35">
      <c r="A108" s="83" t="s">
        <v>1251</v>
      </c>
      <c r="B108" s="104"/>
      <c r="C108" s="85">
        <v>-5826666.6666666642</v>
      </c>
      <c r="D108" s="85">
        <v>-5826666.6666666642</v>
      </c>
      <c r="E108" s="103"/>
      <c r="F108" s="74"/>
      <c r="G108" s="74"/>
      <c r="H108" s="74"/>
      <c r="I108" s="3"/>
      <c r="J108"/>
      <c r="K108"/>
      <c r="L108"/>
      <c r="M108" s="48"/>
      <c r="N108" s="48"/>
      <c r="O108" s="48"/>
    </row>
    <row r="109" spans="1:15" s="15" customFormat="1" ht="15.95" customHeight="1" x14ac:dyDescent="0.35">
      <c r="A109" s="83" t="s">
        <v>1252</v>
      </c>
      <c r="B109" s="104"/>
      <c r="C109" s="105"/>
      <c r="D109" s="85">
        <v>-4500000</v>
      </c>
      <c r="E109" s="103"/>
      <c r="F109" s="74"/>
      <c r="G109" s="74"/>
      <c r="H109" s="74"/>
      <c r="I109" s="3"/>
      <c r="J109"/>
      <c r="K109"/>
      <c r="L109"/>
      <c r="M109" s="48"/>
      <c r="N109" s="48"/>
      <c r="O109" s="48"/>
    </row>
    <row r="110" spans="1:15" s="15" customFormat="1" ht="15.95" customHeight="1" x14ac:dyDescent="0.35">
      <c r="A110" s="75" t="s">
        <v>1042</v>
      </c>
      <c r="B110" s="76">
        <f>SUM(B112:B123)</f>
        <v>-4504485</v>
      </c>
      <c r="C110" s="77">
        <f>SUM(C112:C123)</f>
        <v>-17472625</v>
      </c>
      <c r="D110" s="77">
        <v>-4300000</v>
      </c>
      <c r="E110" s="57"/>
      <c r="F110" s="74"/>
      <c r="G110" s="74">
        <v>-4504485</v>
      </c>
      <c r="H110" s="74">
        <v>-17472625</v>
      </c>
      <c r="I110" s="98"/>
      <c r="J110" s="14"/>
      <c r="K110" s="14"/>
      <c r="L110" s="14"/>
      <c r="M110" s="48"/>
      <c r="N110" s="48"/>
      <c r="O110" s="48"/>
    </row>
    <row r="111" spans="1:15" s="15" customFormat="1" ht="15.95" customHeight="1" x14ac:dyDescent="0.35">
      <c r="A111" s="58" t="s">
        <v>1294</v>
      </c>
      <c r="B111" s="79">
        <f>B110/B$16</f>
        <v>-0.2969337508239947</v>
      </c>
      <c r="C111" s="59">
        <f>C110/C$16</f>
        <v>-0.26574334600760458</v>
      </c>
      <c r="D111" s="59">
        <f>D110/D$8</f>
        <v>-9.9676919287773648E-3</v>
      </c>
      <c r="E111" s="82"/>
      <c r="F111" s="74"/>
      <c r="G111" s="74"/>
      <c r="H111" s="74"/>
      <c r="I111" s="98"/>
      <c r="J111" s="14"/>
      <c r="K111" s="14"/>
      <c r="L111" s="14"/>
      <c r="M111" s="48"/>
      <c r="N111" s="48"/>
      <c r="O111" s="48"/>
    </row>
    <row r="112" spans="1:15" ht="15.95" customHeight="1" outlineLevel="1" x14ac:dyDescent="0.35">
      <c r="A112" s="83" t="s">
        <v>1284</v>
      </c>
      <c r="B112" s="84">
        <v>-121360</v>
      </c>
      <c r="C112" s="85">
        <v>-526000</v>
      </c>
      <c r="D112" s="65"/>
      <c r="E112" s="87"/>
      <c r="F112" s="74"/>
      <c r="G112" s="74"/>
      <c r="H112" s="74"/>
      <c r="I112" s="98"/>
      <c r="J112" s="98"/>
      <c r="K112" s="14"/>
      <c r="L112" s="14"/>
      <c r="M112" s="48"/>
      <c r="N112" s="48"/>
      <c r="O112" s="48"/>
    </row>
    <row r="113" spans="1:18" ht="15.95" customHeight="1" outlineLevel="1" x14ac:dyDescent="0.35">
      <c r="A113" s="83" t="s">
        <v>1610</v>
      </c>
      <c r="B113" s="84">
        <v>-75850</v>
      </c>
      <c r="C113" s="85">
        <v>-328750</v>
      </c>
      <c r="D113" s="65"/>
      <c r="E113" s="87"/>
      <c r="F113" s="74"/>
      <c r="G113" s="74"/>
      <c r="H113" s="74"/>
      <c r="I113" s="98"/>
      <c r="J113" s="98"/>
      <c r="K113" s="14"/>
      <c r="L113" s="14"/>
      <c r="M113" s="48"/>
      <c r="N113" s="48"/>
      <c r="O113" s="48"/>
    </row>
    <row r="114" spans="1:18" ht="15.95" customHeight="1" outlineLevel="1" x14ac:dyDescent="0.35">
      <c r="A114" s="83" t="s">
        <v>1333</v>
      </c>
      <c r="B114" s="84">
        <v>-200000</v>
      </c>
      <c r="C114" s="85">
        <v>-900000</v>
      </c>
      <c r="D114" s="65"/>
      <c r="E114" s="87"/>
      <c r="F114" s="74"/>
      <c r="G114" s="74"/>
      <c r="H114" s="74"/>
      <c r="I114" s="98"/>
      <c r="J114" s="98"/>
      <c r="K114" s="14"/>
      <c r="L114" s="14"/>
      <c r="M114" s="48"/>
      <c r="N114" s="48"/>
      <c r="O114" s="48"/>
    </row>
    <row r="115" spans="1:18" ht="15.95" customHeight="1" outlineLevel="1" x14ac:dyDescent="0.35">
      <c r="A115" s="83" t="s">
        <v>1365</v>
      </c>
      <c r="B115" s="84">
        <v>-800000</v>
      </c>
      <c r="C115" s="85">
        <v>-2000000</v>
      </c>
      <c r="D115" s="65"/>
      <c r="E115" s="87"/>
      <c r="F115" s="74"/>
      <c r="G115" s="74"/>
      <c r="H115" s="74"/>
      <c r="I115" s="153" t="s">
        <v>1366</v>
      </c>
      <c r="J115" s="98"/>
      <c r="K115" s="14"/>
      <c r="L115" s="14"/>
      <c r="M115" s="48"/>
      <c r="N115" s="48"/>
      <c r="O115" s="48"/>
    </row>
    <row r="116" spans="1:18" ht="15.95" customHeight="1" outlineLevel="1" x14ac:dyDescent="0.35">
      <c r="A116" s="83" t="s">
        <v>1367</v>
      </c>
      <c r="B116" s="84">
        <v>-1510000</v>
      </c>
      <c r="C116" s="106">
        <v>-6575000</v>
      </c>
      <c r="D116" s="65"/>
      <c r="E116" s="87"/>
      <c r="F116" s="74"/>
      <c r="G116" s="74"/>
      <c r="H116" s="74"/>
      <c r="I116" s="98"/>
      <c r="J116" s="98"/>
      <c r="K116" s="14"/>
      <c r="L116" s="14"/>
      <c r="M116" s="48"/>
      <c r="N116" s="48"/>
      <c r="O116" s="48"/>
    </row>
    <row r="117" spans="1:18" ht="15.95" customHeight="1" outlineLevel="1" x14ac:dyDescent="0.35">
      <c r="A117" s="83" t="s">
        <v>1368</v>
      </c>
      <c r="B117" s="84">
        <v>-216875</v>
      </c>
      <c r="C117" s="106">
        <v>-887625</v>
      </c>
      <c r="D117" s="65"/>
      <c r="E117" s="87"/>
      <c r="F117" s="74"/>
      <c r="G117" s="74"/>
      <c r="H117" s="74"/>
      <c r="I117" s="98"/>
      <c r="J117" s="98"/>
      <c r="K117" s="14"/>
      <c r="L117" s="14"/>
      <c r="M117" s="48"/>
      <c r="N117" s="48"/>
      <c r="O117" s="48"/>
      <c r="R117" s="18">
        <v>-1</v>
      </c>
    </row>
    <row r="118" spans="1:18" ht="15.95" customHeight="1" outlineLevel="1" x14ac:dyDescent="0.35">
      <c r="A118" s="83" t="s">
        <v>1369</v>
      </c>
      <c r="B118" s="84">
        <v>-166050</v>
      </c>
      <c r="C118" s="106">
        <v>-789000</v>
      </c>
      <c r="D118" s="65"/>
      <c r="E118" s="87"/>
      <c r="F118" s="74"/>
      <c r="G118" s="74"/>
      <c r="H118" s="74"/>
      <c r="I118" s="98"/>
      <c r="J118" s="98"/>
      <c r="K118" s="14"/>
      <c r="L118" s="14"/>
      <c r="M118" s="48"/>
      <c r="N118" s="48"/>
      <c r="O118" s="48"/>
    </row>
    <row r="119" spans="1:18" ht="15.95" customHeight="1" outlineLevel="1" x14ac:dyDescent="0.35">
      <c r="A119" s="83" t="s">
        <v>1370</v>
      </c>
      <c r="B119" s="84" t="s">
        <v>1371</v>
      </c>
      <c r="C119" s="106">
        <v>-150000</v>
      </c>
      <c r="D119" s="65"/>
      <c r="E119" s="87"/>
      <c r="F119" s="74"/>
      <c r="G119" s="74"/>
      <c r="H119" s="74"/>
      <c r="I119" s="98"/>
      <c r="J119" s="98"/>
      <c r="K119" s="14"/>
      <c r="L119" s="14"/>
      <c r="M119" s="48"/>
      <c r="N119" s="48"/>
      <c r="O119" s="48"/>
    </row>
    <row r="120" spans="1:18" ht="15.95" customHeight="1" outlineLevel="1" x14ac:dyDescent="0.35">
      <c r="A120" s="83" t="s">
        <v>1372</v>
      </c>
      <c r="B120" s="84">
        <v>-80000</v>
      </c>
      <c r="C120" s="106">
        <v>-500000</v>
      </c>
      <c r="D120" s="65"/>
      <c r="E120" s="87"/>
      <c r="F120" s="74"/>
      <c r="G120" s="74"/>
      <c r="H120" s="74"/>
      <c r="I120" s="153" t="s">
        <v>1373</v>
      </c>
      <c r="J120" s="98"/>
      <c r="K120" s="14"/>
      <c r="L120" s="14"/>
      <c r="M120" s="48"/>
      <c r="N120" s="48"/>
      <c r="O120" s="48"/>
    </row>
    <row r="121" spans="1:18" ht="15.95" customHeight="1" outlineLevel="1" x14ac:dyDescent="0.35">
      <c r="A121" s="83" t="s">
        <v>1374</v>
      </c>
      <c r="B121" s="84">
        <v>-500000</v>
      </c>
      <c r="C121" s="85">
        <v>-1200000</v>
      </c>
      <c r="D121" s="65"/>
      <c r="E121" s="87"/>
      <c r="F121" s="74"/>
      <c r="G121" s="74"/>
      <c r="H121" s="74"/>
      <c r="I121" s="153" t="s">
        <v>1375</v>
      </c>
      <c r="J121" s="153" t="s">
        <v>1376</v>
      </c>
      <c r="K121" s="153" t="s">
        <v>1377</v>
      </c>
      <c r="L121" s="14"/>
      <c r="M121" s="48"/>
      <c r="N121" s="48"/>
      <c r="O121" s="48"/>
    </row>
    <row r="122" spans="1:18" ht="15.95" customHeight="1" outlineLevel="1" x14ac:dyDescent="0.35">
      <c r="A122" s="83" t="s">
        <v>1378</v>
      </c>
      <c r="B122" s="84">
        <v>-75850</v>
      </c>
      <c r="C122" s="85">
        <v>-328750</v>
      </c>
      <c r="D122" s="65"/>
      <c r="E122" s="87"/>
      <c r="F122" s="74"/>
      <c r="G122" s="74"/>
      <c r="H122" s="74"/>
      <c r="I122" s="153" t="s">
        <v>1375</v>
      </c>
      <c r="J122" s="153" t="s">
        <v>1376</v>
      </c>
      <c r="K122" s="153" t="s">
        <v>1377</v>
      </c>
      <c r="L122" s="14"/>
      <c r="M122" s="48"/>
      <c r="N122" s="48"/>
      <c r="O122" s="48"/>
    </row>
    <row r="123" spans="1:18" ht="15.95" customHeight="1" outlineLevel="1" x14ac:dyDescent="0.3">
      <c r="A123" s="83" t="s">
        <v>1379</v>
      </c>
      <c r="B123" s="84">
        <v>-758500</v>
      </c>
      <c r="C123" s="85">
        <v>-3287500</v>
      </c>
      <c r="D123" s="65"/>
      <c r="E123" s="87"/>
      <c r="F123" s="48"/>
      <c r="G123" s="48"/>
      <c r="H123" s="48"/>
      <c r="I123" s="156" t="s">
        <v>1380</v>
      </c>
      <c r="J123" s="14"/>
      <c r="K123" s="14"/>
      <c r="L123" s="14"/>
      <c r="M123" s="48"/>
      <c r="N123" s="48"/>
      <c r="O123" s="48"/>
    </row>
    <row r="124" spans="1:18" s="15" customFormat="1" ht="15.95" customHeight="1" x14ac:dyDescent="0.35">
      <c r="A124" s="75" t="s">
        <v>1066</v>
      </c>
      <c r="B124" s="76">
        <f>SUM(B126:B129)</f>
        <v>-1912688.6792452801</v>
      </c>
      <c r="C124" s="77">
        <f>SUM(C126:C129)</f>
        <v>-8312971.6981132096</v>
      </c>
      <c r="D124" s="77">
        <v>-8113207.5471698102</v>
      </c>
      <c r="E124" s="57"/>
      <c r="F124" s="74"/>
      <c r="G124" s="74">
        <v>-1912688.6792452801</v>
      </c>
      <c r="H124" s="74">
        <v>-8312971.6981132096</v>
      </c>
      <c r="I124" s="98"/>
      <c r="J124" s="14"/>
      <c r="K124" s="14"/>
      <c r="L124" s="14"/>
      <c r="M124" s="48"/>
      <c r="N124" s="48"/>
      <c r="O124" s="48"/>
    </row>
    <row r="125" spans="1:18" s="15" customFormat="1" ht="15.95" customHeight="1" x14ac:dyDescent="0.35">
      <c r="A125" s="58" t="s">
        <v>1294</v>
      </c>
      <c r="B125" s="79">
        <f>B124/B$16</f>
        <v>-0.12608363080061175</v>
      </c>
      <c r="C125" s="59">
        <f>C124/C$16</f>
        <v>-0.12643302962909825</v>
      </c>
      <c r="D125" s="59">
        <f>D124/D$8</f>
        <v>-1.8806965903353515E-2</v>
      </c>
      <c r="E125" s="82"/>
      <c r="F125" s="74"/>
      <c r="G125" s="74"/>
      <c r="H125" s="74"/>
      <c r="I125" s="98"/>
      <c r="J125" s="14"/>
      <c r="K125" s="14"/>
      <c r="L125" s="14"/>
      <c r="M125" s="48"/>
      <c r="N125" s="48"/>
      <c r="O125" s="48"/>
    </row>
    <row r="126" spans="1:18" ht="15.95" customHeight="1" outlineLevel="1" x14ac:dyDescent="0.3">
      <c r="A126" s="83" t="s">
        <v>1381</v>
      </c>
      <c r="B126" s="84">
        <v>-300000</v>
      </c>
      <c r="C126" s="85">
        <v>-1300000</v>
      </c>
      <c r="D126" s="65"/>
      <c r="E126" s="87"/>
      <c r="F126" s="48"/>
      <c r="G126" s="48"/>
      <c r="H126" s="14"/>
      <c r="I126" s="14"/>
      <c r="J126" s="14"/>
      <c r="K126" s="14"/>
      <c r="L126" s="14"/>
      <c r="M126" s="48"/>
      <c r="N126" s="48"/>
      <c r="O126" s="48"/>
    </row>
    <row r="127" spans="1:18" ht="15.95" customHeight="1" outlineLevel="1" x14ac:dyDescent="0.3">
      <c r="A127" s="83" t="s">
        <v>1382</v>
      </c>
      <c r="B127" s="84">
        <v>-110000</v>
      </c>
      <c r="C127" s="85">
        <v>-500000</v>
      </c>
      <c r="D127" s="65"/>
      <c r="E127" s="87"/>
      <c r="F127" s="48"/>
      <c r="G127" s="48"/>
      <c r="H127" s="14"/>
      <c r="I127" s="14"/>
      <c r="J127" s="14"/>
      <c r="K127" s="14"/>
      <c r="L127" s="14"/>
      <c r="M127" s="48"/>
      <c r="N127" s="48"/>
      <c r="O127" s="48"/>
    </row>
    <row r="128" spans="1:18" ht="15.95" customHeight="1" outlineLevel="1" x14ac:dyDescent="0.3">
      <c r="A128" s="83" t="s">
        <v>1383</v>
      </c>
      <c r="B128" s="84"/>
      <c r="C128" s="85"/>
      <c r="D128" s="65"/>
      <c r="E128" s="87"/>
      <c r="F128" s="48"/>
      <c r="G128" s="48"/>
      <c r="H128" s="14"/>
      <c r="I128" s="156" t="s">
        <v>1384</v>
      </c>
      <c r="J128" s="14"/>
      <c r="K128" s="14"/>
      <c r="L128" s="14"/>
      <c r="M128" s="48"/>
      <c r="N128" s="48"/>
      <c r="O128" s="48"/>
    </row>
    <row r="129" spans="1:15" ht="15.95" customHeight="1" outlineLevel="1" x14ac:dyDescent="0.3">
      <c r="A129" s="83" t="s">
        <v>1385</v>
      </c>
      <c r="B129" s="84">
        <v>-1502688.6792452801</v>
      </c>
      <c r="C129" s="85">
        <v>-6512971.6981132096</v>
      </c>
      <c r="D129" s="65"/>
      <c r="E129" s="87"/>
      <c r="F129" s="48"/>
      <c r="G129" s="14"/>
      <c r="H129" s="14"/>
      <c r="I129" s="156" t="s">
        <v>1386</v>
      </c>
      <c r="J129" s="14"/>
      <c r="K129" s="14"/>
      <c r="L129" s="14"/>
      <c r="M129" s="48"/>
      <c r="N129" s="48"/>
      <c r="O129" s="48"/>
    </row>
    <row r="130" spans="1:15" s="15" customFormat="1" ht="45" x14ac:dyDescent="0.35">
      <c r="A130" s="75" t="s">
        <v>1387</v>
      </c>
      <c r="B130" s="76">
        <f>SUM(B140:B141,B132:B134)</f>
        <v>-7624790.4500000002</v>
      </c>
      <c r="C130" s="77">
        <f>SUM(C140:C141,C132:C134)</f>
        <v>-36423431.399999999</v>
      </c>
      <c r="D130" s="77">
        <f>SUM(D140:D141,D132:D134)</f>
        <v>-18303323</v>
      </c>
      <c r="E130" s="78" t="s">
        <v>1388</v>
      </c>
      <c r="F130" s="74"/>
      <c r="G130" s="74">
        <f>B130</f>
        <v>-7624790.4500000002</v>
      </c>
      <c r="H130" s="74">
        <f>C130</f>
        <v>-36423431.399999999</v>
      </c>
      <c r="I130" s="3"/>
      <c r="J130"/>
      <c r="K130"/>
      <c r="L130"/>
      <c r="M130" s="48"/>
      <c r="N130" s="48"/>
      <c r="O130" s="48"/>
    </row>
    <row r="131" spans="1:15" s="15" customFormat="1" ht="15.95" customHeight="1" x14ac:dyDescent="0.35">
      <c r="A131" s="58" t="s">
        <v>1389</v>
      </c>
      <c r="B131" s="79">
        <f>B130/B$8</f>
        <v>-0.27686239832970222</v>
      </c>
      <c r="C131" s="59">
        <f>C130/C$8</f>
        <v>-0.14613212196589767</v>
      </c>
      <c r="D131" s="59">
        <f>D130/D$8</f>
        <v>-4.2428345334163974E-2</v>
      </c>
      <c r="E131" s="82"/>
      <c r="F131" s="74"/>
      <c r="I131" s="3"/>
      <c r="J131"/>
      <c r="K131"/>
      <c r="L131"/>
      <c r="M131" s="48"/>
      <c r="N131" s="48"/>
      <c r="O131" s="48"/>
    </row>
    <row r="132" spans="1:15" s="15" customFormat="1" ht="15.95" customHeight="1" outlineLevel="1" x14ac:dyDescent="0.35">
      <c r="A132" s="83" t="s">
        <v>1076</v>
      </c>
      <c r="B132" s="84">
        <f>-B8*0.1</f>
        <v>-2754000.0000000005</v>
      </c>
      <c r="C132" s="85">
        <f>-C8*0.1</f>
        <v>-24925000.000000004</v>
      </c>
      <c r="D132" s="65">
        <v>-2000000</v>
      </c>
      <c r="E132" s="108" t="s">
        <v>1390</v>
      </c>
      <c r="F132" s="74"/>
      <c r="G132" s="74"/>
      <c r="H132" s="74"/>
      <c r="I132" s="3"/>
      <c r="J132"/>
      <c r="K132"/>
      <c r="L132"/>
      <c r="M132" s="48"/>
      <c r="N132" s="48"/>
      <c r="O132" s="48"/>
    </row>
    <row r="133" spans="1:15" s="15" customFormat="1" ht="60" outlineLevel="1" x14ac:dyDescent="0.35">
      <c r="A133" s="109" t="s">
        <v>1116</v>
      </c>
      <c r="B133" s="110">
        <f>-(9000+113000+1300000)/18*6</f>
        <v>-474000</v>
      </c>
      <c r="C133" s="111">
        <f>-(9000+113000+1300000)/18*12</f>
        <v>-948000</v>
      </c>
      <c r="D133" s="65"/>
      <c r="E133" s="112" t="s">
        <v>1391</v>
      </c>
      <c r="F133" s="74"/>
      <c r="G133" s="74"/>
      <c r="H133" s="74"/>
      <c r="I133" s="3"/>
      <c r="J133"/>
      <c r="K133"/>
      <c r="L133"/>
      <c r="M133" s="48"/>
      <c r="N133" s="48"/>
      <c r="O133" s="48"/>
    </row>
    <row r="134" spans="1:15" s="15" customFormat="1" ht="15.95" customHeight="1" outlineLevel="1" x14ac:dyDescent="0.35">
      <c r="A134" s="83" t="s">
        <v>1392</v>
      </c>
      <c r="B134" s="84">
        <f>SUM(B135:B139)</f>
        <v>-96790.45</v>
      </c>
      <c r="C134" s="85">
        <f>SUM(C135:C139)</f>
        <v>-500431.4</v>
      </c>
      <c r="D134" s="113">
        <f>SUM(D135:D139)</f>
        <v>-343323</v>
      </c>
      <c r="E134" s="108"/>
      <c r="F134" s="74"/>
      <c r="G134" s="74"/>
      <c r="H134" s="74"/>
      <c r="I134" s="3"/>
      <c r="J134"/>
      <c r="K134"/>
      <c r="L134"/>
      <c r="M134" s="48"/>
      <c r="N134" s="48"/>
      <c r="O134" s="48"/>
    </row>
    <row r="135" spans="1:15" s="15" customFormat="1" ht="15.95" customHeight="1" outlineLevel="1" x14ac:dyDescent="0.35">
      <c r="A135" s="83" t="s">
        <v>1393</v>
      </c>
      <c r="B135" s="84">
        <f>-171084/120*6</f>
        <v>-8554.2000000000007</v>
      </c>
      <c r="C135" s="85">
        <f>-171084/120*12-30000</f>
        <v>-47108.4</v>
      </c>
      <c r="D135" s="114">
        <v>-30000</v>
      </c>
      <c r="E135" s="108" t="s">
        <v>1394</v>
      </c>
      <c r="F135" s="74"/>
      <c r="G135" s="74"/>
      <c r="H135" s="74"/>
      <c r="I135" s="3"/>
      <c r="J135"/>
      <c r="K135"/>
      <c r="L135"/>
      <c r="M135" s="48"/>
      <c r="N135" s="48"/>
      <c r="O135" s="48"/>
    </row>
    <row r="136" spans="1:15" s="15" customFormat="1" ht="15.95" customHeight="1" outlineLevel="1" x14ac:dyDescent="0.35">
      <c r="A136" s="83" t="s">
        <v>1395</v>
      </c>
      <c r="B136" s="84">
        <f>-364725/120*6</f>
        <v>-18236.25</v>
      </c>
      <c r="C136" s="85" t="s">
        <v>1396</v>
      </c>
      <c r="D136" s="114">
        <v>0</v>
      </c>
      <c r="E136" s="108" t="s">
        <v>1394</v>
      </c>
      <c r="F136" s="74"/>
      <c r="G136" s="74"/>
      <c r="H136" s="74"/>
      <c r="I136" s="3"/>
      <c r="J136"/>
      <c r="K136"/>
      <c r="L136"/>
      <c r="M136" s="48"/>
      <c r="N136" s="48"/>
      <c r="O136" s="48"/>
    </row>
    <row r="137" spans="1:15" s="15" customFormat="1" ht="15.95" customHeight="1" outlineLevel="1" x14ac:dyDescent="0.35">
      <c r="A137" s="83" t="s">
        <v>1397</v>
      </c>
      <c r="B137" s="84">
        <v>0</v>
      </c>
      <c r="C137" s="85">
        <v>-101442</v>
      </c>
      <c r="D137" s="114">
        <v>-101442</v>
      </c>
      <c r="E137" s="108"/>
      <c r="F137" s="74"/>
      <c r="G137" s="74"/>
      <c r="H137" s="74"/>
      <c r="I137" s="3"/>
      <c r="J137"/>
      <c r="K137"/>
      <c r="L137"/>
      <c r="M137" s="48"/>
      <c r="N137" s="48"/>
      <c r="O137" s="48"/>
    </row>
    <row r="138" spans="1:15" s="15" customFormat="1" ht="15.95" customHeight="1" outlineLevel="1" x14ac:dyDescent="0.35">
      <c r="A138" s="83" t="s">
        <v>1398</v>
      </c>
      <c r="B138" s="84">
        <v>0</v>
      </c>
      <c r="C138" s="85">
        <v>-91881</v>
      </c>
      <c r="D138" s="114">
        <v>-91881</v>
      </c>
      <c r="E138" s="108"/>
      <c r="F138" s="74"/>
      <c r="G138" s="74"/>
      <c r="H138" s="74"/>
      <c r="I138" s="3"/>
      <c r="J138"/>
      <c r="K138"/>
      <c r="L138"/>
      <c r="M138" s="48"/>
      <c r="N138" s="48"/>
      <c r="O138" s="48"/>
    </row>
    <row r="139" spans="1:15" s="15" customFormat="1" ht="30" outlineLevel="1" x14ac:dyDescent="0.35">
      <c r="A139" s="83" t="s">
        <v>1399</v>
      </c>
      <c r="B139" s="84">
        <f>-1400000/120*6</f>
        <v>-70000</v>
      </c>
      <c r="C139" s="85">
        <f>-1400000/120*12-120000</f>
        <v>-260000</v>
      </c>
      <c r="D139" s="115">
        <v>-120000</v>
      </c>
      <c r="E139" s="112" t="s">
        <v>1400</v>
      </c>
      <c r="F139" s="74"/>
      <c r="G139" s="74"/>
      <c r="H139" s="74"/>
      <c r="I139" s="3"/>
      <c r="J139"/>
      <c r="K139"/>
      <c r="L139"/>
      <c r="M139" s="48"/>
      <c r="N139" s="48"/>
      <c r="O139" s="48"/>
    </row>
    <row r="140" spans="1:15" s="15" customFormat="1" ht="15.95" customHeight="1" outlineLevel="1" x14ac:dyDescent="0.35">
      <c r="A140" s="83" t="s">
        <v>1401</v>
      </c>
      <c r="B140" s="84">
        <v>-3900000</v>
      </c>
      <c r="C140" s="85">
        <v>-9000000</v>
      </c>
      <c r="D140" s="65">
        <v>-15000000</v>
      </c>
      <c r="E140" s="108" t="s">
        <v>1402</v>
      </c>
      <c r="F140" s="74"/>
      <c r="G140" s="74"/>
      <c r="H140" s="74"/>
      <c r="I140" s="3"/>
      <c r="J140"/>
      <c r="K140"/>
      <c r="L140"/>
      <c r="M140" s="48"/>
      <c r="N140" s="48"/>
      <c r="O140" s="48"/>
    </row>
    <row r="141" spans="1:15" s="15" customFormat="1" ht="15.95" customHeight="1" outlineLevel="1" x14ac:dyDescent="0.35">
      <c r="A141" s="83" t="s">
        <v>1403</v>
      </c>
      <c r="B141" s="84">
        <v>-400000</v>
      </c>
      <c r="C141" s="85">
        <v>-1050000</v>
      </c>
      <c r="D141" s="65">
        <f>80000*12*-1</f>
        <v>-960000</v>
      </c>
      <c r="E141" s="108" t="s">
        <v>1402</v>
      </c>
      <c r="F141" s="74"/>
      <c r="G141" s="74"/>
      <c r="H141" s="74"/>
      <c r="I141" s="3"/>
      <c r="J141"/>
      <c r="K141"/>
      <c r="L141"/>
      <c r="M141" s="48"/>
      <c r="N141" s="48"/>
      <c r="O141" s="48"/>
    </row>
    <row r="142" spans="1:15" s="16" customFormat="1" ht="15.95" customHeight="1" x14ac:dyDescent="0.3">
      <c r="A142" s="75" t="s">
        <v>1404</v>
      </c>
      <c r="B142" s="76">
        <f>SUM(B21,B102,B124,B130,B92,B61,B41,B110)</f>
        <v>-3336590.2754497183</v>
      </c>
      <c r="C142" s="77">
        <f>SUM(C21,C102,C124,C130,C92,C61,C41,C110)</f>
        <v>8824062.6035181433</v>
      </c>
      <c r="D142" s="77">
        <f>SUM(D21,D102,D124,D130,D92,D61,D41,D110)</f>
        <v>-51205663.311467484</v>
      </c>
      <c r="E142" s="57"/>
      <c r="G142" s="16">
        <f>G8+G20+G41+G61+G92+G110+G124+G102+G130</f>
        <v>-3336590.2754497183</v>
      </c>
      <c r="H142" s="16">
        <f>H8+H20+H41+H61+H92+H110+H124+H102+H130</f>
        <v>8824062.6035181358</v>
      </c>
      <c r="K142" s="48"/>
    </row>
    <row r="143" spans="1:15" ht="15.95" customHeight="1" x14ac:dyDescent="0.3">
      <c r="A143" s="58" t="s">
        <v>1405</v>
      </c>
      <c r="B143" s="79">
        <f>B142/B$8</f>
        <v>-0.12115433098945962</v>
      </c>
      <c r="C143" s="59">
        <f>C142/C$8</f>
        <v>3.5402457787434873E-2</v>
      </c>
      <c r="D143" s="59">
        <f>D142/D$8</f>
        <v>-0.11869820392962922</v>
      </c>
      <c r="E143" s="57"/>
      <c r="G143" s="16">
        <f>G142-B142</f>
        <v>0</v>
      </c>
      <c r="H143" s="16">
        <f>H142-C142</f>
        <v>0</v>
      </c>
      <c r="I143" s="3"/>
    </row>
    <row r="144" spans="1:15" ht="15.95" customHeight="1" x14ac:dyDescent="0.3">
      <c r="A144" s="83" t="s">
        <v>1406</v>
      </c>
      <c r="B144" s="84">
        <f>MIN(B142*-25%,0)</f>
        <v>0</v>
      </c>
      <c r="C144" s="85">
        <f>(C142+B145)*-25%</f>
        <v>-1371868.0820171062</v>
      </c>
      <c r="D144" s="65">
        <f>D142*-25%</f>
        <v>12801415.827866871</v>
      </c>
      <c r="E144" s="108" t="s">
        <v>1407</v>
      </c>
    </row>
    <row r="145" spans="1:5" ht="15.95" customHeight="1" x14ac:dyDescent="0.3">
      <c r="A145" s="75" t="s">
        <v>1408</v>
      </c>
      <c r="B145" s="76">
        <f>B142+B144</f>
        <v>-3336590.2754497183</v>
      </c>
      <c r="C145" s="77">
        <f>C142+C144</f>
        <v>7452194.5215010373</v>
      </c>
      <c r="D145" s="77">
        <f>D142+D144</f>
        <v>-38404247.483600616</v>
      </c>
      <c r="E145" s="57"/>
    </row>
    <row r="146" spans="1:5" ht="15.95" customHeight="1" x14ac:dyDescent="0.3">
      <c r="A146" s="58" t="s">
        <v>1409</v>
      </c>
      <c r="B146" s="79">
        <f>B145/B$8</f>
        <v>-0.12115433098945962</v>
      </c>
      <c r="C146" s="59">
        <f>C145/C$8</f>
        <v>2.9898473506523717E-2</v>
      </c>
      <c r="D146" s="59">
        <f>D145/D$8</f>
        <v>-8.9023652947221921E-2</v>
      </c>
      <c r="E146" s="82"/>
    </row>
    <row r="149" spans="1:5" x14ac:dyDescent="0.2">
      <c r="A149" s="17" t="s">
        <v>1410</v>
      </c>
    </row>
  </sheetData>
  <autoFilter ref="A3:P146" xr:uid="{00000000-0009-0000-0000-000002000000}"/>
  <mergeCells count="1">
    <mergeCell ref="G3:H3"/>
  </mergeCells>
  <phoneticPr fontId="36" type="noConversion"/>
  <printOptions horizontalCentered="1"/>
  <pageMargins left="0.70866141732283505" right="0.70866141732283505" top="0.74803149606299202" bottom="0.74803149606299202" header="0.31496062992126" footer="0.31496062992126"/>
  <pageSetup paperSize="9" scale="41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8"/>
  <sheetViews>
    <sheetView zoomScale="90" zoomScaleNormal="90" workbookViewId="0">
      <pane ySplit="1" topLeftCell="A2" activePane="bottomLeft" state="frozen"/>
      <selection pane="bottomLeft" activeCell="F8" sqref="F8"/>
    </sheetView>
  </sheetViews>
  <sheetFormatPr defaultColWidth="9" defaultRowHeight="12.75" x14ac:dyDescent="0.2"/>
  <cols>
    <col min="1" max="1" width="16.42578125" customWidth="1"/>
    <col min="2" max="2" width="15.42578125" customWidth="1"/>
    <col min="3" max="3" width="52.5703125" customWidth="1"/>
    <col min="4" max="4" width="13.85546875" customWidth="1"/>
    <col min="5" max="6" width="13.140625" hidden="1" customWidth="1"/>
    <col min="7" max="7" width="14.42578125" customWidth="1"/>
    <col min="8" max="8" width="9.140625" customWidth="1"/>
    <col min="9" max="9" width="12.85546875" customWidth="1"/>
    <col min="10" max="11" width="12.42578125" customWidth="1"/>
    <col min="12" max="12" width="11.42578125" customWidth="1"/>
    <col min="13" max="13" width="10" customWidth="1"/>
    <col min="14" max="14" width="9.5703125" customWidth="1"/>
    <col min="15" max="15" width="53.5703125" customWidth="1"/>
    <col min="16" max="16" width="9.140625" customWidth="1"/>
  </cols>
  <sheetData>
    <row r="1" spans="1:16" x14ac:dyDescent="0.2">
      <c r="A1" t="s">
        <v>1411</v>
      </c>
      <c r="B1" t="s">
        <v>1412</v>
      </c>
      <c r="C1" t="s">
        <v>1413</v>
      </c>
      <c r="D1" t="s">
        <v>1414</v>
      </c>
      <c r="E1" t="s">
        <v>1415</v>
      </c>
      <c r="F1" t="s">
        <v>1416</v>
      </c>
      <c r="G1" t="s">
        <v>1417</v>
      </c>
      <c r="H1" t="s">
        <v>1418</v>
      </c>
      <c r="I1" t="s">
        <v>1419</v>
      </c>
      <c r="J1" t="s">
        <v>1420</v>
      </c>
      <c r="K1" t="s">
        <v>1421</v>
      </c>
      <c r="L1" t="s">
        <v>1422</v>
      </c>
      <c r="M1" t="s">
        <v>1423</v>
      </c>
      <c r="N1" t="s">
        <v>1424</v>
      </c>
      <c r="O1" t="s">
        <v>1425</v>
      </c>
      <c r="P1" t="s">
        <v>1426</v>
      </c>
    </row>
    <row r="2" spans="1:16" x14ac:dyDescent="0.2">
      <c r="A2" t="s">
        <v>1427</v>
      </c>
      <c r="B2" t="s">
        <v>1428</v>
      </c>
      <c r="C2" t="s">
        <v>1231</v>
      </c>
      <c r="D2" t="s">
        <v>1429</v>
      </c>
      <c r="G2" t="s">
        <v>1430</v>
      </c>
      <c r="H2" t="s">
        <v>1431</v>
      </c>
      <c r="I2" t="s">
        <v>1432</v>
      </c>
      <c r="J2" t="s">
        <v>1433</v>
      </c>
      <c r="K2" t="s">
        <v>1434</v>
      </c>
      <c r="L2" t="s">
        <v>1435</v>
      </c>
      <c r="M2" t="s">
        <v>1198</v>
      </c>
      <c r="N2" t="s">
        <v>1191</v>
      </c>
      <c r="O2" t="s">
        <v>1436</v>
      </c>
      <c r="P2" t="s">
        <v>1437</v>
      </c>
    </row>
    <row r="3" spans="1:16" x14ac:dyDescent="0.2">
      <c r="A3" t="s">
        <v>1438</v>
      </c>
      <c r="B3" t="s">
        <v>1439</v>
      </c>
      <c r="C3" t="s">
        <v>1440</v>
      </c>
      <c r="D3" t="s">
        <v>65</v>
      </c>
      <c r="E3" t="str">
        <f t="shared" ref="E3:E48" si="0">LEFT(D3,4)</f>
        <v>1002</v>
      </c>
      <c r="F3" t="str">
        <f t="shared" ref="F3:F48" si="1">LEFT(D3,6)</f>
        <v>100201</v>
      </c>
      <c r="G3" t="s">
        <v>66</v>
      </c>
      <c r="H3" t="s">
        <v>1441</v>
      </c>
      <c r="J3" s="7">
        <v>1130</v>
      </c>
      <c r="K3" s="7"/>
    </row>
    <row r="4" spans="1:16" x14ac:dyDescent="0.2">
      <c r="A4" t="s">
        <v>1438</v>
      </c>
      <c r="B4" t="s">
        <v>1439</v>
      </c>
      <c r="C4" t="s">
        <v>1440</v>
      </c>
      <c r="D4" t="s">
        <v>485</v>
      </c>
      <c r="E4" t="str">
        <f t="shared" si="0"/>
        <v>2241</v>
      </c>
      <c r="F4" t="str">
        <f t="shared" si="1"/>
        <v>224104</v>
      </c>
      <c r="G4" t="s">
        <v>486</v>
      </c>
      <c r="H4" t="s">
        <v>1441</v>
      </c>
      <c r="J4" s="7"/>
      <c r="K4" s="7">
        <v>1130</v>
      </c>
      <c r="O4" t="s">
        <v>1442</v>
      </c>
    </row>
    <row r="5" spans="1:16" x14ac:dyDescent="0.2">
      <c r="A5" t="s">
        <v>1438</v>
      </c>
      <c r="B5" t="s">
        <v>1443</v>
      </c>
      <c r="C5" t="s">
        <v>1444</v>
      </c>
      <c r="D5" s="152" t="s">
        <v>1172</v>
      </c>
      <c r="E5" t="str">
        <f t="shared" si="0"/>
        <v>6603</v>
      </c>
      <c r="F5" t="str">
        <f t="shared" si="1"/>
        <v>660301</v>
      </c>
      <c r="G5" t="s">
        <v>849</v>
      </c>
      <c r="H5" t="s">
        <v>1441</v>
      </c>
      <c r="J5" s="7">
        <v>900</v>
      </c>
      <c r="K5" s="7"/>
    </row>
    <row r="6" spans="1:16" x14ac:dyDescent="0.2">
      <c r="A6" t="s">
        <v>1438</v>
      </c>
      <c r="B6" t="s">
        <v>1443</v>
      </c>
      <c r="C6" t="s">
        <v>1445</v>
      </c>
      <c r="D6" s="152" t="s">
        <v>1172</v>
      </c>
      <c r="E6" t="str">
        <f t="shared" si="0"/>
        <v>6603</v>
      </c>
      <c r="F6" t="str">
        <f t="shared" si="1"/>
        <v>660301</v>
      </c>
      <c r="G6" t="s">
        <v>849</v>
      </c>
      <c r="H6" t="s">
        <v>1441</v>
      </c>
      <c r="J6" s="7">
        <v>70</v>
      </c>
      <c r="K6" s="7"/>
    </row>
    <row r="7" spans="1:16" x14ac:dyDescent="0.2">
      <c r="A7" t="s">
        <v>1438</v>
      </c>
      <c r="B7" t="s">
        <v>1443</v>
      </c>
      <c r="C7" t="s">
        <v>1446</v>
      </c>
      <c r="D7" t="s">
        <v>65</v>
      </c>
      <c r="E7" t="str">
        <f t="shared" si="0"/>
        <v>1002</v>
      </c>
      <c r="F7" t="str">
        <f t="shared" si="1"/>
        <v>100201</v>
      </c>
      <c r="G7" t="s">
        <v>66</v>
      </c>
      <c r="H7" t="s">
        <v>1441</v>
      </c>
      <c r="J7" s="7"/>
      <c r="K7" s="7">
        <v>970</v>
      </c>
    </row>
    <row r="8" spans="1:16" x14ac:dyDescent="0.2">
      <c r="A8" t="s">
        <v>1438</v>
      </c>
      <c r="B8" t="s">
        <v>1447</v>
      </c>
      <c r="C8" t="s">
        <v>1448</v>
      </c>
      <c r="D8" t="s">
        <v>65</v>
      </c>
      <c r="E8" t="str">
        <f t="shared" si="0"/>
        <v>1002</v>
      </c>
      <c r="F8" t="str">
        <f t="shared" si="1"/>
        <v>100201</v>
      </c>
      <c r="G8" t="s">
        <v>66</v>
      </c>
      <c r="H8" t="s">
        <v>1441</v>
      </c>
      <c r="J8" s="7">
        <v>0.01</v>
      </c>
      <c r="K8" s="7"/>
    </row>
    <row r="9" spans="1:16" x14ac:dyDescent="0.2">
      <c r="A9" t="s">
        <v>1438</v>
      </c>
      <c r="B9" t="s">
        <v>1447</v>
      </c>
      <c r="C9" t="s">
        <v>1448</v>
      </c>
      <c r="D9" s="152" t="s">
        <v>855</v>
      </c>
      <c r="E9" t="str">
        <f t="shared" si="0"/>
        <v>6603</v>
      </c>
      <c r="F9" t="str">
        <f t="shared" si="1"/>
        <v>660303</v>
      </c>
      <c r="G9" t="s">
        <v>856</v>
      </c>
      <c r="H9" t="s">
        <v>1441</v>
      </c>
      <c r="J9" s="7">
        <v>-0.01</v>
      </c>
      <c r="K9" s="7"/>
    </row>
    <row r="10" spans="1:16" x14ac:dyDescent="0.2">
      <c r="A10" t="s">
        <v>1438</v>
      </c>
      <c r="B10" t="s">
        <v>1449</v>
      </c>
      <c r="C10" t="s">
        <v>1450</v>
      </c>
      <c r="D10" t="s">
        <v>576</v>
      </c>
      <c r="E10" t="str">
        <f t="shared" si="0"/>
        <v>4103</v>
      </c>
      <c r="F10" t="str">
        <f t="shared" si="1"/>
        <v>4103</v>
      </c>
      <c r="G10" t="s">
        <v>577</v>
      </c>
      <c r="H10" t="s">
        <v>1441</v>
      </c>
      <c r="J10" s="7">
        <v>969.99</v>
      </c>
      <c r="K10" s="7"/>
    </row>
    <row r="11" spans="1:16" x14ac:dyDescent="0.2">
      <c r="A11" t="s">
        <v>1438</v>
      </c>
      <c r="B11" t="s">
        <v>1449</v>
      </c>
      <c r="C11" t="s">
        <v>1450</v>
      </c>
      <c r="D11" s="152" t="s">
        <v>1172</v>
      </c>
      <c r="E11" t="str">
        <f t="shared" si="0"/>
        <v>6603</v>
      </c>
      <c r="F11" t="str">
        <f t="shared" si="1"/>
        <v>660301</v>
      </c>
      <c r="G11" t="s">
        <v>849</v>
      </c>
      <c r="H11" t="s">
        <v>1441</v>
      </c>
      <c r="J11" s="7"/>
      <c r="K11" s="7">
        <v>970</v>
      </c>
    </row>
    <row r="12" spans="1:16" x14ac:dyDescent="0.2">
      <c r="A12" t="s">
        <v>1438</v>
      </c>
      <c r="B12" t="s">
        <v>1449</v>
      </c>
      <c r="C12" t="s">
        <v>1450</v>
      </c>
      <c r="D12" s="152" t="s">
        <v>855</v>
      </c>
      <c r="E12" t="str">
        <f t="shared" si="0"/>
        <v>6603</v>
      </c>
      <c r="F12" t="str">
        <f t="shared" si="1"/>
        <v>660303</v>
      </c>
      <c r="G12" t="s">
        <v>856</v>
      </c>
      <c r="H12" t="s">
        <v>1441</v>
      </c>
      <c r="J12" s="7"/>
      <c r="K12" s="7">
        <v>-0.01</v>
      </c>
    </row>
    <row r="13" spans="1:16" x14ac:dyDescent="0.2">
      <c r="A13" t="s">
        <v>1451</v>
      </c>
      <c r="B13" t="s">
        <v>1439</v>
      </c>
      <c r="C13" t="s">
        <v>1452</v>
      </c>
      <c r="D13" t="s">
        <v>65</v>
      </c>
      <c r="E13" t="str">
        <f t="shared" si="0"/>
        <v>1002</v>
      </c>
      <c r="F13" t="str">
        <f t="shared" si="1"/>
        <v>100201</v>
      </c>
      <c r="G13" t="s">
        <v>66</v>
      </c>
      <c r="H13" t="s">
        <v>1441</v>
      </c>
      <c r="J13" s="7">
        <v>0.14000000000000001</v>
      </c>
      <c r="K13" s="7"/>
    </row>
    <row r="14" spans="1:16" x14ac:dyDescent="0.2">
      <c r="A14" t="s">
        <v>1451</v>
      </c>
      <c r="B14" t="s">
        <v>1439</v>
      </c>
      <c r="C14" t="s">
        <v>1452</v>
      </c>
      <c r="D14" s="152" t="s">
        <v>855</v>
      </c>
      <c r="E14" t="str">
        <f t="shared" si="0"/>
        <v>6603</v>
      </c>
      <c r="F14" t="str">
        <f t="shared" si="1"/>
        <v>660303</v>
      </c>
      <c r="G14" t="s">
        <v>856</v>
      </c>
      <c r="H14" t="s">
        <v>1441</v>
      </c>
      <c r="J14" s="7">
        <v>-0.14000000000000001</v>
      </c>
      <c r="K14" s="7"/>
    </row>
    <row r="15" spans="1:16" x14ac:dyDescent="0.2">
      <c r="A15" t="s">
        <v>1451</v>
      </c>
      <c r="B15" t="s">
        <v>1443</v>
      </c>
      <c r="C15" t="s">
        <v>1450</v>
      </c>
      <c r="D15" t="s">
        <v>576</v>
      </c>
      <c r="E15" t="str">
        <f t="shared" si="0"/>
        <v>4103</v>
      </c>
      <c r="F15" t="str">
        <f t="shared" si="1"/>
        <v>4103</v>
      </c>
      <c r="G15" t="s">
        <v>577</v>
      </c>
      <c r="H15" t="s">
        <v>1441</v>
      </c>
      <c r="J15" s="7"/>
      <c r="K15" s="7">
        <v>0.14000000000000001</v>
      </c>
    </row>
    <row r="16" spans="1:16" x14ac:dyDescent="0.2">
      <c r="A16" t="s">
        <v>1451</v>
      </c>
      <c r="B16" t="s">
        <v>1443</v>
      </c>
      <c r="C16" t="s">
        <v>1450</v>
      </c>
      <c r="D16" s="152" t="s">
        <v>855</v>
      </c>
      <c r="E16" t="str">
        <f t="shared" si="0"/>
        <v>6603</v>
      </c>
      <c r="F16" t="str">
        <f t="shared" si="1"/>
        <v>660303</v>
      </c>
      <c r="G16" t="s">
        <v>856</v>
      </c>
      <c r="H16" t="s">
        <v>1441</v>
      </c>
      <c r="J16" s="7"/>
      <c r="K16" s="7">
        <v>-0.14000000000000001</v>
      </c>
    </row>
    <row r="17" spans="1:15" x14ac:dyDescent="0.2">
      <c r="A17" t="s">
        <v>1453</v>
      </c>
      <c r="B17" t="s">
        <v>1439</v>
      </c>
      <c r="C17" t="s">
        <v>1454</v>
      </c>
      <c r="D17" t="s">
        <v>65</v>
      </c>
      <c r="E17" t="str">
        <f t="shared" si="0"/>
        <v>1002</v>
      </c>
      <c r="F17" t="str">
        <f t="shared" si="1"/>
        <v>100201</v>
      </c>
      <c r="G17" t="s">
        <v>66</v>
      </c>
      <c r="H17" t="s">
        <v>1441</v>
      </c>
      <c r="J17" s="4">
        <v>0.93</v>
      </c>
      <c r="K17" s="4"/>
    </row>
    <row r="18" spans="1:15" x14ac:dyDescent="0.2">
      <c r="A18" t="s">
        <v>1453</v>
      </c>
      <c r="B18" t="s">
        <v>1439</v>
      </c>
      <c r="C18" t="s">
        <v>1454</v>
      </c>
      <c r="D18" t="s">
        <v>651</v>
      </c>
      <c r="E18" t="str">
        <f t="shared" si="0"/>
        <v>6301</v>
      </c>
      <c r="F18" t="str">
        <f t="shared" si="1"/>
        <v>630101</v>
      </c>
      <c r="G18" t="s">
        <v>652</v>
      </c>
      <c r="H18" t="s">
        <v>1441</v>
      </c>
      <c r="J18" s="4"/>
      <c r="K18" s="4">
        <v>0.93</v>
      </c>
    </row>
    <row r="19" spans="1:15" x14ac:dyDescent="0.2">
      <c r="A19" t="s">
        <v>1453</v>
      </c>
      <c r="B19" t="s">
        <v>1443</v>
      </c>
      <c r="C19" t="s">
        <v>1455</v>
      </c>
      <c r="D19" t="s">
        <v>481</v>
      </c>
      <c r="E19" t="str">
        <f t="shared" si="0"/>
        <v>2241</v>
      </c>
      <c r="F19" t="str">
        <f t="shared" si="1"/>
        <v>224103</v>
      </c>
      <c r="G19" t="s">
        <v>482</v>
      </c>
      <c r="H19" t="s">
        <v>1441</v>
      </c>
      <c r="J19" s="4">
        <v>0.74</v>
      </c>
      <c r="K19" s="4"/>
      <c r="O19" t="s">
        <v>1456</v>
      </c>
    </row>
    <row r="20" spans="1:15" x14ac:dyDescent="0.2">
      <c r="A20" t="s">
        <v>1453</v>
      </c>
      <c r="B20" t="s">
        <v>1443</v>
      </c>
      <c r="C20" t="s">
        <v>1457</v>
      </c>
      <c r="D20" s="152" t="s">
        <v>1172</v>
      </c>
      <c r="E20" t="str">
        <f t="shared" si="0"/>
        <v>6603</v>
      </c>
      <c r="F20" t="str">
        <f t="shared" si="1"/>
        <v>660301</v>
      </c>
      <c r="G20" t="s">
        <v>849</v>
      </c>
      <c r="H20" t="s">
        <v>1441</v>
      </c>
      <c r="J20" s="4">
        <v>3.6</v>
      </c>
      <c r="K20" s="4"/>
    </row>
    <row r="21" spans="1:15" x14ac:dyDescent="0.2">
      <c r="A21" t="s">
        <v>1453</v>
      </c>
      <c r="B21" t="s">
        <v>1443</v>
      </c>
      <c r="C21" t="s">
        <v>1455</v>
      </c>
      <c r="D21" t="s">
        <v>65</v>
      </c>
      <c r="E21" t="str">
        <f t="shared" si="0"/>
        <v>1002</v>
      </c>
      <c r="F21" t="str">
        <f t="shared" si="1"/>
        <v>100201</v>
      </c>
      <c r="G21" t="s">
        <v>66</v>
      </c>
      <c r="H21" t="s">
        <v>1441</v>
      </c>
      <c r="J21" s="4"/>
      <c r="K21" s="4">
        <v>4.34</v>
      </c>
    </row>
    <row r="22" spans="1:15" x14ac:dyDescent="0.2">
      <c r="A22" t="s">
        <v>1453</v>
      </c>
      <c r="B22" t="s">
        <v>1443</v>
      </c>
      <c r="C22" t="s">
        <v>1458</v>
      </c>
      <c r="D22" t="s">
        <v>65</v>
      </c>
      <c r="E22" t="str">
        <f t="shared" si="0"/>
        <v>1002</v>
      </c>
      <c r="F22" t="str">
        <f t="shared" si="1"/>
        <v>100201</v>
      </c>
      <c r="G22" t="s">
        <v>66</v>
      </c>
      <c r="H22" t="s">
        <v>1441</v>
      </c>
      <c r="J22" s="4">
        <v>0.74</v>
      </c>
      <c r="K22" s="4"/>
    </row>
    <row r="23" spans="1:15" x14ac:dyDescent="0.2">
      <c r="A23" t="s">
        <v>1453</v>
      </c>
      <c r="B23" t="s">
        <v>1443</v>
      </c>
      <c r="C23" t="s">
        <v>1458</v>
      </c>
      <c r="D23" t="s">
        <v>481</v>
      </c>
      <c r="E23" t="str">
        <f t="shared" si="0"/>
        <v>2241</v>
      </c>
      <c r="F23" t="str">
        <f t="shared" si="1"/>
        <v>224103</v>
      </c>
      <c r="G23" t="s">
        <v>482</v>
      </c>
      <c r="H23" t="s">
        <v>1441</v>
      </c>
      <c r="J23" s="4"/>
      <c r="K23" s="4">
        <v>0.74</v>
      </c>
      <c r="O23" t="s">
        <v>1456</v>
      </c>
    </row>
    <row r="24" spans="1:15" x14ac:dyDescent="0.2">
      <c r="A24" t="s">
        <v>1453</v>
      </c>
      <c r="B24" t="s">
        <v>1447</v>
      </c>
      <c r="C24" t="s">
        <v>1459</v>
      </c>
      <c r="D24" s="152" t="s">
        <v>682</v>
      </c>
      <c r="E24" t="str">
        <f t="shared" si="0"/>
        <v>6403</v>
      </c>
      <c r="F24" t="str">
        <f t="shared" si="1"/>
        <v>640302</v>
      </c>
      <c r="G24" t="s">
        <v>681</v>
      </c>
      <c r="H24" t="s">
        <v>1441</v>
      </c>
      <c r="J24" s="4">
        <v>2.5</v>
      </c>
      <c r="K24" s="4"/>
    </row>
    <row r="25" spans="1:15" x14ac:dyDescent="0.2">
      <c r="A25" t="s">
        <v>1453</v>
      </c>
      <c r="B25" t="s">
        <v>1447</v>
      </c>
      <c r="C25" t="s">
        <v>1459</v>
      </c>
      <c r="D25" t="s">
        <v>65</v>
      </c>
      <c r="E25" t="str">
        <f t="shared" si="0"/>
        <v>1002</v>
      </c>
      <c r="F25" t="str">
        <f t="shared" si="1"/>
        <v>100201</v>
      </c>
      <c r="G25" t="s">
        <v>66</v>
      </c>
      <c r="H25" t="s">
        <v>1441</v>
      </c>
      <c r="J25" s="4"/>
      <c r="K25" s="4">
        <v>2.5</v>
      </c>
    </row>
    <row r="26" spans="1:15" x14ac:dyDescent="0.2">
      <c r="A26" t="s">
        <v>1453</v>
      </c>
      <c r="B26" t="s">
        <v>1449</v>
      </c>
      <c r="C26" t="s">
        <v>1450</v>
      </c>
      <c r="D26" t="s">
        <v>576</v>
      </c>
      <c r="E26" t="str">
        <f t="shared" si="0"/>
        <v>4103</v>
      </c>
      <c r="F26" t="str">
        <f t="shared" si="1"/>
        <v>4103</v>
      </c>
      <c r="G26" t="s">
        <v>577</v>
      </c>
      <c r="H26" t="s">
        <v>1441</v>
      </c>
      <c r="J26" s="4">
        <v>5.17</v>
      </c>
      <c r="K26" s="4"/>
    </row>
    <row r="27" spans="1:15" x14ac:dyDescent="0.2">
      <c r="A27" t="s">
        <v>1453</v>
      </c>
      <c r="B27" t="s">
        <v>1449</v>
      </c>
      <c r="C27" t="s">
        <v>1450</v>
      </c>
      <c r="D27" t="s">
        <v>651</v>
      </c>
      <c r="E27" t="str">
        <f t="shared" si="0"/>
        <v>6301</v>
      </c>
      <c r="F27" t="str">
        <f t="shared" si="1"/>
        <v>630101</v>
      </c>
      <c r="G27" t="s">
        <v>652</v>
      </c>
      <c r="H27" t="s">
        <v>1441</v>
      </c>
      <c r="J27" s="4">
        <v>0.93</v>
      </c>
      <c r="K27" s="4"/>
    </row>
    <row r="28" spans="1:15" x14ac:dyDescent="0.2">
      <c r="A28" t="s">
        <v>1453</v>
      </c>
      <c r="B28" t="s">
        <v>1449</v>
      </c>
      <c r="C28" t="s">
        <v>1450</v>
      </c>
      <c r="D28" s="152" t="s">
        <v>682</v>
      </c>
      <c r="E28" t="str">
        <f t="shared" si="0"/>
        <v>6403</v>
      </c>
      <c r="F28" t="str">
        <f t="shared" si="1"/>
        <v>640302</v>
      </c>
      <c r="G28" t="s">
        <v>681</v>
      </c>
      <c r="H28" t="s">
        <v>1441</v>
      </c>
      <c r="J28" s="4"/>
      <c r="K28" s="4">
        <v>2.5</v>
      </c>
    </row>
    <row r="29" spans="1:15" x14ac:dyDescent="0.2">
      <c r="A29" t="s">
        <v>1453</v>
      </c>
      <c r="B29" t="s">
        <v>1449</v>
      </c>
      <c r="C29" t="s">
        <v>1450</v>
      </c>
      <c r="D29" s="152" t="s">
        <v>1172</v>
      </c>
      <c r="E29" t="str">
        <f t="shared" si="0"/>
        <v>6603</v>
      </c>
      <c r="F29" t="str">
        <f t="shared" si="1"/>
        <v>660301</v>
      </c>
      <c r="G29" t="s">
        <v>849</v>
      </c>
      <c r="H29" t="s">
        <v>1441</v>
      </c>
      <c r="J29" s="4"/>
      <c r="K29" s="4">
        <v>3.6</v>
      </c>
    </row>
    <row r="30" spans="1:15" x14ac:dyDescent="0.2">
      <c r="A30" t="s">
        <v>1460</v>
      </c>
      <c r="B30" t="s">
        <v>1439</v>
      </c>
      <c r="C30" t="s">
        <v>1461</v>
      </c>
      <c r="D30" t="s">
        <v>65</v>
      </c>
      <c r="E30" t="str">
        <f t="shared" si="0"/>
        <v>1002</v>
      </c>
      <c r="F30" t="str">
        <f t="shared" si="1"/>
        <v>100201</v>
      </c>
      <c r="G30" t="s">
        <v>66</v>
      </c>
      <c r="H30" t="s">
        <v>1441</v>
      </c>
      <c r="J30" s="4">
        <v>0.14000000000000001</v>
      </c>
      <c r="K30" s="4"/>
    </row>
    <row r="31" spans="1:15" x14ac:dyDescent="0.2">
      <c r="A31" t="s">
        <v>1460</v>
      </c>
      <c r="B31" t="s">
        <v>1439</v>
      </c>
      <c r="C31" t="s">
        <v>1461</v>
      </c>
      <c r="D31" s="152" t="s">
        <v>855</v>
      </c>
      <c r="E31" t="str">
        <f t="shared" si="0"/>
        <v>6603</v>
      </c>
      <c r="F31" t="str">
        <f t="shared" si="1"/>
        <v>660303</v>
      </c>
      <c r="G31" t="s">
        <v>856</v>
      </c>
      <c r="H31" t="s">
        <v>1441</v>
      </c>
      <c r="J31" s="4">
        <v>-0.14000000000000001</v>
      </c>
      <c r="K31" s="4"/>
    </row>
    <row r="32" spans="1:15" x14ac:dyDescent="0.2">
      <c r="A32" t="s">
        <v>1460</v>
      </c>
      <c r="B32" t="s">
        <v>1443</v>
      </c>
      <c r="C32" t="s">
        <v>1450</v>
      </c>
      <c r="D32" t="s">
        <v>576</v>
      </c>
      <c r="E32" t="str">
        <f t="shared" si="0"/>
        <v>4103</v>
      </c>
      <c r="F32" t="str">
        <f t="shared" si="1"/>
        <v>4103</v>
      </c>
      <c r="G32" t="s">
        <v>577</v>
      </c>
      <c r="H32" t="s">
        <v>1441</v>
      </c>
      <c r="J32" s="4"/>
      <c r="K32" s="4">
        <v>0.14000000000000001</v>
      </c>
    </row>
    <row r="33" spans="1:15" x14ac:dyDescent="0.2">
      <c r="A33" t="s">
        <v>1460</v>
      </c>
      <c r="B33" t="s">
        <v>1443</v>
      </c>
      <c r="C33" t="s">
        <v>1450</v>
      </c>
      <c r="D33" s="152" t="s">
        <v>855</v>
      </c>
      <c r="E33" t="str">
        <f t="shared" si="0"/>
        <v>6603</v>
      </c>
      <c r="F33" t="str">
        <f t="shared" si="1"/>
        <v>660303</v>
      </c>
      <c r="G33" t="s">
        <v>856</v>
      </c>
      <c r="H33" t="s">
        <v>1441</v>
      </c>
      <c r="J33" s="4"/>
      <c r="K33" s="4">
        <v>-0.14000000000000001</v>
      </c>
    </row>
    <row r="34" spans="1:15" x14ac:dyDescent="0.2">
      <c r="A34" t="s">
        <v>1462</v>
      </c>
      <c r="B34" t="s">
        <v>1439</v>
      </c>
      <c r="C34" t="s">
        <v>1463</v>
      </c>
      <c r="D34" t="s">
        <v>65</v>
      </c>
      <c r="E34" t="str">
        <f t="shared" si="0"/>
        <v>1002</v>
      </c>
      <c r="F34" t="str">
        <f t="shared" si="1"/>
        <v>100201</v>
      </c>
      <c r="G34" t="s">
        <v>66</v>
      </c>
      <c r="H34" t="s">
        <v>1441</v>
      </c>
      <c r="J34" s="4">
        <v>0.14000000000000001</v>
      </c>
      <c r="K34" s="4"/>
    </row>
    <row r="35" spans="1:15" x14ac:dyDescent="0.2">
      <c r="A35" t="s">
        <v>1462</v>
      </c>
      <c r="B35" t="s">
        <v>1439</v>
      </c>
      <c r="C35" t="s">
        <v>1463</v>
      </c>
      <c r="D35" s="152" t="s">
        <v>855</v>
      </c>
      <c r="E35" t="str">
        <f t="shared" si="0"/>
        <v>6603</v>
      </c>
      <c r="F35" t="str">
        <f t="shared" si="1"/>
        <v>660303</v>
      </c>
      <c r="G35" t="s">
        <v>856</v>
      </c>
      <c r="H35" t="s">
        <v>1441</v>
      </c>
      <c r="J35" s="4">
        <v>-0.14000000000000001</v>
      </c>
      <c r="K35" s="4"/>
    </row>
    <row r="36" spans="1:15" x14ac:dyDescent="0.2">
      <c r="A36" t="s">
        <v>1462</v>
      </c>
      <c r="B36" t="s">
        <v>1443</v>
      </c>
      <c r="C36" t="s">
        <v>1464</v>
      </c>
      <c r="D36" t="s">
        <v>481</v>
      </c>
      <c r="E36" t="str">
        <f t="shared" si="0"/>
        <v>2241</v>
      </c>
      <c r="F36" t="str">
        <f t="shared" si="1"/>
        <v>224103</v>
      </c>
      <c r="G36" t="s">
        <v>482</v>
      </c>
      <c r="H36" t="s">
        <v>1441</v>
      </c>
      <c r="J36" s="4">
        <v>0.76</v>
      </c>
      <c r="K36" s="4"/>
      <c r="O36" t="s">
        <v>1456</v>
      </c>
    </row>
    <row r="37" spans="1:15" x14ac:dyDescent="0.2">
      <c r="A37" t="s">
        <v>1462</v>
      </c>
      <c r="B37" t="s">
        <v>1443</v>
      </c>
      <c r="C37" t="s">
        <v>1464</v>
      </c>
      <c r="D37" s="152" t="s">
        <v>1172</v>
      </c>
      <c r="E37" t="str">
        <f t="shared" si="0"/>
        <v>6603</v>
      </c>
      <c r="F37" t="str">
        <f t="shared" si="1"/>
        <v>660301</v>
      </c>
      <c r="G37" t="s">
        <v>849</v>
      </c>
      <c r="H37" t="s">
        <v>1441</v>
      </c>
      <c r="J37" s="4">
        <v>3.6</v>
      </c>
      <c r="K37" s="4"/>
    </row>
    <row r="38" spans="1:15" x14ac:dyDescent="0.2">
      <c r="A38" t="s">
        <v>1462</v>
      </c>
      <c r="B38" t="s">
        <v>1443</v>
      </c>
      <c r="C38" t="s">
        <v>1464</v>
      </c>
      <c r="D38" t="s">
        <v>65</v>
      </c>
      <c r="E38" t="str">
        <f t="shared" si="0"/>
        <v>1002</v>
      </c>
      <c r="F38" t="str">
        <f t="shared" si="1"/>
        <v>100201</v>
      </c>
      <c r="G38" t="s">
        <v>66</v>
      </c>
      <c r="H38" t="s">
        <v>1441</v>
      </c>
      <c r="J38" s="4"/>
      <c r="K38" s="4">
        <v>4.3600000000000003</v>
      </c>
    </row>
    <row r="39" spans="1:15" x14ac:dyDescent="0.2">
      <c r="A39" t="s">
        <v>1462</v>
      </c>
      <c r="B39" t="s">
        <v>1447</v>
      </c>
      <c r="C39" t="s">
        <v>1465</v>
      </c>
      <c r="D39" t="s">
        <v>65</v>
      </c>
      <c r="E39" t="str">
        <f t="shared" si="0"/>
        <v>1002</v>
      </c>
      <c r="F39" t="str">
        <f t="shared" si="1"/>
        <v>100201</v>
      </c>
      <c r="G39" t="s">
        <v>66</v>
      </c>
      <c r="H39" t="s">
        <v>1441</v>
      </c>
      <c r="J39" s="4">
        <v>0.76</v>
      </c>
      <c r="K39" s="4"/>
    </row>
    <row r="40" spans="1:15" x14ac:dyDescent="0.2">
      <c r="A40" t="s">
        <v>1462</v>
      </c>
      <c r="B40" t="s">
        <v>1447</v>
      </c>
      <c r="C40" t="s">
        <v>1465</v>
      </c>
      <c r="D40" t="s">
        <v>481</v>
      </c>
      <c r="E40" t="str">
        <f t="shared" si="0"/>
        <v>2241</v>
      </c>
      <c r="F40" t="str">
        <f t="shared" si="1"/>
        <v>224103</v>
      </c>
      <c r="G40" t="s">
        <v>482</v>
      </c>
      <c r="H40" t="s">
        <v>1441</v>
      </c>
      <c r="J40" s="4"/>
      <c r="K40" s="4">
        <v>0.76</v>
      </c>
      <c r="O40" t="s">
        <v>1456</v>
      </c>
    </row>
    <row r="41" spans="1:15" x14ac:dyDescent="0.2">
      <c r="A41" t="s">
        <v>1462</v>
      </c>
      <c r="B41" t="s">
        <v>1449</v>
      </c>
      <c r="C41" t="s">
        <v>1466</v>
      </c>
      <c r="D41" t="s">
        <v>481</v>
      </c>
      <c r="E41" t="str">
        <f t="shared" si="0"/>
        <v>2241</v>
      </c>
      <c r="F41" t="str">
        <f t="shared" si="1"/>
        <v>224103</v>
      </c>
      <c r="G41" t="s">
        <v>482</v>
      </c>
      <c r="H41" t="s">
        <v>1441</v>
      </c>
      <c r="J41" s="4">
        <v>6</v>
      </c>
      <c r="K41" s="4"/>
      <c r="O41" t="s">
        <v>1467</v>
      </c>
    </row>
    <row r="42" spans="1:15" x14ac:dyDescent="0.2">
      <c r="A42" t="s">
        <v>1462</v>
      </c>
      <c r="B42" t="s">
        <v>1449</v>
      </c>
      <c r="C42" t="s">
        <v>1466</v>
      </c>
      <c r="D42" s="152" t="s">
        <v>1172</v>
      </c>
      <c r="E42" t="str">
        <f t="shared" si="0"/>
        <v>6603</v>
      </c>
      <c r="F42" t="str">
        <f t="shared" si="1"/>
        <v>660301</v>
      </c>
      <c r="G42" t="s">
        <v>849</v>
      </c>
      <c r="H42" t="s">
        <v>1441</v>
      </c>
      <c r="J42" s="4">
        <v>10.8</v>
      </c>
      <c r="K42" s="4"/>
    </row>
    <row r="43" spans="1:15" x14ac:dyDescent="0.2">
      <c r="A43" t="s">
        <v>1462</v>
      </c>
      <c r="B43" t="s">
        <v>1449</v>
      </c>
      <c r="C43" t="s">
        <v>1466</v>
      </c>
      <c r="D43" t="s">
        <v>65</v>
      </c>
      <c r="E43" t="str">
        <f t="shared" si="0"/>
        <v>1002</v>
      </c>
      <c r="F43" t="str">
        <f t="shared" si="1"/>
        <v>100201</v>
      </c>
      <c r="G43" t="s">
        <v>66</v>
      </c>
      <c r="H43" t="s">
        <v>1441</v>
      </c>
      <c r="J43" s="4"/>
      <c r="K43" s="4">
        <v>16.8</v>
      </c>
    </row>
    <row r="44" spans="1:15" x14ac:dyDescent="0.2">
      <c r="A44" t="s">
        <v>1462</v>
      </c>
      <c r="B44" t="s">
        <v>1468</v>
      </c>
      <c r="C44" t="s">
        <v>1469</v>
      </c>
      <c r="D44" t="s">
        <v>65</v>
      </c>
      <c r="E44" t="str">
        <f t="shared" si="0"/>
        <v>1002</v>
      </c>
      <c r="F44" t="str">
        <f t="shared" si="1"/>
        <v>100201</v>
      </c>
      <c r="G44" t="s">
        <v>66</v>
      </c>
      <c r="H44" t="s">
        <v>1441</v>
      </c>
      <c r="J44" s="4">
        <v>6</v>
      </c>
      <c r="K44" s="4"/>
    </row>
    <row r="45" spans="1:15" x14ac:dyDescent="0.2">
      <c r="A45" t="s">
        <v>1462</v>
      </c>
      <c r="B45" t="s">
        <v>1468</v>
      </c>
      <c r="C45" t="s">
        <v>1469</v>
      </c>
      <c r="D45" t="s">
        <v>481</v>
      </c>
      <c r="E45" t="str">
        <f t="shared" si="0"/>
        <v>2241</v>
      </c>
      <c r="F45" t="str">
        <f t="shared" si="1"/>
        <v>224103</v>
      </c>
      <c r="G45" t="s">
        <v>482</v>
      </c>
      <c r="H45" t="s">
        <v>1441</v>
      </c>
      <c r="J45" s="4"/>
      <c r="K45" s="4">
        <v>6</v>
      </c>
      <c r="O45" t="s">
        <v>1470</v>
      </c>
    </row>
    <row r="46" spans="1:15" x14ac:dyDescent="0.2">
      <c r="A46" t="s">
        <v>1462</v>
      </c>
      <c r="B46" t="s">
        <v>1471</v>
      </c>
      <c r="C46" t="s">
        <v>1450</v>
      </c>
      <c r="D46" t="s">
        <v>576</v>
      </c>
      <c r="E46" t="str">
        <f t="shared" si="0"/>
        <v>4103</v>
      </c>
      <c r="F46" t="str">
        <f t="shared" si="1"/>
        <v>4103</v>
      </c>
      <c r="G46" t="s">
        <v>577</v>
      </c>
      <c r="H46" t="s">
        <v>1441</v>
      </c>
      <c r="J46" s="4">
        <v>14.26</v>
      </c>
      <c r="K46" s="4"/>
    </row>
    <row r="47" spans="1:15" x14ac:dyDescent="0.2">
      <c r="A47" t="s">
        <v>1462</v>
      </c>
      <c r="B47" t="s">
        <v>1471</v>
      </c>
      <c r="C47" t="s">
        <v>1450</v>
      </c>
      <c r="D47" s="152" t="s">
        <v>1172</v>
      </c>
      <c r="E47" t="str">
        <f t="shared" si="0"/>
        <v>6603</v>
      </c>
      <c r="F47" t="str">
        <f t="shared" si="1"/>
        <v>660301</v>
      </c>
      <c r="G47" t="s">
        <v>849</v>
      </c>
      <c r="H47" t="s">
        <v>1441</v>
      </c>
      <c r="J47" s="4"/>
      <c r="K47" s="4">
        <v>14.4</v>
      </c>
    </row>
    <row r="48" spans="1:15" x14ac:dyDescent="0.2">
      <c r="A48" t="s">
        <v>1462</v>
      </c>
      <c r="B48" t="s">
        <v>1471</v>
      </c>
      <c r="C48" t="s">
        <v>1450</v>
      </c>
      <c r="D48" s="152" t="s">
        <v>855</v>
      </c>
      <c r="E48" t="str">
        <f t="shared" si="0"/>
        <v>6603</v>
      </c>
      <c r="F48" t="str">
        <f t="shared" si="1"/>
        <v>660303</v>
      </c>
      <c r="G48" t="s">
        <v>856</v>
      </c>
      <c r="H48" t="s">
        <v>1441</v>
      </c>
      <c r="J48" s="4"/>
      <c r="K48" s="4">
        <v>-0.14000000000000001</v>
      </c>
    </row>
  </sheetData>
  <autoFilter ref="A1:P48" xr:uid="{00000000-0009-0000-0000-000003000000}"/>
  <phoneticPr fontId="36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Q31"/>
  <sheetViews>
    <sheetView workbookViewId="0">
      <selection activeCell="F8" sqref="F8"/>
    </sheetView>
  </sheetViews>
  <sheetFormatPr defaultColWidth="9" defaultRowHeight="12.75" x14ac:dyDescent="0.2"/>
  <cols>
    <col min="1" max="1" width="11.42578125" customWidth="1"/>
    <col min="2" max="2" width="23.5703125" customWidth="1"/>
    <col min="3" max="3" width="14.85546875" customWidth="1"/>
    <col min="4" max="4" width="33" customWidth="1"/>
    <col min="5" max="5" width="9.85546875" customWidth="1"/>
    <col min="6" max="6" width="15.140625" customWidth="1"/>
    <col min="7" max="7" width="41.5703125" customWidth="1"/>
    <col min="8" max="8" width="37" customWidth="1"/>
    <col min="9" max="9" width="37.140625" customWidth="1"/>
    <col min="10" max="10" width="32.42578125" customWidth="1"/>
    <col min="11" max="11" width="37.140625" customWidth="1"/>
    <col min="12" max="12" width="32.42578125" customWidth="1"/>
    <col min="13" max="13" width="13.5703125" customWidth="1"/>
    <col min="14" max="14" width="40" customWidth="1"/>
    <col min="15" max="15" width="35.42578125" customWidth="1"/>
    <col min="16" max="17" width="13.140625" customWidth="1"/>
  </cols>
  <sheetData>
    <row r="1" spans="1:17" s="1" customFormat="1" x14ac:dyDescent="0.2">
      <c r="A1" s="9" t="s">
        <v>1472</v>
      </c>
      <c r="B1" s="9" t="s">
        <v>1473</v>
      </c>
      <c r="C1" s="9" t="s">
        <v>1474</v>
      </c>
      <c r="D1" s="9" t="s">
        <v>1475</v>
      </c>
      <c r="E1" s="9" t="s">
        <v>1476</v>
      </c>
      <c r="F1" s="9" t="s">
        <v>1477</v>
      </c>
      <c r="G1" s="9" t="s">
        <v>1478</v>
      </c>
      <c r="H1" s="9" t="s">
        <v>1479</v>
      </c>
      <c r="I1" s="9" t="s">
        <v>1480</v>
      </c>
      <c r="J1" s="9" t="s">
        <v>1481</v>
      </c>
      <c r="K1" s="9" t="s">
        <v>1482</v>
      </c>
      <c r="L1" s="9" t="s">
        <v>1483</v>
      </c>
      <c r="M1" s="9" t="s">
        <v>1484</v>
      </c>
      <c r="N1" s="9" t="s">
        <v>1485</v>
      </c>
      <c r="O1" s="9" t="s">
        <v>1486</v>
      </c>
      <c r="P1" s="10" t="s">
        <v>1487</v>
      </c>
      <c r="Q1" s="10" t="s">
        <v>1488</v>
      </c>
    </row>
    <row r="2" spans="1:17" s="1" customFormat="1" x14ac:dyDescent="0.2">
      <c r="A2" s="9" t="s">
        <v>1489</v>
      </c>
      <c r="B2" s="9" t="s">
        <v>1490</v>
      </c>
      <c r="C2" s="9" t="s">
        <v>1429</v>
      </c>
      <c r="D2" s="9" t="s">
        <v>1430</v>
      </c>
      <c r="E2" s="9" t="s">
        <v>1431</v>
      </c>
      <c r="F2" s="9" t="s">
        <v>1491</v>
      </c>
      <c r="G2" s="9" t="s">
        <v>1492</v>
      </c>
      <c r="H2" s="9" t="s">
        <v>1493</v>
      </c>
      <c r="I2" s="9" t="s">
        <v>1494</v>
      </c>
      <c r="J2" s="9" t="s">
        <v>1495</v>
      </c>
      <c r="K2" s="9" t="s">
        <v>1496</v>
      </c>
      <c r="L2" s="9" t="s">
        <v>1497</v>
      </c>
      <c r="M2" s="9" t="s">
        <v>1498</v>
      </c>
      <c r="N2" s="9" t="s">
        <v>1499</v>
      </c>
      <c r="O2" s="9" t="s">
        <v>1500</v>
      </c>
      <c r="P2" s="9" t="s">
        <v>1485</v>
      </c>
      <c r="Q2" s="9" t="s">
        <v>1486</v>
      </c>
    </row>
    <row r="3" spans="1:17" x14ac:dyDescent="0.2">
      <c r="A3" t="s">
        <v>1501</v>
      </c>
      <c r="B3" t="s">
        <v>1502</v>
      </c>
      <c r="C3" t="s">
        <v>60</v>
      </c>
      <c r="D3" t="s">
        <v>61</v>
      </c>
      <c r="F3" t="s">
        <v>1503</v>
      </c>
      <c r="G3" s="4">
        <f>SUBTOTAL(9,G5:G5)</f>
        <v>0</v>
      </c>
      <c r="H3" s="4">
        <f>SUBTOTAL(9,H5:H5)</f>
        <v>0</v>
      </c>
      <c r="I3" s="4">
        <v>0</v>
      </c>
      <c r="J3" s="4">
        <f>SUMIFS('JE_202109-202206'!$J:$J,'JE_202109-202206'!$D:$D,$C3)+SUMIFS('JE_202109-202206'!$J:$J,'JE_202109-202206'!$E:$E,$C3)+SUMIFS('JE_202109-202206'!$J:$J,'JE_202109-202206'!$F:$F,$C3)</f>
        <v>1138.8600000000004</v>
      </c>
      <c r="K3" s="4">
        <v>0</v>
      </c>
      <c r="L3" s="4">
        <f>SUMIFS('JE_202109-202206'!$K:$K,'JE_202109-202206'!$D:$D,$C3)+SUMIFS('JE_202109-202206'!$K:$K,'JE_202109-202206'!$E:$E,$C3)+SUMIFS('JE_202109-202206'!$K:$K,'JE_202109-202206'!$F:$F,$C3)</f>
        <v>998</v>
      </c>
      <c r="M3" t="str">
        <f t="shared" ref="M3:M22" si="0">IF(Q3&gt;0,"借",IF(Q3&lt;0,"贷","平"))</f>
        <v>借</v>
      </c>
      <c r="N3" s="4">
        <f t="shared" ref="N3:N22" si="1">ABS(P3)</f>
        <v>0</v>
      </c>
      <c r="O3" s="4">
        <f t="shared" ref="O3:O22" si="2">ABS(Q3)</f>
        <v>140.86000000000035</v>
      </c>
      <c r="Q3" s="5">
        <f t="shared" ref="Q3:Q22" si="3">J3-L3</f>
        <v>140.86000000000035</v>
      </c>
    </row>
    <row r="4" spans="1:17" x14ac:dyDescent="0.2">
      <c r="A4" t="s">
        <v>1501</v>
      </c>
      <c r="B4" t="s">
        <v>1502</v>
      </c>
      <c r="C4" t="s">
        <v>62</v>
      </c>
      <c r="D4" t="s">
        <v>63</v>
      </c>
      <c r="F4" t="s">
        <v>1503</v>
      </c>
      <c r="G4" s="4">
        <f>SUBTOTAL(9,G5:G5)</f>
        <v>0</v>
      </c>
      <c r="H4" s="4">
        <f>SUBTOTAL(9,H5:H5)</f>
        <v>0</v>
      </c>
      <c r="I4" s="4">
        <v>0</v>
      </c>
      <c r="J4" s="4">
        <f>SUMIFS('JE_202109-202206'!$J:$J,'JE_202109-202206'!$D:$D,$C4)+SUMIFS('JE_202109-202206'!$J:$J,'JE_202109-202206'!$E:$E,$C4)+SUMIFS('JE_202109-202206'!$J:$J,'JE_202109-202206'!$F:$F,$C4)</f>
        <v>1138.8600000000004</v>
      </c>
      <c r="K4" s="4">
        <v>0</v>
      </c>
      <c r="L4" s="4">
        <f>SUMIFS('JE_202109-202206'!$K:$K,'JE_202109-202206'!$D:$D,$C4)+SUMIFS('JE_202109-202206'!$K:$K,'JE_202109-202206'!$E:$E,$C4)+SUMIFS('JE_202109-202206'!$K:$K,'JE_202109-202206'!$F:$F,$C4)</f>
        <v>998</v>
      </c>
      <c r="M4" t="str">
        <f t="shared" si="0"/>
        <v>借</v>
      </c>
      <c r="N4" s="4">
        <f t="shared" si="1"/>
        <v>0</v>
      </c>
      <c r="O4" s="4">
        <f t="shared" si="2"/>
        <v>140.86000000000035</v>
      </c>
      <c r="Q4" s="5">
        <f t="shared" si="3"/>
        <v>140.86000000000035</v>
      </c>
    </row>
    <row r="5" spans="1:17" x14ac:dyDescent="0.2">
      <c r="A5" t="s">
        <v>1501</v>
      </c>
      <c r="B5" t="s">
        <v>1502</v>
      </c>
      <c r="C5" t="s">
        <v>65</v>
      </c>
      <c r="D5" t="s">
        <v>66</v>
      </c>
      <c r="F5" t="s">
        <v>1503</v>
      </c>
      <c r="G5" s="4">
        <v>0</v>
      </c>
      <c r="H5" s="4">
        <v>0</v>
      </c>
      <c r="I5" s="4">
        <v>0</v>
      </c>
      <c r="J5" s="4">
        <f>SUMIFS('JE_202109-202206'!$J:$J,'JE_202109-202206'!$D:$D,$C5)+SUMIFS('JE_202109-202206'!$J:$J,'JE_202109-202206'!$E:$E,$C5)+SUMIFS('JE_202109-202206'!$J:$J,'JE_202109-202206'!$F:$F,$C5)</f>
        <v>1138.8600000000004</v>
      </c>
      <c r="K5" s="4">
        <v>0</v>
      </c>
      <c r="L5" s="4">
        <f>SUMIFS('JE_202109-202206'!$K:$K,'JE_202109-202206'!$D:$D,$C5)+SUMIFS('JE_202109-202206'!$K:$K,'JE_202109-202206'!$E:$E,$C5)+SUMIFS('JE_202109-202206'!$K:$K,'JE_202109-202206'!$F:$F,$C5)</f>
        <v>998</v>
      </c>
      <c r="M5" t="str">
        <f t="shared" si="0"/>
        <v>借</v>
      </c>
      <c r="N5" s="4">
        <f t="shared" si="1"/>
        <v>0</v>
      </c>
      <c r="O5" s="4">
        <f t="shared" si="2"/>
        <v>140.86000000000035</v>
      </c>
      <c r="Q5" s="5">
        <f t="shared" si="3"/>
        <v>140.86000000000035</v>
      </c>
    </row>
    <row r="6" spans="1:17" x14ac:dyDescent="0.2">
      <c r="A6" t="s">
        <v>1501</v>
      </c>
      <c r="B6" t="s">
        <v>1502</v>
      </c>
      <c r="C6" t="s">
        <v>467</v>
      </c>
      <c r="D6" t="s">
        <v>468</v>
      </c>
      <c r="F6" t="s">
        <v>1503</v>
      </c>
      <c r="G6" s="4">
        <f>SUBTOTAL(9,G8:G8)</f>
        <v>0</v>
      </c>
      <c r="H6" s="4">
        <f>SUBTOTAL(9,H8:H8)</f>
        <v>0</v>
      </c>
      <c r="I6" s="4">
        <v>0</v>
      </c>
      <c r="J6" s="4">
        <f>SUMIFS('JE_202109-202206'!$J:$J,'JE_202109-202206'!$D:$D,$C6)+SUMIFS('JE_202109-202206'!$J:$J,'JE_202109-202206'!$E:$E,$C6)+SUMIFS('JE_202109-202206'!$J:$J,'JE_202109-202206'!$F:$F,$C6)</f>
        <v>7.5</v>
      </c>
      <c r="K6" s="4">
        <v>0</v>
      </c>
      <c r="L6" s="4">
        <f>SUMIFS('JE_202109-202206'!$K:$K,'JE_202109-202206'!$D:$D,$C6)+SUMIFS('JE_202109-202206'!$K:$K,'JE_202109-202206'!$E:$E,$C6)+SUMIFS('JE_202109-202206'!$K:$K,'JE_202109-202206'!$F:$F,$C6)</f>
        <v>1137.5</v>
      </c>
      <c r="M6" t="str">
        <f t="shared" si="0"/>
        <v>贷</v>
      </c>
      <c r="N6" s="4">
        <f t="shared" si="1"/>
        <v>0</v>
      </c>
      <c r="O6" s="4">
        <f t="shared" si="2"/>
        <v>1130</v>
      </c>
      <c r="Q6" s="5">
        <f t="shared" si="3"/>
        <v>-1130</v>
      </c>
    </row>
    <row r="7" spans="1:17" x14ac:dyDescent="0.2">
      <c r="A7" t="s">
        <v>1501</v>
      </c>
      <c r="B7" t="s">
        <v>1502</v>
      </c>
      <c r="C7" t="s">
        <v>479</v>
      </c>
      <c r="D7" t="s">
        <v>480</v>
      </c>
      <c r="F7" t="s">
        <v>1503</v>
      </c>
      <c r="G7" s="4">
        <f>SUBTOTAL(9,G8:G8)</f>
        <v>0</v>
      </c>
      <c r="H7" s="4">
        <f>SUBTOTAL(9,H8:H8)</f>
        <v>0</v>
      </c>
      <c r="I7" s="4">
        <v>0</v>
      </c>
      <c r="J7" s="4">
        <f>SUMIFS('JE_202109-202206'!$J:$J,'JE_202109-202206'!$D:$D,$C7)+SUMIFS('JE_202109-202206'!$J:$J,'JE_202109-202206'!$E:$E,$C7)+SUMIFS('JE_202109-202206'!$J:$J,'JE_202109-202206'!$F:$F,$C7)</f>
        <v>7.5</v>
      </c>
      <c r="K7" s="4">
        <v>0</v>
      </c>
      <c r="L7" s="4">
        <f>SUMIFS('JE_202109-202206'!$K:$K,'JE_202109-202206'!$D:$D,$C7)+SUMIFS('JE_202109-202206'!$K:$K,'JE_202109-202206'!$E:$E,$C7)+SUMIFS('JE_202109-202206'!$K:$K,'JE_202109-202206'!$F:$F,$C7)</f>
        <v>7.5</v>
      </c>
      <c r="M7" t="str">
        <f t="shared" si="0"/>
        <v>平</v>
      </c>
      <c r="N7" s="4">
        <f t="shared" si="1"/>
        <v>0</v>
      </c>
      <c r="O7" s="4">
        <f t="shared" si="2"/>
        <v>0</v>
      </c>
      <c r="Q7" s="5">
        <f t="shared" si="3"/>
        <v>0</v>
      </c>
    </row>
    <row r="8" spans="1:17" x14ac:dyDescent="0.2">
      <c r="A8" t="s">
        <v>1501</v>
      </c>
      <c r="B8" t="s">
        <v>1502</v>
      </c>
      <c r="C8" t="s">
        <v>481</v>
      </c>
      <c r="D8" t="s">
        <v>482</v>
      </c>
      <c r="F8" t="s">
        <v>1503</v>
      </c>
      <c r="G8" s="4">
        <v>0</v>
      </c>
      <c r="H8" s="4">
        <v>0</v>
      </c>
      <c r="I8" s="4">
        <v>0</v>
      </c>
      <c r="J8" s="4">
        <f>SUMIFS('JE_202109-202206'!$J:$J,'JE_202109-202206'!$D:$D,$C8)+SUMIFS('JE_202109-202206'!$J:$J,'JE_202109-202206'!$E:$E,$C8)+SUMIFS('JE_202109-202206'!$J:$J,'JE_202109-202206'!$F:$F,$C8)</f>
        <v>7.5</v>
      </c>
      <c r="K8" s="4">
        <v>0</v>
      </c>
      <c r="L8" s="4">
        <f>SUMIFS('JE_202109-202206'!$K:$K,'JE_202109-202206'!$D:$D,$C8)+SUMIFS('JE_202109-202206'!$K:$K,'JE_202109-202206'!$E:$E,$C8)+SUMIFS('JE_202109-202206'!$K:$K,'JE_202109-202206'!$F:$F,$C8)</f>
        <v>7.5</v>
      </c>
      <c r="M8" t="str">
        <f t="shared" si="0"/>
        <v>平</v>
      </c>
      <c r="N8" s="4">
        <f t="shared" si="1"/>
        <v>0</v>
      </c>
      <c r="O8" s="4">
        <f t="shared" si="2"/>
        <v>0</v>
      </c>
      <c r="Q8" s="5">
        <f t="shared" si="3"/>
        <v>0</v>
      </c>
    </row>
    <row r="9" spans="1:17" x14ac:dyDescent="0.2">
      <c r="A9" t="s">
        <v>1501</v>
      </c>
      <c r="B9" t="s">
        <v>1502</v>
      </c>
      <c r="C9" t="s">
        <v>483</v>
      </c>
      <c r="D9" t="s">
        <v>484</v>
      </c>
      <c r="F9" t="s">
        <v>1503</v>
      </c>
      <c r="G9" s="4">
        <f>SUBTOTAL(9,G10:G10)</f>
        <v>0</v>
      </c>
      <c r="H9" s="4">
        <f>SUBTOTAL(9,H10:H10)</f>
        <v>0</v>
      </c>
      <c r="I9" s="4">
        <v>0</v>
      </c>
      <c r="J9" s="4">
        <f>SUMIFS('JE_202109-202206'!$J:$J,'JE_202109-202206'!$D:$D,$C9)+SUMIFS('JE_202109-202206'!$J:$J,'JE_202109-202206'!$E:$E,$C9)+SUMIFS('JE_202109-202206'!$J:$J,'JE_202109-202206'!$F:$F,$C9)</f>
        <v>0</v>
      </c>
      <c r="K9" s="4">
        <v>0</v>
      </c>
      <c r="L9" s="4">
        <f>SUMIFS('JE_202109-202206'!$K:$K,'JE_202109-202206'!$D:$D,$C9)+SUMIFS('JE_202109-202206'!$K:$K,'JE_202109-202206'!$E:$E,$C9)+SUMIFS('JE_202109-202206'!$K:$K,'JE_202109-202206'!$F:$F,$C9)</f>
        <v>1130</v>
      </c>
      <c r="M9" t="str">
        <f t="shared" ref="M9:M14" si="4">IF(Q9&gt;0,"借",IF(Q9&lt;0,"贷","平"))</f>
        <v>贷</v>
      </c>
      <c r="N9" s="4">
        <f t="shared" si="1"/>
        <v>0</v>
      </c>
      <c r="O9" s="4">
        <f t="shared" si="2"/>
        <v>1130</v>
      </c>
      <c r="Q9" s="5">
        <f t="shared" si="3"/>
        <v>-1130</v>
      </c>
    </row>
    <row r="10" spans="1:17" x14ac:dyDescent="0.2">
      <c r="A10" t="s">
        <v>1501</v>
      </c>
      <c r="B10" t="s">
        <v>1502</v>
      </c>
      <c r="C10" t="s">
        <v>485</v>
      </c>
      <c r="D10" t="s">
        <v>486</v>
      </c>
      <c r="F10" t="s">
        <v>1503</v>
      </c>
      <c r="G10" s="4">
        <v>0</v>
      </c>
      <c r="H10" s="4">
        <v>0</v>
      </c>
      <c r="I10" s="4">
        <v>0</v>
      </c>
      <c r="J10" s="4">
        <f>SUMIFS('JE_202109-202206'!$J:$J,'JE_202109-202206'!$D:$D,$C10)+SUMIFS('JE_202109-202206'!$J:$J,'JE_202109-202206'!$E:$E,$C10)+SUMIFS('JE_202109-202206'!$J:$J,'JE_202109-202206'!$F:$F,$C10)</f>
        <v>0</v>
      </c>
      <c r="K10" s="4">
        <v>0</v>
      </c>
      <c r="L10" s="4">
        <f>SUMIFS('JE_202109-202206'!$K:$K,'JE_202109-202206'!$D:$D,$C10)+SUMIFS('JE_202109-202206'!$K:$K,'JE_202109-202206'!$E:$E,$C10)+SUMIFS('JE_202109-202206'!$K:$K,'JE_202109-202206'!$F:$F,$C10)</f>
        <v>1130</v>
      </c>
      <c r="M10" t="str">
        <f t="shared" si="4"/>
        <v>贷</v>
      </c>
      <c r="N10" s="4">
        <f t="shared" si="1"/>
        <v>0</v>
      </c>
      <c r="O10" s="4">
        <f t="shared" si="2"/>
        <v>1130</v>
      </c>
      <c r="Q10" s="5">
        <f t="shared" si="3"/>
        <v>-1130</v>
      </c>
    </row>
    <row r="11" spans="1:17" x14ac:dyDescent="0.2">
      <c r="A11" t="s">
        <v>1501</v>
      </c>
      <c r="B11" t="s">
        <v>1502</v>
      </c>
      <c r="C11" t="s">
        <v>576</v>
      </c>
      <c r="D11" t="s">
        <v>577</v>
      </c>
      <c r="F11" t="s">
        <v>1503</v>
      </c>
      <c r="G11" s="4">
        <v>0</v>
      </c>
      <c r="H11" s="4">
        <v>0</v>
      </c>
      <c r="I11" s="4">
        <v>0</v>
      </c>
      <c r="J11" s="4">
        <f>SUMIFS('JE_202109-202206'!$J:$J,'JE_202109-202206'!$D:$D,$C11)</f>
        <v>989.42</v>
      </c>
      <c r="K11" s="4">
        <v>0</v>
      </c>
      <c r="L11" s="4">
        <f>SUMIFS('JE_202109-202206'!$K:$K,'JE_202109-202206'!$D:$D,$C11)</f>
        <v>0.28000000000000003</v>
      </c>
      <c r="M11" t="str">
        <f t="shared" si="4"/>
        <v>借</v>
      </c>
      <c r="N11" s="4">
        <f t="shared" si="1"/>
        <v>0</v>
      </c>
      <c r="O11" s="4">
        <f t="shared" si="2"/>
        <v>989.14</v>
      </c>
      <c r="Q11" s="5">
        <f t="shared" si="3"/>
        <v>989.14</v>
      </c>
    </row>
    <row r="12" spans="1:17" x14ac:dyDescent="0.2">
      <c r="A12" t="s">
        <v>1501</v>
      </c>
      <c r="B12" t="s">
        <v>1502</v>
      </c>
      <c r="C12" t="s">
        <v>647</v>
      </c>
      <c r="D12" t="s">
        <v>648</v>
      </c>
      <c r="F12" t="s">
        <v>1503</v>
      </c>
      <c r="G12" s="4">
        <f>SUBTOTAL(9,G14:G14)</f>
        <v>0</v>
      </c>
      <c r="H12" s="4">
        <f>SUBTOTAL(9,H14:H14)</f>
        <v>0</v>
      </c>
      <c r="I12" s="4">
        <v>0</v>
      </c>
      <c r="J12" s="4">
        <f>SUMIFS('JE_202109-202206'!$J:$J,'JE_202109-202206'!$D:$D,$C12)+SUMIFS('JE_202109-202206'!$J:$J,'JE_202109-202206'!$E:$E,$C12)+SUMIFS('JE_202109-202206'!$J:$J,'JE_202109-202206'!$F:$F,$C12)</f>
        <v>0.93</v>
      </c>
      <c r="K12" s="4">
        <v>0</v>
      </c>
      <c r="L12" s="4">
        <f>SUMIFS('JE_202109-202206'!$K:$K,'JE_202109-202206'!$D:$D,$C12)+SUMIFS('JE_202109-202206'!$K:$K,'JE_202109-202206'!$E:$E,$C12)+SUMIFS('JE_202109-202206'!$K:$K,'JE_202109-202206'!$F:$F,$C12)</f>
        <v>0.93</v>
      </c>
      <c r="M12" t="str">
        <f t="shared" si="4"/>
        <v>平</v>
      </c>
      <c r="N12" s="4">
        <f t="shared" si="1"/>
        <v>0</v>
      </c>
      <c r="O12" s="4">
        <f t="shared" si="2"/>
        <v>0</v>
      </c>
      <c r="Q12" s="5">
        <f t="shared" si="3"/>
        <v>0</v>
      </c>
    </row>
    <row r="13" spans="1:17" x14ac:dyDescent="0.2">
      <c r="A13" t="s">
        <v>1501</v>
      </c>
      <c r="B13" t="s">
        <v>1502</v>
      </c>
      <c r="C13" t="s">
        <v>649</v>
      </c>
      <c r="D13" t="s">
        <v>650</v>
      </c>
      <c r="F13" t="s">
        <v>1503</v>
      </c>
      <c r="G13" s="4">
        <f>SUBTOTAL(9,G14:G14)</f>
        <v>0</v>
      </c>
      <c r="H13" s="4">
        <f>SUBTOTAL(9,H14:H14)</f>
        <v>0</v>
      </c>
      <c r="I13" s="4">
        <v>0</v>
      </c>
      <c r="J13" s="4">
        <f>SUMIFS('JE_202109-202206'!$J:$J,'JE_202109-202206'!$D:$D,$C13)+SUMIFS('JE_202109-202206'!$J:$J,'JE_202109-202206'!$E:$E,$C13)+SUMIFS('JE_202109-202206'!$J:$J,'JE_202109-202206'!$F:$F,$C13)</f>
        <v>0.93</v>
      </c>
      <c r="K13" s="4">
        <v>0</v>
      </c>
      <c r="L13" s="4">
        <f>SUMIFS('JE_202109-202206'!$K:$K,'JE_202109-202206'!$D:$D,$C13)+SUMIFS('JE_202109-202206'!$K:$K,'JE_202109-202206'!$E:$E,$C13)+SUMIFS('JE_202109-202206'!$K:$K,'JE_202109-202206'!$F:$F,$C13)</f>
        <v>0.93</v>
      </c>
      <c r="M13" t="str">
        <f t="shared" si="4"/>
        <v>平</v>
      </c>
      <c r="N13" s="4">
        <f t="shared" si="1"/>
        <v>0</v>
      </c>
      <c r="O13" s="4">
        <f t="shared" si="2"/>
        <v>0</v>
      </c>
      <c r="Q13" s="5">
        <f t="shared" si="3"/>
        <v>0</v>
      </c>
    </row>
    <row r="14" spans="1:17" x14ac:dyDescent="0.2">
      <c r="A14" t="s">
        <v>1501</v>
      </c>
      <c r="B14" t="s">
        <v>1502</v>
      </c>
      <c r="C14" t="s">
        <v>651</v>
      </c>
      <c r="D14" t="s">
        <v>652</v>
      </c>
      <c r="F14" t="s">
        <v>1503</v>
      </c>
      <c r="G14" s="4">
        <v>0</v>
      </c>
      <c r="H14" s="4">
        <v>0</v>
      </c>
      <c r="I14" s="4">
        <v>0</v>
      </c>
      <c r="J14" s="4">
        <f>SUMIFS('JE_202109-202206'!$J:$J,'JE_202109-202206'!$D:$D,$C14)+SUMIFS('JE_202109-202206'!$J:$J,'JE_202109-202206'!$E:$E,$C14)+SUMIFS('JE_202109-202206'!$J:$J,'JE_202109-202206'!$F:$F,$C14)</f>
        <v>0.93</v>
      </c>
      <c r="K14" s="4">
        <v>0</v>
      </c>
      <c r="L14" s="4">
        <f>SUMIFS('JE_202109-202206'!$K:$K,'JE_202109-202206'!$D:$D,$C14)+SUMIFS('JE_202109-202206'!$K:$K,'JE_202109-202206'!$E:$E,$C14)+SUMIFS('JE_202109-202206'!$K:$K,'JE_202109-202206'!$F:$F,$C14)</f>
        <v>0.93</v>
      </c>
      <c r="M14" t="str">
        <f t="shared" si="4"/>
        <v>平</v>
      </c>
      <c r="N14" s="4">
        <f t="shared" si="1"/>
        <v>0</v>
      </c>
      <c r="O14" s="4">
        <f t="shared" si="2"/>
        <v>0</v>
      </c>
      <c r="Q14" s="5">
        <f t="shared" si="3"/>
        <v>0</v>
      </c>
    </row>
    <row r="15" spans="1:17" x14ac:dyDescent="0.2">
      <c r="A15" t="s">
        <v>1501</v>
      </c>
      <c r="B15" t="s">
        <v>1502</v>
      </c>
      <c r="C15" t="s">
        <v>675</v>
      </c>
      <c r="D15" t="s">
        <v>676</v>
      </c>
      <c r="F15" t="s">
        <v>1503</v>
      </c>
      <c r="G15" s="4">
        <f>SUBTOTAL(9,G17:G17)</f>
        <v>0</v>
      </c>
      <c r="H15" s="4">
        <f>SUBTOTAL(9,H17:H17)</f>
        <v>0</v>
      </c>
      <c r="I15" s="4">
        <v>0</v>
      </c>
      <c r="J15" s="4">
        <f>SUMIFS('JE_202109-202206'!$J:$J,'JE_202109-202206'!$D:$D,$C15)+SUMIFS('JE_202109-202206'!$J:$J,'JE_202109-202206'!$E:$E,$C15)+SUMIFS('JE_202109-202206'!$J:$J,'JE_202109-202206'!$F:$F,$C15)</f>
        <v>2.5</v>
      </c>
      <c r="K15" s="4">
        <v>0</v>
      </c>
      <c r="L15" s="4">
        <f>SUMIFS('JE_202109-202206'!$K:$K,'JE_202109-202206'!$D:$D,$C15)+SUMIFS('JE_202109-202206'!$K:$K,'JE_202109-202206'!$E:$E,$C15)+SUMIFS('JE_202109-202206'!$K:$K,'JE_202109-202206'!$F:$F,$C15)</f>
        <v>2.5</v>
      </c>
      <c r="M15" t="str">
        <f t="shared" si="0"/>
        <v>平</v>
      </c>
      <c r="N15" s="4">
        <f t="shared" si="1"/>
        <v>0</v>
      </c>
      <c r="O15" s="4">
        <f t="shared" si="2"/>
        <v>0</v>
      </c>
      <c r="Q15" s="5">
        <f t="shared" si="3"/>
        <v>0</v>
      </c>
    </row>
    <row r="16" spans="1:17" x14ac:dyDescent="0.2">
      <c r="A16" t="s">
        <v>1501</v>
      </c>
      <c r="B16" t="s">
        <v>1502</v>
      </c>
      <c r="C16" t="s">
        <v>680</v>
      </c>
      <c r="D16" t="s">
        <v>681</v>
      </c>
      <c r="F16" t="s">
        <v>1503</v>
      </c>
      <c r="G16" s="4">
        <f>SUBTOTAL(9,G17:G17)</f>
        <v>0</v>
      </c>
      <c r="H16" s="4">
        <f>SUBTOTAL(9,H17:H17)</f>
        <v>0</v>
      </c>
      <c r="I16" s="4">
        <v>0</v>
      </c>
      <c r="J16" s="4">
        <f>SUMIFS('JE_202109-202206'!$J:$J,'JE_202109-202206'!$D:$D,$C16)+SUMIFS('JE_202109-202206'!$J:$J,'JE_202109-202206'!$E:$E,$C16)+SUMIFS('JE_202109-202206'!$J:$J,'JE_202109-202206'!$F:$F,$C16)</f>
        <v>2.5</v>
      </c>
      <c r="K16" s="4">
        <v>0</v>
      </c>
      <c r="L16" s="4">
        <f>SUMIFS('JE_202109-202206'!$K:$K,'JE_202109-202206'!$D:$D,$C16)+SUMIFS('JE_202109-202206'!$K:$K,'JE_202109-202206'!$E:$E,$C16)+SUMIFS('JE_202109-202206'!$K:$K,'JE_202109-202206'!$F:$F,$C16)</f>
        <v>2.5</v>
      </c>
      <c r="M16" t="str">
        <f t="shared" si="0"/>
        <v>平</v>
      </c>
      <c r="N16" s="4">
        <f t="shared" si="1"/>
        <v>0</v>
      </c>
      <c r="O16" s="4">
        <f t="shared" si="2"/>
        <v>0</v>
      </c>
      <c r="Q16" s="5">
        <f t="shared" si="3"/>
        <v>0</v>
      </c>
    </row>
    <row r="17" spans="1:17" x14ac:dyDescent="0.2">
      <c r="A17" t="s">
        <v>1501</v>
      </c>
      <c r="B17" t="s">
        <v>1502</v>
      </c>
      <c r="C17" t="s">
        <v>682</v>
      </c>
      <c r="D17" t="s">
        <v>681</v>
      </c>
      <c r="F17" t="s">
        <v>1503</v>
      </c>
      <c r="G17" s="4">
        <v>0</v>
      </c>
      <c r="H17" s="4">
        <v>0</v>
      </c>
      <c r="I17" s="4">
        <v>0</v>
      </c>
      <c r="J17" s="4">
        <f>SUMIFS('JE_202109-202206'!$J:$J,'JE_202109-202206'!$D:$D,$C17)+SUMIFS('JE_202109-202206'!$J:$J,'JE_202109-202206'!$E:$E,$C17)+SUMIFS('JE_202109-202206'!$J:$J,'JE_202109-202206'!$F:$F,$C17)</f>
        <v>2.5</v>
      </c>
      <c r="K17" s="4">
        <v>0</v>
      </c>
      <c r="L17" s="4">
        <f>SUMIFS('JE_202109-202206'!$K:$K,'JE_202109-202206'!$D:$D,$C17)+SUMIFS('JE_202109-202206'!$K:$K,'JE_202109-202206'!$E:$E,$C17)+SUMIFS('JE_202109-202206'!$K:$K,'JE_202109-202206'!$F:$F,$C17)</f>
        <v>2.5</v>
      </c>
      <c r="M17" t="str">
        <f t="shared" si="0"/>
        <v>平</v>
      </c>
      <c r="N17" s="4">
        <f t="shared" si="1"/>
        <v>0</v>
      </c>
      <c r="O17" s="4">
        <f t="shared" si="2"/>
        <v>0</v>
      </c>
      <c r="Q17" s="5">
        <f t="shared" si="3"/>
        <v>0</v>
      </c>
    </row>
    <row r="18" spans="1:17" x14ac:dyDescent="0.2">
      <c r="A18" t="s">
        <v>1501</v>
      </c>
      <c r="B18" t="s">
        <v>1502</v>
      </c>
      <c r="C18" t="s">
        <v>845</v>
      </c>
      <c r="D18" t="s">
        <v>1504</v>
      </c>
      <c r="F18" t="s">
        <v>1503</v>
      </c>
      <c r="G18" s="4">
        <f>SUBTOTAL(9,G20:G20)</f>
        <v>0</v>
      </c>
      <c r="H18" s="4">
        <f>SUBTOTAL(9,H20:H20)</f>
        <v>0</v>
      </c>
      <c r="I18" s="4">
        <v>0</v>
      </c>
      <c r="J18" s="4">
        <f>SUMIFS('JE_202109-202206'!$J:$J,'JE_202109-202206'!$D:$D,$C18)+SUMIFS('JE_202109-202206'!$J:$J,'JE_202109-202206'!$E:$E,$C18)+SUMIFS('JE_202109-202206'!$J:$J,'JE_202109-202206'!$F:$F,$C18)</f>
        <v>987.57</v>
      </c>
      <c r="K18" s="4">
        <v>0</v>
      </c>
      <c r="L18" s="4">
        <f>SUMIFS('JE_202109-202206'!$K:$K,'JE_202109-202206'!$D:$D,$C18)+SUMIFS('JE_202109-202206'!$K:$K,'JE_202109-202206'!$E:$E,$C18)+SUMIFS('JE_202109-202206'!$K:$K,'JE_202109-202206'!$F:$F,$C18)</f>
        <v>987.57</v>
      </c>
      <c r="M18" t="str">
        <f t="shared" si="0"/>
        <v>平</v>
      </c>
      <c r="N18" s="4">
        <f t="shared" si="1"/>
        <v>0</v>
      </c>
      <c r="O18" s="4">
        <f t="shared" si="2"/>
        <v>0</v>
      </c>
      <c r="Q18" s="5">
        <f t="shared" si="3"/>
        <v>0</v>
      </c>
    </row>
    <row r="19" spans="1:17" x14ac:dyDescent="0.2">
      <c r="A19" t="s">
        <v>1501</v>
      </c>
      <c r="B19" t="s">
        <v>1502</v>
      </c>
      <c r="C19" t="s">
        <v>847</v>
      </c>
      <c r="D19" t="s">
        <v>848</v>
      </c>
      <c r="F19" t="s">
        <v>1503</v>
      </c>
      <c r="G19" s="4">
        <f>SUBTOTAL(9,G20:G20)</f>
        <v>0</v>
      </c>
      <c r="H19" s="4">
        <f>SUBTOTAL(9,H20:H20)</f>
        <v>0</v>
      </c>
      <c r="I19" s="4">
        <v>0</v>
      </c>
      <c r="J19" s="4">
        <f>SUMIFS('JE_202109-202206'!$J:$J,'JE_202109-202206'!$D:$D,$C19)+SUMIFS('JE_202109-202206'!$J:$J,'JE_202109-202206'!$E:$E,$C19)+SUMIFS('JE_202109-202206'!$J:$J,'JE_202109-202206'!$F:$F,$C19)</f>
        <v>988</v>
      </c>
      <c r="K19" s="4">
        <v>0</v>
      </c>
      <c r="L19" s="4">
        <f>SUMIFS('JE_202109-202206'!$K:$K,'JE_202109-202206'!$D:$D,$C19)+SUMIFS('JE_202109-202206'!$K:$K,'JE_202109-202206'!$E:$E,$C19)+SUMIFS('JE_202109-202206'!$K:$K,'JE_202109-202206'!$F:$F,$C19)</f>
        <v>988</v>
      </c>
      <c r="M19" t="str">
        <f t="shared" si="0"/>
        <v>平</v>
      </c>
      <c r="N19" s="4">
        <f t="shared" si="1"/>
        <v>0</v>
      </c>
      <c r="O19" s="4">
        <f t="shared" si="2"/>
        <v>0</v>
      </c>
      <c r="Q19" s="5">
        <f t="shared" si="3"/>
        <v>0</v>
      </c>
    </row>
    <row r="20" spans="1:17" x14ac:dyDescent="0.2">
      <c r="A20" t="s">
        <v>1501</v>
      </c>
      <c r="B20" t="s">
        <v>1502</v>
      </c>
      <c r="C20" t="s">
        <v>1172</v>
      </c>
      <c r="D20" t="s">
        <v>849</v>
      </c>
      <c r="F20" t="s">
        <v>1503</v>
      </c>
      <c r="G20" s="4">
        <v>0</v>
      </c>
      <c r="H20" s="4">
        <v>0</v>
      </c>
      <c r="I20" s="4">
        <v>0</v>
      </c>
      <c r="J20" s="4">
        <f>SUMIFS('JE_202109-202206'!$J:$J,'JE_202109-202206'!$D:$D,$C20)+SUMIFS('JE_202109-202206'!$J:$J,'JE_202109-202206'!$E:$E,$C20)+SUMIFS('JE_202109-202206'!$J:$J,'JE_202109-202206'!$F:$F,$C20)</f>
        <v>988</v>
      </c>
      <c r="K20" s="4">
        <v>0</v>
      </c>
      <c r="L20" s="4">
        <f>SUMIFS('JE_202109-202206'!$K:$K,'JE_202109-202206'!$D:$D,$C20)+SUMIFS('JE_202109-202206'!$K:$K,'JE_202109-202206'!$E:$E,$C20)+SUMIFS('JE_202109-202206'!$K:$K,'JE_202109-202206'!$F:$F,$C20)</f>
        <v>988</v>
      </c>
      <c r="M20" t="str">
        <f t="shared" si="0"/>
        <v>平</v>
      </c>
      <c r="N20" s="4">
        <f t="shared" si="1"/>
        <v>0</v>
      </c>
      <c r="O20" s="4">
        <f t="shared" si="2"/>
        <v>0</v>
      </c>
      <c r="Q20" s="5">
        <f t="shared" si="3"/>
        <v>0</v>
      </c>
    </row>
    <row r="21" spans="1:17" x14ac:dyDescent="0.2">
      <c r="A21" t="s">
        <v>1501</v>
      </c>
      <c r="B21" t="s">
        <v>1502</v>
      </c>
      <c r="C21" t="s">
        <v>853</v>
      </c>
      <c r="D21" t="s">
        <v>854</v>
      </c>
      <c r="F21" t="s">
        <v>1503</v>
      </c>
      <c r="G21" s="4">
        <f>SUBTOTAL(9,G22:G22)</f>
        <v>0</v>
      </c>
      <c r="H21" s="4">
        <f>SUBTOTAL(9,H22:H22)</f>
        <v>0</v>
      </c>
      <c r="I21" s="4">
        <v>0</v>
      </c>
      <c r="J21" s="4">
        <f>SUMIFS('JE_202109-202206'!$J:$J,'JE_202109-202206'!$D:$D,$C21)+SUMIFS('JE_202109-202206'!$J:$J,'JE_202109-202206'!$E:$E,$C21)+SUMIFS('JE_202109-202206'!$J:$J,'JE_202109-202206'!$F:$F,$C21)</f>
        <v>-0.43000000000000005</v>
      </c>
      <c r="K21" s="4">
        <v>0</v>
      </c>
      <c r="L21" s="4">
        <f>SUMIFS('JE_202109-202206'!$K:$K,'JE_202109-202206'!$D:$D,$C21)+SUMIFS('JE_202109-202206'!$K:$K,'JE_202109-202206'!$E:$E,$C21)+SUMIFS('JE_202109-202206'!$K:$K,'JE_202109-202206'!$F:$F,$C21)</f>
        <v>-0.43000000000000005</v>
      </c>
      <c r="M21" t="str">
        <f t="shared" si="0"/>
        <v>平</v>
      </c>
      <c r="N21" s="4">
        <f t="shared" si="1"/>
        <v>0</v>
      </c>
      <c r="O21" s="4">
        <f t="shared" si="2"/>
        <v>0</v>
      </c>
      <c r="Q21" s="5">
        <f t="shared" si="3"/>
        <v>0</v>
      </c>
    </row>
    <row r="22" spans="1:17" x14ac:dyDescent="0.2">
      <c r="A22" t="s">
        <v>1501</v>
      </c>
      <c r="B22" t="s">
        <v>1502</v>
      </c>
      <c r="C22" t="s">
        <v>855</v>
      </c>
      <c r="D22" t="s">
        <v>856</v>
      </c>
      <c r="F22" t="s">
        <v>1503</v>
      </c>
      <c r="G22" s="4">
        <v>0</v>
      </c>
      <c r="H22" s="4">
        <v>0</v>
      </c>
      <c r="I22" s="4">
        <v>0</v>
      </c>
      <c r="J22" s="4">
        <f>SUMIFS('JE_202109-202206'!$J:$J,'JE_202109-202206'!$D:$D,$C22)+SUMIFS('JE_202109-202206'!$J:$J,'JE_202109-202206'!$E:$E,$C22)+SUMIFS('JE_202109-202206'!$J:$J,'JE_202109-202206'!$F:$F,$C22)</f>
        <v>-0.43000000000000005</v>
      </c>
      <c r="K22" s="4">
        <v>0</v>
      </c>
      <c r="L22" s="4">
        <f>SUMIFS('JE_202109-202206'!$K:$K,'JE_202109-202206'!$D:$D,$C22)+SUMIFS('JE_202109-202206'!$K:$K,'JE_202109-202206'!$E:$E,$C22)+SUMIFS('JE_202109-202206'!$K:$K,'JE_202109-202206'!$F:$F,$C22)</f>
        <v>-0.43000000000000005</v>
      </c>
      <c r="M22" t="str">
        <f t="shared" si="0"/>
        <v>平</v>
      </c>
      <c r="N22" s="4">
        <f t="shared" si="1"/>
        <v>0</v>
      </c>
      <c r="O22" s="4">
        <f t="shared" si="2"/>
        <v>0</v>
      </c>
      <c r="Q22" s="5">
        <f t="shared" si="3"/>
        <v>0</v>
      </c>
    </row>
    <row r="23" spans="1:17" x14ac:dyDescent="0.2">
      <c r="G23" s="4"/>
      <c r="H23" s="4"/>
      <c r="I23" s="4"/>
      <c r="J23" s="4"/>
      <c r="K23" s="4"/>
      <c r="L23" s="4"/>
      <c r="N23" s="4"/>
      <c r="O23" s="4"/>
      <c r="Q23" s="5"/>
    </row>
    <row r="24" spans="1:17" x14ac:dyDescent="0.2">
      <c r="G24" s="4"/>
      <c r="H24" s="4"/>
      <c r="I24" s="4"/>
      <c r="J24" s="4"/>
      <c r="K24" s="4"/>
      <c r="L24" s="4"/>
      <c r="N24" s="4"/>
      <c r="O24" s="4"/>
      <c r="Q24" s="5"/>
    </row>
    <row r="25" spans="1:17" x14ac:dyDescent="0.2">
      <c r="G25" s="4"/>
      <c r="H25" s="4"/>
      <c r="I25" s="4"/>
      <c r="J25" s="4"/>
      <c r="K25" s="4"/>
      <c r="L25" s="4"/>
      <c r="N25" s="4"/>
      <c r="O25" s="4"/>
      <c r="Q25" s="5"/>
    </row>
    <row r="26" spans="1:17" x14ac:dyDescent="0.2">
      <c r="G26" s="4"/>
      <c r="H26" s="4"/>
      <c r="I26" s="4"/>
      <c r="J26" s="4"/>
      <c r="K26" s="4"/>
      <c r="L26" s="4"/>
      <c r="N26" s="4"/>
      <c r="O26" s="4"/>
      <c r="Q26" s="5"/>
    </row>
    <row r="27" spans="1:17" x14ac:dyDescent="0.2">
      <c r="G27" s="4"/>
      <c r="H27" s="4"/>
      <c r="I27" s="4"/>
      <c r="J27" s="4"/>
      <c r="K27" s="4"/>
      <c r="L27" s="4"/>
      <c r="N27" s="4"/>
      <c r="O27" s="4"/>
      <c r="Q27" s="5"/>
    </row>
    <row r="28" spans="1:17" x14ac:dyDescent="0.2">
      <c r="G28" s="4"/>
      <c r="H28" s="4"/>
      <c r="I28" s="4"/>
      <c r="J28" s="4"/>
      <c r="K28" s="4"/>
      <c r="L28" s="4"/>
      <c r="N28" s="4"/>
      <c r="O28" s="4"/>
      <c r="Q28" s="5"/>
    </row>
    <row r="29" spans="1:17" x14ac:dyDescent="0.2">
      <c r="G29" s="4"/>
      <c r="H29" s="4"/>
      <c r="I29" s="4"/>
      <c r="J29" s="4"/>
      <c r="K29" s="4"/>
      <c r="L29" s="4"/>
      <c r="N29" s="4"/>
      <c r="O29" s="4"/>
      <c r="Q29" s="5"/>
    </row>
    <row r="30" spans="1:17" x14ac:dyDescent="0.2">
      <c r="G30" s="4"/>
      <c r="H30" s="4"/>
      <c r="I30" s="4"/>
      <c r="J30" s="4"/>
      <c r="K30" s="4"/>
      <c r="L30" s="4"/>
      <c r="N30" s="4"/>
      <c r="O30" s="4"/>
      <c r="Q30" s="5"/>
    </row>
    <row r="31" spans="1:17" x14ac:dyDescent="0.2">
      <c r="G31" s="4"/>
      <c r="H31" s="4"/>
      <c r="I31" s="4"/>
      <c r="J31" s="4"/>
      <c r="K31" s="4"/>
      <c r="L31" s="4"/>
      <c r="N31" s="4"/>
      <c r="O31" s="4"/>
      <c r="Q31" s="5"/>
    </row>
  </sheetData>
  <phoneticPr fontId="36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52"/>
  <sheetViews>
    <sheetView topLeftCell="E1" zoomScale="90" zoomScaleNormal="90" workbookViewId="0">
      <pane xSplit="3" ySplit="3" topLeftCell="H4" activePane="bottomRight" state="frozen"/>
      <selection pane="topRight"/>
      <selection pane="bottomLeft"/>
      <selection pane="bottomRight" activeCell="G38" sqref="G38"/>
    </sheetView>
  </sheetViews>
  <sheetFormatPr defaultColWidth="9" defaultRowHeight="12.75" x14ac:dyDescent="0.2"/>
  <cols>
    <col min="1" max="1" width="88" customWidth="1"/>
    <col min="2" max="2" width="49" customWidth="1"/>
    <col min="3" max="3" width="45.5703125" customWidth="1"/>
    <col min="4" max="4" width="14" customWidth="1"/>
    <col min="7" max="7" width="52.85546875" customWidth="1"/>
    <col min="8" max="8" width="16.5703125" style="4" customWidth="1"/>
    <col min="9" max="9" width="13.5703125" style="4" customWidth="1"/>
    <col min="10" max="10" width="14.42578125" customWidth="1"/>
    <col min="11" max="11" width="15.42578125" customWidth="1"/>
  </cols>
  <sheetData>
    <row r="1" spans="1:11" x14ac:dyDescent="0.2">
      <c r="B1" t="s">
        <v>1506</v>
      </c>
      <c r="C1" t="s">
        <v>1507</v>
      </c>
      <c r="D1" s="4" t="s">
        <v>1508</v>
      </c>
    </row>
    <row r="2" spans="1:11" x14ac:dyDescent="0.2">
      <c r="A2" t="s">
        <v>652</v>
      </c>
      <c r="B2" t="s">
        <v>1180</v>
      </c>
      <c r="C2" t="s">
        <v>1180</v>
      </c>
      <c r="D2" s="4">
        <v>-0.82</v>
      </c>
    </row>
    <row r="3" spans="1:11" x14ac:dyDescent="0.2">
      <c r="A3" t="s">
        <v>705</v>
      </c>
      <c r="B3" t="s">
        <v>937</v>
      </c>
      <c r="C3" t="s">
        <v>1295</v>
      </c>
      <c r="D3" s="4">
        <v>200888.41</v>
      </c>
      <c r="G3" t="s">
        <v>1509</v>
      </c>
      <c r="H3" t="s">
        <v>1510</v>
      </c>
      <c r="I3" s="4" t="s">
        <v>1511</v>
      </c>
      <c r="J3" t="s">
        <v>1512</v>
      </c>
      <c r="K3" s="4" t="s">
        <v>1513</v>
      </c>
    </row>
    <row r="4" spans="1:11" x14ac:dyDescent="0.2">
      <c r="A4" t="s">
        <v>711</v>
      </c>
      <c r="B4" t="s">
        <v>937</v>
      </c>
      <c r="C4" t="s">
        <v>1514</v>
      </c>
      <c r="D4" s="4">
        <v>35266.199999999997</v>
      </c>
      <c r="G4" s="8" t="s">
        <v>1096</v>
      </c>
      <c r="H4">
        <v>545216.91</v>
      </c>
      <c r="I4" s="4">
        <v>545216.91</v>
      </c>
      <c r="K4" s="5">
        <f>SUM(I4:J4)</f>
        <v>545216.91</v>
      </c>
    </row>
    <row r="5" spans="1:11" x14ac:dyDescent="0.2">
      <c r="A5" t="s">
        <v>712</v>
      </c>
      <c r="B5" t="s">
        <v>937</v>
      </c>
      <c r="C5" t="s">
        <v>1515</v>
      </c>
      <c r="D5" s="4">
        <v>9057</v>
      </c>
      <c r="G5" s="40" t="s">
        <v>1097</v>
      </c>
      <c r="H5">
        <v>2666.46</v>
      </c>
      <c r="I5" s="4">
        <v>2666.46</v>
      </c>
      <c r="K5" s="5">
        <f t="shared" ref="K5:K41" si="0">SUM(I5:J5)</f>
        <v>2666.46</v>
      </c>
    </row>
    <row r="6" spans="1:11" x14ac:dyDescent="0.2">
      <c r="A6" t="s">
        <v>722</v>
      </c>
      <c r="B6" t="s">
        <v>960</v>
      </c>
      <c r="C6" t="s">
        <v>1516</v>
      </c>
      <c r="D6" s="4">
        <v>20460</v>
      </c>
      <c r="G6" s="40" t="s">
        <v>1128</v>
      </c>
      <c r="H6">
        <v>234600</v>
      </c>
      <c r="I6" s="4">
        <v>234600</v>
      </c>
      <c r="K6" s="5">
        <f t="shared" si="0"/>
        <v>234600</v>
      </c>
    </row>
    <row r="7" spans="1:11" x14ac:dyDescent="0.2">
      <c r="A7" t="s">
        <v>723</v>
      </c>
      <c r="B7" t="s">
        <v>960</v>
      </c>
      <c r="C7" t="s">
        <v>1278</v>
      </c>
      <c r="D7" s="4">
        <v>2046</v>
      </c>
      <c r="G7" s="40" t="s">
        <v>1121</v>
      </c>
      <c r="H7">
        <v>158451.32999999999</v>
      </c>
      <c r="I7" s="4">
        <v>158451.32999999999</v>
      </c>
      <c r="K7" s="5">
        <f t="shared" si="0"/>
        <v>158451.32999999999</v>
      </c>
    </row>
    <row r="8" spans="1:11" x14ac:dyDescent="0.2">
      <c r="A8" t="s">
        <v>723</v>
      </c>
      <c r="B8" t="s">
        <v>989</v>
      </c>
      <c r="C8" t="s">
        <v>1167</v>
      </c>
      <c r="D8" s="4">
        <v>200122.82</v>
      </c>
      <c r="G8" s="40" t="s">
        <v>1139</v>
      </c>
      <c r="H8">
        <v>1990.52</v>
      </c>
      <c r="I8" s="4">
        <v>1990.52</v>
      </c>
      <c r="K8" s="5">
        <f t="shared" si="0"/>
        <v>1990.52</v>
      </c>
    </row>
    <row r="9" spans="1:11" x14ac:dyDescent="0.2">
      <c r="A9" t="s">
        <v>769</v>
      </c>
      <c r="B9" t="s">
        <v>1042</v>
      </c>
      <c r="C9" t="s">
        <v>1365</v>
      </c>
      <c r="D9" s="4">
        <v>4180</v>
      </c>
      <c r="G9" s="40" t="s">
        <v>1111</v>
      </c>
      <c r="H9">
        <v>117154.85</v>
      </c>
      <c r="I9" s="4">
        <v>117154.85</v>
      </c>
      <c r="K9" s="5">
        <f t="shared" si="0"/>
        <v>117154.85</v>
      </c>
    </row>
    <row r="10" spans="1:11" x14ac:dyDescent="0.2">
      <c r="A10" t="s">
        <v>773</v>
      </c>
      <c r="B10" t="s">
        <v>1042</v>
      </c>
      <c r="C10" t="s">
        <v>1372</v>
      </c>
      <c r="D10" s="4">
        <v>943.4</v>
      </c>
      <c r="G10" s="40" t="s">
        <v>1147</v>
      </c>
      <c r="H10">
        <v>30353.75</v>
      </c>
      <c r="I10" s="4">
        <v>30353.75</v>
      </c>
      <c r="K10" s="5">
        <f t="shared" si="0"/>
        <v>30353.75</v>
      </c>
    </row>
    <row r="11" spans="1:11" x14ac:dyDescent="0.2">
      <c r="A11" t="s">
        <v>774</v>
      </c>
      <c r="B11" t="s">
        <v>1042</v>
      </c>
      <c r="C11" t="s">
        <v>1374</v>
      </c>
      <c r="D11" s="4">
        <v>320388.34999999998</v>
      </c>
      <c r="G11" s="40" t="s">
        <v>1167</v>
      </c>
      <c r="H11">
        <v>0</v>
      </c>
      <c r="I11" s="4">
        <v>0</v>
      </c>
      <c r="K11" s="5">
        <f t="shared" si="0"/>
        <v>0</v>
      </c>
    </row>
    <row r="12" spans="1:11" x14ac:dyDescent="0.2">
      <c r="A12" t="s">
        <v>782</v>
      </c>
      <c r="B12" t="s">
        <v>1075</v>
      </c>
      <c r="C12" t="s">
        <v>1517</v>
      </c>
      <c r="D12" s="4">
        <v>0</v>
      </c>
      <c r="G12" s="8" t="s">
        <v>1100</v>
      </c>
      <c r="H12">
        <v>7597.39</v>
      </c>
      <c r="I12" s="4">
        <v>7597.39</v>
      </c>
      <c r="K12" s="5">
        <f t="shared" si="0"/>
        <v>7597.39</v>
      </c>
    </row>
    <row r="13" spans="1:11" x14ac:dyDescent="0.2">
      <c r="A13" t="s">
        <v>785</v>
      </c>
      <c r="B13" t="s">
        <v>1075</v>
      </c>
      <c r="C13" t="s">
        <v>1518</v>
      </c>
      <c r="D13" s="4">
        <v>14300</v>
      </c>
      <c r="G13" s="40" t="s">
        <v>984</v>
      </c>
      <c r="H13">
        <v>3751.56</v>
      </c>
      <c r="I13" s="4">
        <v>3751.56</v>
      </c>
      <c r="K13" s="5">
        <f t="shared" si="0"/>
        <v>3751.56</v>
      </c>
    </row>
    <row r="14" spans="1:11" x14ac:dyDescent="0.2">
      <c r="A14" t="s">
        <v>791</v>
      </c>
      <c r="B14" t="s">
        <v>1084</v>
      </c>
      <c r="C14" t="s">
        <v>1295</v>
      </c>
      <c r="D14" s="4">
        <v>649541.32999999996</v>
      </c>
      <c r="G14" s="40" t="s">
        <v>979</v>
      </c>
      <c r="H14">
        <v>3845.83</v>
      </c>
      <c r="I14" s="4">
        <v>3845.83</v>
      </c>
      <c r="K14" s="5">
        <f t="shared" si="0"/>
        <v>3845.83</v>
      </c>
    </row>
    <row r="15" spans="1:11" x14ac:dyDescent="0.2">
      <c r="A15" t="s">
        <v>799</v>
      </c>
      <c r="B15" t="s">
        <v>1084</v>
      </c>
      <c r="C15" t="s">
        <v>1514</v>
      </c>
      <c r="D15" s="4">
        <v>62465.2</v>
      </c>
      <c r="G15" s="8" t="s">
        <v>1169</v>
      </c>
      <c r="H15">
        <v>-4042.62</v>
      </c>
      <c r="I15" s="4">
        <v>-4042.62</v>
      </c>
      <c r="K15" s="5">
        <f t="shared" si="0"/>
        <v>-4042.62</v>
      </c>
    </row>
    <row r="16" spans="1:11" x14ac:dyDescent="0.2">
      <c r="A16" t="s">
        <v>801</v>
      </c>
      <c r="B16" t="s">
        <v>1084</v>
      </c>
      <c r="C16" t="s">
        <v>1515</v>
      </c>
      <c r="D16" s="4">
        <v>16042</v>
      </c>
      <c r="G16" s="40" t="s">
        <v>1519</v>
      </c>
      <c r="H16">
        <v>506.7</v>
      </c>
      <c r="I16" s="4">
        <v>506.7</v>
      </c>
      <c r="K16" s="5">
        <f t="shared" si="0"/>
        <v>506.7</v>
      </c>
    </row>
    <row r="17" spans="1:12" x14ac:dyDescent="0.2">
      <c r="A17" t="s">
        <v>844</v>
      </c>
      <c r="B17" t="s">
        <v>1084</v>
      </c>
      <c r="C17" t="s">
        <v>1309</v>
      </c>
      <c r="D17" s="4">
        <v>0</v>
      </c>
      <c r="G17" s="40" t="s">
        <v>1171</v>
      </c>
      <c r="H17">
        <v>-30185.05</v>
      </c>
      <c r="I17" s="4">
        <v>-30185.05</v>
      </c>
      <c r="K17" s="5">
        <f t="shared" si="0"/>
        <v>-30185.05</v>
      </c>
    </row>
    <row r="18" spans="1:12" x14ac:dyDescent="0.2">
      <c r="A18" t="s">
        <v>810</v>
      </c>
      <c r="B18" t="s">
        <v>1100</v>
      </c>
      <c r="C18" t="s">
        <v>979</v>
      </c>
      <c r="D18" s="4">
        <v>3845.83</v>
      </c>
      <c r="G18" s="40" t="s">
        <v>1520</v>
      </c>
      <c r="H18">
        <v>25635.73</v>
      </c>
      <c r="I18" s="4">
        <v>25635.73</v>
      </c>
      <c r="K18" s="5">
        <f t="shared" si="0"/>
        <v>25635.73</v>
      </c>
    </row>
    <row r="19" spans="1:12" x14ac:dyDescent="0.2">
      <c r="A19" t="s">
        <v>813</v>
      </c>
      <c r="B19" t="s">
        <v>1100</v>
      </c>
      <c r="C19" t="s">
        <v>984</v>
      </c>
      <c r="D19" s="4">
        <v>3751.56</v>
      </c>
      <c r="G19" s="8" t="s">
        <v>960</v>
      </c>
      <c r="H19">
        <v>22506</v>
      </c>
      <c r="I19" s="4">
        <v>22506</v>
      </c>
      <c r="K19" s="5">
        <f t="shared" si="0"/>
        <v>22506</v>
      </c>
    </row>
    <row r="20" spans="1:12" x14ac:dyDescent="0.2">
      <c r="A20" t="s">
        <v>816</v>
      </c>
      <c r="B20" t="s">
        <v>1096</v>
      </c>
      <c r="C20" t="s">
        <v>1111</v>
      </c>
      <c r="D20" s="4">
        <v>117154.85</v>
      </c>
      <c r="G20" s="40" t="s">
        <v>1516</v>
      </c>
      <c r="H20">
        <v>20460</v>
      </c>
      <c r="I20" s="4">
        <v>20460</v>
      </c>
      <c r="K20" s="5">
        <f t="shared" si="0"/>
        <v>20460</v>
      </c>
    </row>
    <row r="21" spans="1:12" x14ac:dyDescent="0.2">
      <c r="A21" t="s">
        <v>821</v>
      </c>
      <c r="B21" t="s">
        <v>1096</v>
      </c>
      <c r="C21" t="s">
        <v>1121</v>
      </c>
      <c r="D21" s="4">
        <v>158451.32999999999</v>
      </c>
      <c r="G21" s="40" t="s">
        <v>1278</v>
      </c>
      <c r="H21">
        <v>2046</v>
      </c>
      <c r="I21" s="4">
        <v>2046</v>
      </c>
      <c r="K21" s="5">
        <f t="shared" si="0"/>
        <v>2046</v>
      </c>
    </row>
    <row r="22" spans="1:12" x14ac:dyDescent="0.2">
      <c r="A22" t="s">
        <v>824</v>
      </c>
      <c r="B22" t="s">
        <v>1096</v>
      </c>
      <c r="C22" t="s">
        <v>1128</v>
      </c>
      <c r="D22" s="4">
        <v>234600</v>
      </c>
      <c r="G22" s="8" t="s">
        <v>1075</v>
      </c>
      <c r="H22">
        <v>14300</v>
      </c>
      <c r="I22" s="4">
        <v>14300</v>
      </c>
      <c r="K22" s="5">
        <f t="shared" si="0"/>
        <v>14300</v>
      </c>
    </row>
    <row r="23" spans="1:12" x14ac:dyDescent="0.2">
      <c r="A23" t="s">
        <v>829</v>
      </c>
      <c r="B23" t="s">
        <v>1096</v>
      </c>
      <c r="C23" t="s">
        <v>1139</v>
      </c>
      <c r="D23" s="4">
        <v>1039</v>
      </c>
      <c r="G23" s="40" t="s">
        <v>1517</v>
      </c>
      <c r="H23">
        <v>0</v>
      </c>
      <c r="I23" s="4">
        <v>0</v>
      </c>
      <c r="K23" s="5">
        <f t="shared" si="0"/>
        <v>0</v>
      </c>
    </row>
    <row r="24" spans="1:12" x14ac:dyDescent="0.2">
      <c r="A24" t="s">
        <v>831</v>
      </c>
      <c r="B24" t="s">
        <v>1096</v>
      </c>
      <c r="C24" t="s">
        <v>1139</v>
      </c>
      <c r="D24" s="4">
        <v>187.92</v>
      </c>
      <c r="G24" s="40" t="s">
        <v>1518</v>
      </c>
      <c r="H24">
        <v>14300</v>
      </c>
      <c r="I24" s="4">
        <v>14300</v>
      </c>
      <c r="K24" s="5">
        <f t="shared" si="0"/>
        <v>14300</v>
      </c>
    </row>
    <row r="25" spans="1:12" x14ac:dyDescent="0.2">
      <c r="A25" t="s">
        <v>832</v>
      </c>
      <c r="B25" t="s">
        <v>1096</v>
      </c>
      <c r="C25" t="s">
        <v>1139</v>
      </c>
      <c r="D25" s="4">
        <v>763.6</v>
      </c>
      <c r="G25" s="8" t="s">
        <v>1180</v>
      </c>
      <c r="H25">
        <v>-0.82</v>
      </c>
      <c r="I25" s="4">
        <v>-0.82</v>
      </c>
      <c r="K25" s="5">
        <f t="shared" si="0"/>
        <v>-0.82</v>
      </c>
    </row>
    <row r="26" spans="1:12" x14ac:dyDescent="0.2">
      <c r="A26" t="s">
        <v>834</v>
      </c>
      <c r="B26" t="s">
        <v>1096</v>
      </c>
      <c r="C26" t="s">
        <v>1147</v>
      </c>
      <c r="D26" s="4">
        <v>0</v>
      </c>
      <c r="G26" s="40" t="s">
        <v>1180</v>
      </c>
      <c r="H26">
        <v>-0.82</v>
      </c>
      <c r="I26" s="4">
        <v>-0.82</v>
      </c>
      <c r="K26" s="5">
        <f t="shared" si="0"/>
        <v>-0.82</v>
      </c>
    </row>
    <row r="27" spans="1:12" x14ac:dyDescent="0.2">
      <c r="A27" t="s">
        <v>837</v>
      </c>
      <c r="B27" t="s">
        <v>1096</v>
      </c>
      <c r="C27" t="s">
        <v>1147</v>
      </c>
      <c r="D27" s="4">
        <v>14036.5</v>
      </c>
      <c r="G27" s="8" t="s">
        <v>1084</v>
      </c>
      <c r="H27">
        <v>728048.53</v>
      </c>
      <c r="I27" s="4">
        <v>728048.53</v>
      </c>
      <c r="K27" s="5">
        <f t="shared" si="0"/>
        <v>728048.53</v>
      </c>
    </row>
    <row r="28" spans="1:12" x14ac:dyDescent="0.2">
      <c r="A28" t="s">
        <v>838</v>
      </c>
      <c r="B28" t="s">
        <v>1096</v>
      </c>
      <c r="C28" t="s">
        <v>1147</v>
      </c>
      <c r="D28" s="4">
        <v>2230.5500000000002</v>
      </c>
      <c r="G28" s="40" t="s">
        <v>1295</v>
      </c>
      <c r="H28">
        <v>649541.32999999996</v>
      </c>
      <c r="I28" s="4">
        <v>649541.32999999996</v>
      </c>
      <c r="J28" s="5">
        <f>H46</f>
        <v>200888.41</v>
      </c>
      <c r="K28" s="5">
        <f t="shared" si="0"/>
        <v>850429.74</v>
      </c>
    </row>
    <row r="29" spans="1:12" x14ac:dyDescent="0.2">
      <c r="A29" t="s">
        <v>839</v>
      </c>
      <c r="B29" t="s">
        <v>1096</v>
      </c>
      <c r="C29" t="s">
        <v>1147</v>
      </c>
      <c r="D29" s="4">
        <v>2339.27</v>
      </c>
      <c r="G29" s="40" t="s">
        <v>1309</v>
      </c>
      <c r="H29">
        <v>0</v>
      </c>
      <c r="I29" s="4">
        <v>0</v>
      </c>
      <c r="K29" s="5">
        <f t="shared" si="0"/>
        <v>0</v>
      </c>
    </row>
    <row r="30" spans="1:12" x14ac:dyDescent="0.2">
      <c r="A30" t="s">
        <v>840</v>
      </c>
      <c r="B30" t="s">
        <v>1096</v>
      </c>
      <c r="C30" t="s">
        <v>1147</v>
      </c>
      <c r="D30" s="4">
        <v>11747.43</v>
      </c>
      <c r="G30" s="40" t="s">
        <v>1515</v>
      </c>
      <c r="H30">
        <v>16042</v>
      </c>
      <c r="I30" s="4">
        <v>16042</v>
      </c>
      <c r="J30" s="5">
        <f>H47</f>
        <v>9057</v>
      </c>
      <c r="K30" s="5">
        <f t="shared" si="0"/>
        <v>25099</v>
      </c>
    </row>
    <row r="31" spans="1:12" x14ac:dyDescent="0.2">
      <c r="A31" t="s">
        <v>843</v>
      </c>
      <c r="B31" t="s">
        <v>1096</v>
      </c>
      <c r="C31" t="s">
        <v>1167</v>
      </c>
      <c r="D31" s="4">
        <v>0</v>
      </c>
      <c r="G31" s="40" t="s">
        <v>1514</v>
      </c>
      <c r="H31">
        <v>62465.2</v>
      </c>
      <c r="I31" s="4">
        <v>62465.2</v>
      </c>
      <c r="J31" s="5">
        <f>H48</f>
        <v>35266.199999999997</v>
      </c>
      <c r="K31" s="5">
        <f t="shared" si="0"/>
        <v>97731.4</v>
      </c>
    </row>
    <row r="32" spans="1:12" x14ac:dyDescent="0.2">
      <c r="A32" t="s">
        <v>844</v>
      </c>
      <c r="B32" t="s">
        <v>1096</v>
      </c>
      <c r="C32" t="s">
        <v>1097</v>
      </c>
      <c r="D32" s="4">
        <v>2666.46</v>
      </c>
      <c r="G32" s="8" t="s">
        <v>937</v>
      </c>
      <c r="H32">
        <v>245211.61</v>
      </c>
      <c r="I32" s="4">
        <v>245211.61</v>
      </c>
      <c r="K32" s="5">
        <f t="shared" si="0"/>
        <v>245211.61</v>
      </c>
      <c r="L32" t="s">
        <v>1521</v>
      </c>
    </row>
    <row r="33" spans="1:12" x14ac:dyDescent="0.2">
      <c r="A33" t="s">
        <v>849</v>
      </c>
      <c r="B33" t="s">
        <v>1169</v>
      </c>
      <c r="C33" t="s">
        <v>1519</v>
      </c>
      <c r="D33" s="4">
        <v>506.7</v>
      </c>
      <c r="G33" s="40" t="s">
        <v>1295</v>
      </c>
      <c r="H33">
        <v>200888.41</v>
      </c>
      <c r="I33" s="4">
        <v>200888.41</v>
      </c>
      <c r="J33" s="5">
        <f>H50</f>
        <v>-200888.41</v>
      </c>
      <c r="K33" s="5">
        <f t="shared" si="0"/>
        <v>0</v>
      </c>
      <c r="L33" s="6" t="s">
        <v>1522</v>
      </c>
    </row>
    <row r="34" spans="1:12" x14ac:dyDescent="0.2">
      <c r="A34" t="s">
        <v>852</v>
      </c>
      <c r="B34" t="s">
        <v>1169</v>
      </c>
      <c r="C34" t="s">
        <v>1520</v>
      </c>
      <c r="D34" s="4">
        <v>25635.73</v>
      </c>
      <c r="G34" s="40" t="s">
        <v>1515</v>
      </c>
      <c r="H34">
        <v>9057</v>
      </c>
      <c r="I34" s="4">
        <v>9057</v>
      </c>
      <c r="J34" s="5">
        <f>H51</f>
        <v>-9057</v>
      </c>
      <c r="K34" s="5">
        <f t="shared" si="0"/>
        <v>0</v>
      </c>
    </row>
    <row r="35" spans="1:12" x14ac:dyDescent="0.2">
      <c r="A35" t="s">
        <v>864</v>
      </c>
      <c r="B35" t="s">
        <v>1169</v>
      </c>
      <c r="C35" t="s">
        <v>1171</v>
      </c>
      <c r="D35">
        <v>-30185.05</v>
      </c>
      <c r="G35" s="40" t="s">
        <v>1514</v>
      </c>
      <c r="H35">
        <v>35266.199999999997</v>
      </c>
      <c r="I35" s="4">
        <v>35266.199999999997</v>
      </c>
      <c r="J35" s="5">
        <f>H52</f>
        <v>-35266.199999999997</v>
      </c>
      <c r="K35" s="5">
        <f t="shared" si="0"/>
        <v>0</v>
      </c>
    </row>
    <row r="36" spans="1:12" x14ac:dyDescent="0.2">
      <c r="D36" s="5">
        <f>SUM(D2:D35)</f>
        <v>2084471.57</v>
      </c>
      <c r="G36" s="8" t="s">
        <v>1042</v>
      </c>
      <c r="H36">
        <v>325511.75</v>
      </c>
      <c r="I36" s="4">
        <v>325511.75</v>
      </c>
      <c r="K36" s="5">
        <f t="shared" si="0"/>
        <v>325511.75</v>
      </c>
    </row>
    <row r="37" spans="1:12" x14ac:dyDescent="0.2">
      <c r="D37" s="5" t="e">
        <f>D36+#REF!</f>
        <v>#REF!</v>
      </c>
      <c r="G37" s="40" t="s">
        <v>1374</v>
      </c>
      <c r="H37">
        <v>320388.34999999998</v>
      </c>
      <c r="I37" s="4">
        <v>320388.34999999998</v>
      </c>
      <c r="K37" s="5">
        <f t="shared" si="0"/>
        <v>320388.34999999998</v>
      </c>
    </row>
    <row r="38" spans="1:12" x14ac:dyDescent="0.2">
      <c r="G38" s="40" t="s">
        <v>1365</v>
      </c>
      <c r="H38">
        <v>4180</v>
      </c>
      <c r="I38" s="4">
        <v>4180</v>
      </c>
      <c r="K38" s="5">
        <f t="shared" si="0"/>
        <v>4180</v>
      </c>
    </row>
    <row r="39" spans="1:12" x14ac:dyDescent="0.2">
      <c r="G39" s="40" t="s">
        <v>1372</v>
      </c>
      <c r="H39">
        <v>943.4</v>
      </c>
      <c r="I39" s="4">
        <v>943.4</v>
      </c>
      <c r="K39" s="5">
        <f t="shared" si="0"/>
        <v>943.4</v>
      </c>
    </row>
    <row r="40" spans="1:12" x14ac:dyDescent="0.2">
      <c r="G40" s="8" t="s">
        <v>989</v>
      </c>
      <c r="H40">
        <v>200122.82</v>
      </c>
      <c r="I40" s="4">
        <v>200122.82</v>
      </c>
      <c r="K40" s="5">
        <f t="shared" si="0"/>
        <v>200122.82</v>
      </c>
    </row>
    <row r="41" spans="1:12" x14ac:dyDescent="0.2">
      <c r="G41" s="40" t="s">
        <v>1167</v>
      </c>
      <c r="H41">
        <v>200122.82</v>
      </c>
      <c r="I41" s="4">
        <v>200122.82</v>
      </c>
      <c r="K41" s="5">
        <f t="shared" si="0"/>
        <v>200122.82</v>
      </c>
    </row>
    <row r="42" spans="1:12" x14ac:dyDescent="0.2">
      <c r="G42" s="8" t="s">
        <v>1523</v>
      </c>
      <c r="H42">
        <v>2084471.57</v>
      </c>
    </row>
    <row r="44" spans="1:12" x14ac:dyDescent="0.2">
      <c r="F44" s="1" t="s">
        <v>1524</v>
      </c>
      <c r="H44"/>
    </row>
    <row r="45" spans="1:12" x14ac:dyDescent="0.2">
      <c r="F45" t="s">
        <v>1525</v>
      </c>
      <c r="G45" t="str">
        <f>G27</f>
        <v>PERSONNEL EXPENSES(ADMIN)</v>
      </c>
      <c r="H45"/>
    </row>
    <row r="46" spans="1:12" x14ac:dyDescent="0.2">
      <c r="G46" t="str">
        <f>G33</f>
        <v>Base salary</v>
      </c>
      <c r="H46" s="5">
        <f>I33</f>
        <v>200888.41</v>
      </c>
    </row>
    <row r="47" spans="1:12" x14ac:dyDescent="0.2">
      <c r="G47" t="str">
        <f>G34</f>
        <v>Housing fund</v>
      </c>
      <c r="H47" s="5">
        <f>I34</f>
        <v>9057</v>
      </c>
    </row>
    <row r="48" spans="1:12" x14ac:dyDescent="0.2">
      <c r="G48" t="str">
        <f>G35</f>
        <v>Social benefits</v>
      </c>
      <c r="H48" s="5">
        <f>I35</f>
        <v>35266.199999999997</v>
      </c>
    </row>
    <row r="49" spans="6:8" x14ac:dyDescent="0.2">
      <c r="F49" t="s">
        <v>1526</v>
      </c>
      <c r="G49" t="str">
        <f>G32</f>
        <v>PERSONNEL EXPENSES(OFFLINE STORE)</v>
      </c>
    </row>
    <row r="50" spans="6:8" x14ac:dyDescent="0.2">
      <c r="G50" t="str">
        <f>G33</f>
        <v>Base salary</v>
      </c>
      <c r="H50" s="4">
        <f>-H46</f>
        <v>-200888.41</v>
      </c>
    </row>
    <row r="51" spans="6:8" x14ac:dyDescent="0.2">
      <c r="G51" t="str">
        <f>G34</f>
        <v>Housing fund</v>
      </c>
      <c r="H51" s="4">
        <f>-H47</f>
        <v>-9057</v>
      </c>
    </row>
    <row r="52" spans="6:8" x14ac:dyDescent="0.2">
      <c r="G52" t="str">
        <f>G35</f>
        <v>Social benefits</v>
      </c>
      <c r="H52" s="4">
        <f>-H48</f>
        <v>-35266.199999999997</v>
      </c>
    </row>
  </sheetData>
  <phoneticPr fontId="3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61"/>
  <sheetViews>
    <sheetView showZeros="0" tabSelected="1" zoomScaleNormal="100" workbookViewId="0">
      <pane xSplit="1" ySplit="3" topLeftCell="B135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I157" sqref="I157"/>
    </sheetView>
  </sheetViews>
  <sheetFormatPr defaultColWidth="10.140625" defaultRowHeight="15" x14ac:dyDescent="0.2"/>
  <cols>
    <col min="1" max="1" width="55.7109375" style="17" bestFit="1" customWidth="1"/>
    <col min="2" max="2" width="10.140625" style="160" customWidth="1"/>
    <col min="3" max="3" width="11.28515625" style="17" bestFit="1" customWidth="1"/>
    <col min="4" max="4" width="14" style="163" bestFit="1" customWidth="1"/>
    <col min="5" max="5" width="10.7109375" style="163" bestFit="1" customWidth="1"/>
    <col min="6" max="6" width="14" style="163" bestFit="1" customWidth="1"/>
    <col min="7" max="7" width="13.28515625" style="163" bestFit="1" customWidth="1"/>
    <col min="8" max="9" width="14" style="163" bestFit="1" customWidth="1"/>
    <col min="10" max="10" width="10.7109375" style="163" bestFit="1" customWidth="1"/>
    <col min="11" max="11" width="14" style="163" bestFit="1" customWidth="1"/>
    <col min="12" max="12" width="12.85546875" style="163" bestFit="1" customWidth="1"/>
    <col min="13" max="14" width="14" style="163" bestFit="1" customWidth="1"/>
    <col min="15" max="15" width="11.28515625" style="163" bestFit="1" customWidth="1"/>
    <col min="16" max="16" width="15.140625" style="163" bestFit="1" customWidth="1"/>
    <col min="17" max="17" width="13.28515625" style="163" bestFit="1" customWidth="1"/>
    <col min="18" max="19" width="14" style="163" bestFit="1" customWidth="1"/>
    <col min="20" max="20" width="11.85546875" style="163" bestFit="1" customWidth="1"/>
    <col min="21" max="21" width="15" style="163" bestFit="1" customWidth="1"/>
    <col min="22" max="22" width="13.28515625" style="163" bestFit="1" customWidth="1"/>
    <col min="23" max="25" width="14" style="163" bestFit="1" customWidth="1"/>
    <col min="26" max="26" width="14.5703125" style="163" bestFit="1" customWidth="1"/>
    <col min="27" max="16384" width="10.140625" style="18"/>
  </cols>
  <sheetData>
    <row r="1" spans="1:26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s="36" customFormat="1" ht="27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P&amp;L'!$C3</f>
        <v>Jan-23</v>
      </c>
      <c r="E3" s="169" t="str">
        <f>'[96]Managerial P&amp;L'!$D$3</f>
        <v>Jan-23
Adjust</v>
      </c>
      <c r="F3" s="169" t="str">
        <f>'[96]Managerial P&amp;L'!$E$3</f>
        <v>Jan-23-
update</v>
      </c>
      <c r="G3" s="170" t="s">
        <v>1628</v>
      </c>
      <c r="H3" s="171" t="s">
        <v>1629</v>
      </c>
      <c r="I3" s="169" t="str">
        <f>'[96]Managerial P&amp;L'!$F$3</f>
        <v>Feb-23</v>
      </c>
      <c r="J3" s="169" t="str">
        <f>'[96]Managerial P&amp;L'!$G$3</f>
        <v>Feb-23
Adjust</v>
      </c>
      <c r="K3" s="169" t="str">
        <f>'[96]Managerial P&amp;L'!$H$3</f>
        <v>Feb-23-
update</v>
      </c>
      <c r="L3" s="170" t="s">
        <v>1630</v>
      </c>
      <c r="M3" s="171" t="s">
        <v>1631</v>
      </c>
      <c r="N3" s="169" t="str">
        <f>'[96]Managerial P&amp;L'!$I$3</f>
        <v>Mar-23</v>
      </c>
      <c r="O3" s="169" t="str">
        <f>'[96]Managerial P&amp;L'!$J$3</f>
        <v>Mar-23
Adjust</v>
      </c>
      <c r="P3" s="169" t="str">
        <f>'[96]Managerial P&amp;L'!$K$3</f>
        <v>Mar-23-update</v>
      </c>
      <c r="Q3" s="170" t="s">
        <v>1638</v>
      </c>
      <c r="R3" s="171" t="s">
        <v>1639</v>
      </c>
      <c r="S3" s="169" t="str">
        <f>'[96]Managerial P&amp;L'!$L$3</f>
        <v>Apr-23</v>
      </c>
      <c r="T3" s="169" t="str">
        <f>'[96]Managerial P&amp;L'!$M$3</f>
        <v>Apr-23
Adjust</v>
      </c>
      <c r="U3" s="169" t="str">
        <f>'[96]Managerial P&amp;L'!$N$3</f>
        <v>Apr-23-update</v>
      </c>
      <c r="V3" s="170" t="s">
        <v>1640</v>
      </c>
      <c r="W3" s="171" t="s">
        <v>1641</v>
      </c>
      <c r="X3" s="169" t="str">
        <f>'[96]Managerial P&amp;L'!$W$3</f>
        <v>2023 YTD</v>
      </c>
      <c r="Y3" s="170" t="s">
        <v>1642</v>
      </c>
      <c r="Z3" s="170" t="s">
        <v>1643</v>
      </c>
    </row>
    <row r="4" spans="1:26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7">
        <f>'[96]Managerial P&amp;L'!$C4</f>
        <v>15748850</v>
      </c>
      <c r="E4" s="187">
        <f>'[96]Managerial P&amp;L'!$D4</f>
        <v>0</v>
      </c>
      <c r="F4" s="187">
        <f>'[96]Managerial P&amp;L'!$E4</f>
        <v>15748850</v>
      </c>
      <c r="G4" s="187">
        <f>[97]Sheet1!$C2</f>
        <v>0</v>
      </c>
      <c r="H4" s="187">
        <f>F4-G4</f>
        <v>15748850</v>
      </c>
      <c r="I4" s="187">
        <f>'[96]Managerial P&amp;L'!$F4</f>
        <v>10486726.899999999</v>
      </c>
      <c r="J4" s="187">
        <f>'[96]Managerial P&amp;L'!$G4</f>
        <v>0</v>
      </c>
      <c r="K4" s="187">
        <f>'[96]Managerial P&amp;L'!$H4</f>
        <v>10486726.899999999</v>
      </c>
      <c r="L4" s="187">
        <f>[97]Sheet1!$D2</f>
        <v>0</v>
      </c>
      <c r="M4" s="187">
        <f>K4-L4</f>
        <v>10486726.899999999</v>
      </c>
      <c r="N4" s="187">
        <f>'[96]Managerial P&amp;L'!$I4</f>
        <v>12794275</v>
      </c>
      <c r="O4" s="187">
        <f>'[96]Managerial P&amp;L'!$J4</f>
        <v>0</v>
      </c>
      <c r="P4" s="187">
        <f>'[96]Managerial P&amp;L'!$K4</f>
        <v>12794275</v>
      </c>
      <c r="Q4" s="187">
        <f>[97]Sheet1!$E2</f>
        <v>0</v>
      </c>
      <c r="R4" s="187">
        <f>P4-Q4</f>
        <v>12794275</v>
      </c>
      <c r="S4" s="187">
        <f>'[96]Managerial P&amp;L'!$L4</f>
        <v>13884230</v>
      </c>
      <c r="T4" s="187">
        <f>'[96]Managerial P&amp;L'!$M4</f>
        <v>0</v>
      </c>
      <c r="U4" s="187">
        <f>'[96]Managerial P&amp;L'!$N4</f>
        <v>13884230</v>
      </c>
      <c r="V4" s="187">
        <f>[97]Sheet1!$F2</f>
        <v>0</v>
      </c>
      <c r="W4" s="187">
        <f>U4-V4</f>
        <v>13884230</v>
      </c>
      <c r="X4" s="187">
        <f>'[96]Managerial P&amp;L'!$W4</f>
        <v>52914081.899999999</v>
      </c>
      <c r="Y4" s="187">
        <f>[97]Sheet1!$G2</f>
        <v>0</v>
      </c>
      <c r="Z4" s="187">
        <f>X4-Y4</f>
        <v>52914081.899999999</v>
      </c>
    </row>
    <row r="5" spans="1:26" s="37" customFormat="1" ht="15.95" customHeight="1" x14ac:dyDescent="0.2">
      <c r="A5" s="38" t="s">
        <v>1527</v>
      </c>
      <c r="B5" s="177">
        <f t="shared" ref="B5:B61" si="0">ROW()-3</f>
        <v>2</v>
      </c>
      <c r="C5" s="172" t="s">
        <v>1634</v>
      </c>
      <c r="D5" s="187">
        <f>'[96]Managerial P&amp;L'!$C5</f>
        <v>-3364747.5</v>
      </c>
      <c r="E5" s="187">
        <f>'[96]Managerial P&amp;L'!$D5</f>
        <v>0</v>
      </c>
      <c r="F5" s="187">
        <f>'[96]Managerial P&amp;L'!$E5</f>
        <v>-3364747.5</v>
      </c>
      <c r="G5" s="187">
        <f>[97]Sheet1!$C3</f>
        <v>0</v>
      </c>
      <c r="H5" s="187">
        <f>F5-G5</f>
        <v>-3364747.5</v>
      </c>
      <c r="I5" s="187">
        <f>'[96]Managerial P&amp;L'!$F5</f>
        <v>-676658.64</v>
      </c>
      <c r="J5" s="187">
        <f>'[96]Managerial P&amp;L'!$G5</f>
        <v>0</v>
      </c>
      <c r="K5" s="187">
        <f>'[96]Managerial P&amp;L'!$H5</f>
        <v>-676658.64</v>
      </c>
      <c r="L5" s="187">
        <f>[97]Sheet1!$D3</f>
        <v>0</v>
      </c>
      <c r="M5" s="187">
        <f>K5-L5</f>
        <v>-676658.64</v>
      </c>
      <c r="N5" s="187">
        <f>'[96]Managerial P&amp;L'!$I5</f>
        <v>-458927</v>
      </c>
      <c r="O5" s="187">
        <f>'[96]Managerial P&amp;L'!$J5</f>
        <v>0</v>
      </c>
      <c r="P5" s="187">
        <f>'[96]Managerial P&amp;L'!$K5</f>
        <v>-458927</v>
      </c>
      <c r="Q5" s="187">
        <f>[97]Sheet1!$E3</f>
        <v>0</v>
      </c>
      <c r="R5" s="187">
        <f>P5-Q5</f>
        <v>-458927</v>
      </c>
      <c r="S5" s="187">
        <f>'[96]Managerial P&amp;L'!$L5</f>
        <v>-149086.5</v>
      </c>
      <c r="T5" s="187">
        <f>'[96]Managerial P&amp;L'!$M5</f>
        <v>0</v>
      </c>
      <c r="U5" s="187">
        <f>'[96]Managerial P&amp;L'!$N5</f>
        <v>-149086.5</v>
      </c>
      <c r="V5" s="187">
        <f>[97]Sheet1!$F3</f>
        <v>0</v>
      </c>
      <c r="W5" s="187">
        <f>U5-V5</f>
        <v>-149086.5</v>
      </c>
      <c r="X5" s="187">
        <f>'[96]Managerial P&amp;L'!$W5</f>
        <v>-4649419.6400000006</v>
      </c>
      <c r="Y5" s="187">
        <f>[97]Sheet1!$G3</f>
        <v>0</v>
      </c>
      <c r="Z5" s="187">
        <f t="shared" ref="Z5:Z68" si="1">X5-Y5</f>
        <v>-4649419.6400000006</v>
      </c>
    </row>
    <row r="6" spans="1:26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7">
        <f>'[96]Managerial P&amp;L'!$C6</f>
        <v>12384102.5</v>
      </c>
      <c r="E6" s="187">
        <f>'[96]Managerial P&amp;L'!$D6</f>
        <v>0</v>
      </c>
      <c r="F6" s="187">
        <f>'[96]Managerial P&amp;L'!$E6</f>
        <v>12384102.5</v>
      </c>
      <c r="G6" s="187">
        <f>[97]Sheet1!$C4</f>
        <v>0</v>
      </c>
      <c r="H6" s="187">
        <f t="shared" ref="H6:H69" si="2">F6-G6</f>
        <v>12384102.5</v>
      </c>
      <c r="I6" s="187">
        <f>'[96]Managerial P&amp;L'!$F6</f>
        <v>9810068.2599999979</v>
      </c>
      <c r="J6" s="187">
        <f>'[96]Managerial P&amp;L'!$G6</f>
        <v>0</v>
      </c>
      <c r="K6" s="187">
        <f>'[96]Managerial P&amp;L'!$H6</f>
        <v>9810068.2599999979</v>
      </c>
      <c r="L6" s="187">
        <f>[97]Sheet1!$D4</f>
        <v>0</v>
      </c>
      <c r="M6" s="187">
        <f t="shared" ref="M6:M69" si="3">K6-L6</f>
        <v>9810068.2599999979</v>
      </c>
      <c r="N6" s="187">
        <f>'[96]Managerial P&amp;L'!$I6</f>
        <v>12335348</v>
      </c>
      <c r="O6" s="187">
        <f>'[96]Managerial P&amp;L'!$J6</f>
        <v>0</v>
      </c>
      <c r="P6" s="187">
        <f>'[96]Managerial P&amp;L'!$K6</f>
        <v>12335348</v>
      </c>
      <c r="Q6" s="187">
        <f>[97]Sheet1!$E4</f>
        <v>0</v>
      </c>
      <c r="R6" s="187">
        <f t="shared" ref="R6:R69" si="4">P6-Q6</f>
        <v>12335348</v>
      </c>
      <c r="S6" s="187">
        <f>'[96]Managerial P&amp;L'!$L6</f>
        <v>13735143.5</v>
      </c>
      <c r="T6" s="187">
        <f>'[96]Managerial P&amp;L'!$M6</f>
        <v>0</v>
      </c>
      <c r="U6" s="187">
        <f>'[96]Managerial P&amp;L'!$N6</f>
        <v>13735143.5</v>
      </c>
      <c r="V6" s="187">
        <f>[97]Sheet1!$F4</f>
        <v>0</v>
      </c>
      <c r="W6" s="187">
        <f t="shared" ref="W6:W69" si="5">U6-V6</f>
        <v>13735143.5</v>
      </c>
      <c r="X6" s="187">
        <f>'[96]Managerial P&amp;L'!$W6</f>
        <v>48264662.259999998</v>
      </c>
      <c r="Y6" s="187">
        <f>[97]Sheet1!$G4</f>
        <v>0</v>
      </c>
      <c r="Z6" s="187">
        <f t="shared" si="1"/>
        <v>48264662.259999998</v>
      </c>
    </row>
    <row r="7" spans="1:26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7">
        <f>'[96]Managerial P&amp;L'!$C7</f>
        <v>-1424718.46</v>
      </c>
      <c r="E7" s="187">
        <f>'[96]Managerial P&amp;L'!$D7</f>
        <v>0</v>
      </c>
      <c r="F7" s="187">
        <f>'[96]Managerial P&amp;L'!$E7</f>
        <v>-1424718.46</v>
      </c>
      <c r="G7" s="187">
        <f>[97]Sheet1!$C5</f>
        <v>0</v>
      </c>
      <c r="H7" s="187">
        <f t="shared" si="2"/>
        <v>-1424718.46</v>
      </c>
      <c r="I7" s="187">
        <f>'[96]Managerial P&amp;L'!$F7</f>
        <v>-1128592.71</v>
      </c>
      <c r="J7" s="187">
        <f>'[96]Managerial P&amp;L'!$G7</f>
        <v>0</v>
      </c>
      <c r="K7" s="187">
        <f>'[96]Managerial P&amp;L'!$H7</f>
        <v>-1128592.71</v>
      </c>
      <c r="L7" s="187">
        <f>[97]Sheet1!$D5</f>
        <v>0</v>
      </c>
      <c r="M7" s="187">
        <f t="shared" si="3"/>
        <v>-1128592.71</v>
      </c>
      <c r="N7" s="187">
        <f>'[96]Managerial P&amp;L'!$I7</f>
        <v>-1419111.72</v>
      </c>
      <c r="O7" s="187">
        <f>'[96]Managerial P&amp;L'!$J7</f>
        <v>0</v>
      </c>
      <c r="P7" s="187">
        <f>'[96]Managerial P&amp;L'!$K7</f>
        <v>-1419111.72</v>
      </c>
      <c r="Q7" s="187">
        <f>[97]Sheet1!$E5</f>
        <v>0</v>
      </c>
      <c r="R7" s="187">
        <f t="shared" si="4"/>
        <v>-1419111.72</v>
      </c>
      <c r="S7" s="187">
        <f>'[96]Managerial P&amp;L'!$L7</f>
        <v>-1580147.89</v>
      </c>
      <c r="T7" s="187">
        <f>'[96]Managerial P&amp;L'!$M7</f>
        <v>0</v>
      </c>
      <c r="U7" s="187">
        <f>'[96]Managerial P&amp;L'!$N7</f>
        <v>-1580147.89</v>
      </c>
      <c r="V7" s="187">
        <f>[97]Sheet1!$F5</f>
        <v>0</v>
      </c>
      <c r="W7" s="187">
        <f t="shared" si="5"/>
        <v>-1580147.89</v>
      </c>
      <c r="X7" s="187">
        <f>'[96]Managerial P&amp;L'!$W7</f>
        <v>-5552570.7799999993</v>
      </c>
      <c r="Y7" s="187">
        <f>[97]Sheet1!$G5</f>
        <v>0</v>
      </c>
      <c r="Z7" s="187">
        <f t="shared" si="1"/>
        <v>-5552570.7799999993</v>
      </c>
    </row>
    <row r="8" spans="1:26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7">
        <f>'[96]Managerial P&amp;L'!$C8</f>
        <v>10959384.039999999</v>
      </c>
      <c r="E8" s="187">
        <f>'[96]Managerial P&amp;L'!$D8</f>
        <v>0</v>
      </c>
      <c r="F8" s="187">
        <f>'[96]Managerial P&amp;L'!$E8</f>
        <v>10959384.039999999</v>
      </c>
      <c r="G8" s="187" t="str">
        <f>[97]Sheet1!$C6</f>
        <v>10,959,384.04</v>
      </c>
      <c r="H8" s="187">
        <f t="shared" si="2"/>
        <v>0</v>
      </c>
      <c r="I8" s="187">
        <f>'[96]Managerial P&amp;L'!$F8</f>
        <v>8681475.5499999989</v>
      </c>
      <c r="J8" s="187">
        <f>'[96]Managerial P&amp;L'!$G8</f>
        <v>0</v>
      </c>
      <c r="K8" s="187">
        <f>'[96]Managerial P&amp;L'!$H8</f>
        <v>8681475.5499999989</v>
      </c>
      <c r="L8" s="187" t="str">
        <f>[97]Sheet1!$D6</f>
        <v>8,681,475.55</v>
      </c>
      <c r="M8" s="187">
        <f t="shared" si="3"/>
        <v>0</v>
      </c>
      <c r="N8" s="187">
        <f>'[96]Managerial P&amp;L'!$I8</f>
        <v>10916236.279999999</v>
      </c>
      <c r="O8" s="187">
        <f>'[96]Managerial P&amp;L'!$J8</f>
        <v>0</v>
      </c>
      <c r="P8" s="187">
        <f>'[96]Managerial P&amp;L'!$K8</f>
        <v>10916236.279999999</v>
      </c>
      <c r="Q8" s="187" t="str">
        <f>[97]Sheet1!$E6</f>
        <v>10,916,236.28</v>
      </c>
      <c r="R8" s="187">
        <f t="shared" si="4"/>
        <v>0</v>
      </c>
      <c r="S8" s="187">
        <f>'[96]Managerial P&amp;L'!$L8</f>
        <v>12154995.609999999</v>
      </c>
      <c r="T8" s="187">
        <f>'[96]Managerial P&amp;L'!$M8</f>
        <v>0</v>
      </c>
      <c r="U8" s="187">
        <f>'[96]Managerial P&amp;L'!$N8</f>
        <v>12154995.609999999</v>
      </c>
      <c r="V8" s="187" t="str">
        <f>[97]Sheet1!$F6</f>
        <v>12,154,995.61</v>
      </c>
      <c r="W8" s="187">
        <f t="shared" si="5"/>
        <v>0</v>
      </c>
      <c r="X8" s="187">
        <f>'[96]Managerial P&amp;L'!$W8</f>
        <v>42712091.479999997</v>
      </c>
      <c r="Y8" s="187" t="str">
        <f>[97]Sheet1!$G6</f>
        <v>42,712,091.48</v>
      </c>
      <c r="Z8" s="187">
        <f t="shared" si="1"/>
        <v>0</v>
      </c>
    </row>
    <row r="9" spans="1:26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7">
        <f>'[96]Managerial P&amp;L'!$C9</f>
        <v>6541633.3499999996</v>
      </c>
      <c r="E9" s="187">
        <f>'[96]Managerial P&amp;L'!$D9</f>
        <v>0</v>
      </c>
      <c r="F9" s="187">
        <f>'[96]Managerial P&amp;L'!$E9</f>
        <v>6541633.3499999996</v>
      </c>
      <c r="G9" s="187" t="str">
        <f>[97]Sheet1!$C7</f>
        <v>6,541,633.35</v>
      </c>
      <c r="H9" s="187">
        <f t="shared" si="2"/>
        <v>0</v>
      </c>
      <c r="I9" s="187">
        <f>'[96]Managerial P&amp;L'!$F9</f>
        <v>4656601.709999999</v>
      </c>
      <c r="J9" s="187">
        <f>'[96]Managerial P&amp;L'!$G9</f>
        <v>0</v>
      </c>
      <c r="K9" s="187">
        <f>'[96]Managerial P&amp;L'!$H9</f>
        <v>4656601.709999999</v>
      </c>
      <c r="L9" s="187" t="str">
        <f>[97]Sheet1!$D7</f>
        <v>4,656,601.71</v>
      </c>
      <c r="M9" s="187">
        <f t="shared" si="3"/>
        <v>0</v>
      </c>
      <c r="N9" s="187">
        <f>'[96]Managerial P&amp;L'!$I9</f>
        <v>5124016.0600000005</v>
      </c>
      <c r="O9" s="187">
        <f>'[96]Managerial P&amp;L'!$J9</f>
        <v>0</v>
      </c>
      <c r="P9" s="187">
        <f>'[96]Managerial P&amp;L'!$K9</f>
        <v>5124016.0600000005</v>
      </c>
      <c r="Q9" s="187" t="str">
        <f>[97]Sheet1!$E7</f>
        <v>5,124,016.06</v>
      </c>
      <c r="R9" s="187">
        <f t="shared" si="4"/>
        <v>0</v>
      </c>
      <c r="S9" s="187">
        <f>'[96]Managerial P&amp;L'!$L9</f>
        <v>5311950.1099999994</v>
      </c>
      <c r="T9" s="187">
        <f>'[96]Managerial P&amp;L'!$M9</f>
        <v>0</v>
      </c>
      <c r="U9" s="187">
        <f>'[96]Managerial P&amp;L'!$N9</f>
        <v>5311950.1099999994</v>
      </c>
      <c r="V9" s="187" t="str">
        <f>[97]Sheet1!$F7</f>
        <v>5,311,950.11</v>
      </c>
      <c r="W9" s="187">
        <f t="shared" si="5"/>
        <v>0</v>
      </c>
      <c r="X9" s="187">
        <f>'[96]Managerial P&amp;L'!$W9</f>
        <v>21634201.229999997</v>
      </c>
      <c r="Y9" s="187" t="str">
        <f>[97]Sheet1!$G7</f>
        <v>21,634,201.23</v>
      </c>
      <c r="Z9" s="187">
        <f t="shared" si="1"/>
        <v>0</v>
      </c>
    </row>
    <row r="10" spans="1:26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7">
        <f>'[96]Managerial P&amp;L'!$C10</f>
        <v>3485808.53</v>
      </c>
      <c r="E10" s="187">
        <f>'[96]Managerial P&amp;L'!$D10</f>
        <v>0</v>
      </c>
      <c r="F10" s="187">
        <f>'[96]Managerial P&amp;L'!$E10</f>
        <v>3485808.53</v>
      </c>
      <c r="G10" s="187" t="str">
        <f>[97]Sheet1!$C8</f>
        <v>3,485,808.53</v>
      </c>
      <c r="H10" s="187">
        <f t="shared" si="2"/>
        <v>0</v>
      </c>
      <c r="I10" s="187">
        <f>'[96]Managerial P&amp;L'!$F10</f>
        <v>3214237.65</v>
      </c>
      <c r="J10" s="187">
        <f>'[96]Managerial P&amp;L'!$G10</f>
        <v>0</v>
      </c>
      <c r="K10" s="187">
        <f>'[96]Managerial P&amp;L'!$H10</f>
        <v>3214237.65</v>
      </c>
      <c r="L10" s="187" t="str">
        <f>[97]Sheet1!$D8</f>
        <v>3,214,237.65</v>
      </c>
      <c r="M10" s="187">
        <f t="shared" si="3"/>
        <v>0</v>
      </c>
      <c r="N10" s="187">
        <f>'[96]Managerial P&amp;L'!$I10</f>
        <v>4357968.7699999996</v>
      </c>
      <c r="O10" s="187">
        <f>'[96]Managerial P&amp;L'!$J10</f>
        <v>0</v>
      </c>
      <c r="P10" s="187">
        <f>'[96]Managerial P&amp;L'!$K10</f>
        <v>4357968.7699999996</v>
      </c>
      <c r="Q10" s="187" t="str">
        <f>[97]Sheet1!$E8</f>
        <v>4,357,968.77</v>
      </c>
      <c r="R10" s="187">
        <f t="shared" si="4"/>
        <v>0</v>
      </c>
      <c r="S10" s="187">
        <f>'[96]Managerial P&amp;L'!$L10</f>
        <v>5269156.58</v>
      </c>
      <c r="T10" s="187">
        <f>'[96]Managerial P&amp;L'!$M10</f>
        <v>0</v>
      </c>
      <c r="U10" s="187">
        <f>'[96]Managerial P&amp;L'!$N10</f>
        <v>5269156.58</v>
      </c>
      <c r="V10" s="187" t="str">
        <f>[97]Sheet1!$F8</f>
        <v>5,269,156.58</v>
      </c>
      <c r="W10" s="187">
        <f t="shared" si="5"/>
        <v>0</v>
      </c>
      <c r="X10" s="187">
        <f>'[96]Managerial P&amp;L'!$W10</f>
        <v>16327171.529999999</v>
      </c>
      <c r="Y10" s="187" t="str">
        <f>[97]Sheet1!$G8</f>
        <v>16,327,171.53</v>
      </c>
      <c r="Z10" s="187">
        <f t="shared" si="1"/>
        <v>0</v>
      </c>
    </row>
    <row r="11" spans="1:26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7">
        <f>'[96]Managerial P&amp;L'!$C11</f>
        <v>0</v>
      </c>
      <c r="E11" s="187">
        <f>'[96]Managerial P&amp;L'!$D11</f>
        <v>0</v>
      </c>
      <c r="F11" s="187">
        <f>'[96]Managerial P&amp;L'!$E11</f>
        <v>0</v>
      </c>
      <c r="G11" s="187">
        <f>[97]Sheet1!$C9</f>
        <v>0</v>
      </c>
      <c r="H11" s="187">
        <f t="shared" si="2"/>
        <v>0</v>
      </c>
      <c r="I11" s="187">
        <f>'[96]Managerial P&amp;L'!$F11</f>
        <v>0</v>
      </c>
      <c r="J11" s="187">
        <f>'[96]Managerial P&amp;L'!$G11</f>
        <v>0</v>
      </c>
      <c r="K11" s="187">
        <f>'[96]Managerial P&amp;L'!$H11</f>
        <v>0</v>
      </c>
      <c r="L11" s="187">
        <f>[97]Sheet1!$D9</f>
        <v>0</v>
      </c>
      <c r="M11" s="187">
        <f t="shared" si="3"/>
        <v>0</v>
      </c>
      <c r="N11" s="187">
        <f>'[96]Managerial P&amp;L'!$I11</f>
        <v>0</v>
      </c>
      <c r="O11" s="187">
        <f>'[96]Managerial P&amp;L'!$J11</f>
        <v>0</v>
      </c>
      <c r="P11" s="187">
        <f>'[96]Managerial P&amp;L'!$K11</f>
        <v>0</v>
      </c>
      <c r="Q11" s="187">
        <f>[97]Sheet1!$E9</f>
        <v>0</v>
      </c>
      <c r="R11" s="187">
        <f t="shared" si="4"/>
        <v>0</v>
      </c>
      <c r="S11" s="187">
        <f>'[96]Managerial P&amp;L'!$L11</f>
        <v>0</v>
      </c>
      <c r="T11" s="187">
        <f>'[96]Managerial P&amp;L'!$M11</f>
        <v>0</v>
      </c>
      <c r="U11" s="187">
        <f>'[96]Managerial P&amp;L'!$N11</f>
        <v>0</v>
      </c>
      <c r="V11" s="187">
        <f>[97]Sheet1!$F9</f>
        <v>0</v>
      </c>
      <c r="W11" s="187">
        <f t="shared" si="5"/>
        <v>0</v>
      </c>
      <c r="X11" s="187">
        <f>'[96]Managerial P&amp;L'!$W11</f>
        <v>0</v>
      </c>
      <c r="Y11" s="187">
        <f>[97]Sheet1!$G9</f>
        <v>0</v>
      </c>
      <c r="Z11" s="187">
        <f t="shared" si="1"/>
        <v>0</v>
      </c>
    </row>
    <row r="12" spans="1:26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7">
        <f>'[96]Managerial P&amp;L'!$C12</f>
        <v>931942.16</v>
      </c>
      <c r="E12" s="187">
        <f>'[96]Managerial P&amp;L'!$D12</f>
        <v>0</v>
      </c>
      <c r="F12" s="187">
        <f>'[96]Managerial P&amp;L'!$E12</f>
        <v>931942.16</v>
      </c>
      <c r="G12" s="187" t="str">
        <f>[97]Sheet1!$C10</f>
        <v>931,942.16</v>
      </c>
      <c r="H12" s="187">
        <f t="shared" si="2"/>
        <v>0</v>
      </c>
      <c r="I12" s="187">
        <f>'[96]Managerial P&amp;L'!$F12</f>
        <v>810636.19</v>
      </c>
      <c r="J12" s="187">
        <f>'[96]Managerial P&amp;L'!$G12</f>
        <v>0</v>
      </c>
      <c r="K12" s="187">
        <f>'[96]Managerial P&amp;L'!$H12</f>
        <v>810636.19</v>
      </c>
      <c r="L12" s="187" t="str">
        <f>[97]Sheet1!$D10</f>
        <v>810,636.19</v>
      </c>
      <c r="M12" s="187">
        <f t="shared" si="3"/>
        <v>0</v>
      </c>
      <c r="N12" s="187">
        <f>'[96]Managerial P&amp;L'!$I12</f>
        <v>1434251.45</v>
      </c>
      <c r="O12" s="187">
        <f>'[96]Managerial P&amp;L'!$J12</f>
        <v>0</v>
      </c>
      <c r="P12" s="187">
        <f>'[96]Managerial P&amp;L'!$K12</f>
        <v>1434251.45</v>
      </c>
      <c r="Q12" s="187" t="str">
        <f>[97]Sheet1!$E10</f>
        <v>1,434,251.45</v>
      </c>
      <c r="R12" s="187">
        <f t="shared" si="4"/>
        <v>0</v>
      </c>
      <c r="S12" s="187">
        <f>'[96]Managerial P&amp;L'!$L12</f>
        <v>1573888.92</v>
      </c>
      <c r="T12" s="187">
        <f>'[96]Managerial P&amp;L'!$M12</f>
        <v>0</v>
      </c>
      <c r="U12" s="187">
        <f>'[96]Managerial P&amp;L'!$N12</f>
        <v>1573888.92</v>
      </c>
      <c r="V12" s="187" t="str">
        <f>[97]Sheet1!$F10</f>
        <v>1,573,888.92</v>
      </c>
      <c r="W12" s="187">
        <f t="shared" si="5"/>
        <v>0</v>
      </c>
      <c r="X12" s="187">
        <f>'[96]Managerial P&amp;L'!$W12</f>
        <v>4750718.72</v>
      </c>
      <c r="Y12" s="187" t="str">
        <f>[97]Sheet1!$G10</f>
        <v>4,750,718.72</v>
      </c>
      <c r="Z12" s="187">
        <f t="shared" si="1"/>
        <v>0</v>
      </c>
    </row>
    <row r="13" spans="1:26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7">
        <f>'[96]Managerial P&amp;L'!$C13</f>
        <v>5661933.3700000001</v>
      </c>
      <c r="E13" s="187">
        <f>'[96]Managerial P&amp;L'!$D13</f>
        <v>0</v>
      </c>
      <c r="F13" s="187">
        <f>'[96]Managerial P&amp;L'!$E13</f>
        <v>5661933.3700000001</v>
      </c>
      <c r="G13" s="187" t="str">
        <f>[97]Sheet1!$C11</f>
        <v>9,129,432.11</v>
      </c>
      <c r="H13" s="187">
        <f t="shared" si="2"/>
        <v>-3467498.7399999993</v>
      </c>
      <c r="I13" s="187">
        <f>'[96]Managerial P&amp;L'!$F13</f>
        <v>4040445.07</v>
      </c>
      <c r="J13" s="187">
        <f>'[96]Managerial P&amp;L'!$G13</f>
        <v>0</v>
      </c>
      <c r="K13" s="187">
        <f>'[96]Managerial P&amp;L'!$H13</f>
        <v>4040445.07</v>
      </c>
      <c r="L13" s="187" t="str">
        <f>[97]Sheet1!$D11</f>
        <v>6,954,728.80</v>
      </c>
      <c r="M13" s="187">
        <f t="shared" si="3"/>
        <v>-2914283.73</v>
      </c>
      <c r="N13" s="187">
        <f>'[96]Managerial P&amp;L'!$I13</f>
        <v>4308285.01</v>
      </c>
      <c r="O13" s="187">
        <f>'[96]Managerial P&amp;L'!$J13</f>
        <v>0</v>
      </c>
      <c r="P13" s="187">
        <f>'[96]Managerial P&amp;L'!$K13</f>
        <v>4308285.01</v>
      </c>
      <c r="Q13" s="187" t="str">
        <f>[97]Sheet1!$E11</f>
        <v>7,195,049.48</v>
      </c>
      <c r="R13" s="187">
        <f t="shared" si="4"/>
        <v>-2886764.4700000007</v>
      </c>
      <c r="S13" s="187">
        <f>'[96]Managerial P&amp;L'!$L13</f>
        <v>4601129.6500000004</v>
      </c>
      <c r="T13" s="187">
        <f>'[96]Managerial P&amp;L'!$M13</f>
        <v>0</v>
      </c>
      <c r="U13" s="187">
        <f>'[96]Managerial P&amp;L'!$N13</f>
        <v>4601129.6500000004</v>
      </c>
      <c r="V13" s="187" t="str">
        <f>[97]Sheet1!$F11</f>
        <v>8,021,594.03</v>
      </c>
      <c r="W13" s="187">
        <f t="shared" si="5"/>
        <v>-3420464.38</v>
      </c>
      <c r="X13" s="187">
        <f>'[96]Managerial P&amp;L'!$W13</f>
        <v>18611793.100000001</v>
      </c>
      <c r="Y13" s="187" t="str">
        <f>[97]Sheet1!$G11</f>
        <v>31,300,804.42</v>
      </c>
      <c r="Z13" s="187">
        <f t="shared" si="1"/>
        <v>-12689011.32</v>
      </c>
    </row>
    <row r="14" spans="1:26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7">
        <f>'[96]Managerial P&amp;L'!$C14</f>
        <v>3405118.45</v>
      </c>
      <c r="E14" s="187">
        <f>'[96]Managerial P&amp;L'!$D14</f>
        <v>0</v>
      </c>
      <c r="F14" s="187">
        <f>'[96]Managerial P&amp;L'!$E14</f>
        <v>3405118.45</v>
      </c>
      <c r="G14" s="187" t="str">
        <f>[97]Sheet1!$C12</f>
        <v>5,301,165.75</v>
      </c>
      <c r="H14" s="187">
        <f t="shared" si="2"/>
        <v>-1896047.2999999998</v>
      </c>
      <c r="I14" s="187">
        <f>'[96]Managerial P&amp;L'!$F14</f>
        <v>2167034.7999999998</v>
      </c>
      <c r="J14" s="187">
        <f>'[96]Managerial P&amp;L'!$G14</f>
        <v>0</v>
      </c>
      <c r="K14" s="187">
        <f>'[96]Managerial P&amp;L'!$H14</f>
        <v>2167034.7999999998</v>
      </c>
      <c r="L14" s="187" t="str">
        <f>[97]Sheet1!$D12</f>
        <v>3,630,343.73</v>
      </c>
      <c r="M14" s="187">
        <f t="shared" si="3"/>
        <v>-1463308.9300000002</v>
      </c>
      <c r="N14" s="187">
        <f>'[96]Managerial P&amp;L'!$I14</f>
        <v>1989420.9</v>
      </c>
      <c r="O14" s="187">
        <f>'[96]Managerial P&amp;L'!$J14</f>
        <v>0</v>
      </c>
      <c r="P14" s="187">
        <f>'[96]Managerial P&amp;L'!$K14</f>
        <v>1989420.9</v>
      </c>
      <c r="Q14" s="187" t="str">
        <f>[97]Sheet1!$E12</f>
        <v>3,579,242.36</v>
      </c>
      <c r="R14" s="187">
        <f t="shared" si="4"/>
        <v>-1589821.46</v>
      </c>
      <c r="S14" s="187">
        <f>'[96]Managerial P&amp;L'!$L14</f>
        <v>1984502.19</v>
      </c>
      <c r="T14" s="187">
        <f>'[96]Managerial P&amp;L'!$M14</f>
        <v>0</v>
      </c>
      <c r="U14" s="187">
        <f>'[96]Managerial P&amp;L'!$N14</f>
        <v>1984502.19</v>
      </c>
      <c r="V14" s="187" t="str">
        <f>[97]Sheet1!$F12</f>
        <v>3,669,154.33</v>
      </c>
      <c r="W14" s="187">
        <f t="shared" si="5"/>
        <v>-1684652.1400000001</v>
      </c>
      <c r="X14" s="187">
        <f>'[96]Managerial P&amp;L'!$W14</f>
        <v>9546076.3399999999</v>
      </c>
      <c r="Y14" s="187" t="str">
        <f>[97]Sheet1!$G12</f>
        <v>16,179,906.17</v>
      </c>
      <c r="Z14" s="187">
        <f t="shared" si="1"/>
        <v>-6633829.8300000001</v>
      </c>
    </row>
    <row r="15" spans="1:26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7">
        <f>'[96]Managerial P&amp;L'!$C15</f>
        <v>1747312.91</v>
      </c>
      <c r="E15" s="187">
        <f>'[96]Managerial P&amp;L'!$D15</f>
        <v>0</v>
      </c>
      <c r="F15" s="187">
        <f>'[96]Managerial P&amp;L'!$E15</f>
        <v>1747312.91</v>
      </c>
      <c r="G15" s="187" t="str">
        <f>[97]Sheet1!$C13</f>
        <v>3,315,926.75</v>
      </c>
      <c r="H15" s="187">
        <f t="shared" si="2"/>
        <v>-1568613.84</v>
      </c>
      <c r="I15" s="187">
        <f>'[96]Managerial P&amp;L'!$F15</f>
        <v>1478739.1</v>
      </c>
      <c r="J15" s="187">
        <f>'[96]Managerial P&amp;L'!$G15</f>
        <v>0</v>
      </c>
      <c r="K15" s="187">
        <f>'[96]Managerial P&amp;L'!$H15</f>
        <v>1478739.1</v>
      </c>
      <c r="L15" s="187" t="str">
        <f>[97]Sheet1!$D13</f>
        <v>2,925,146.04</v>
      </c>
      <c r="M15" s="187">
        <f t="shared" si="3"/>
        <v>-1446406.94</v>
      </c>
      <c r="N15" s="187">
        <f>'[96]Managerial P&amp;L'!$I15</f>
        <v>1716736.8900000001</v>
      </c>
      <c r="O15" s="187">
        <f>'[96]Managerial P&amp;L'!$J15</f>
        <v>0</v>
      </c>
      <c r="P15" s="187">
        <f>'[96]Managerial P&amp;L'!$K15</f>
        <v>1716736.8900000001</v>
      </c>
      <c r="Q15" s="187" t="str">
        <f>[97]Sheet1!$E13</f>
        <v>3,009,332.76</v>
      </c>
      <c r="R15" s="187">
        <f t="shared" si="4"/>
        <v>-1292595.8699999996</v>
      </c>
      <c r="S15" s="187">
        <f>'[96]Managerial P&amp;L'!$L15</f>
        <v>1971542.0600000003</v>
      </c>
      <c r="T15" s="187">
        <f>'[96]Managerial P&amp;L'!$M15</f>
        <v>0</v>
      </c>
      <c r="U15" s="187">
        <f>'[96]Managerial P&amp;L'!$N15</f>
        <v>1971542.0600000003</v>
      </c>
      <c r="V15" s="187" t="str">
        <f>[97]Sheet1!$F13</f>
        <v>3,705,240.98</v>
      </c>
      <c r="W15" s="187">
        <f t="shared" si="5"/>
        <v>-1733698.9199999997</v>
      </c>
      <c r="X15" s="187">
        <f>'[96]Managerial P&amp;L'!$W15</f>
        <v>6914330.9600000009</v>
      </c>
      <c r="Y15" s="187" t="str">
        <f>[97]Sheet1!$G13</f>
        <v>12,955,646.53</v>
      </c>
      <c r="Z15" s="187">
        <f t="shared" si="1"/>
        <v>-6041315.5699999984</v>
      </c>
    </row>
    <row r="16" spans="1:26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7">
        <f>'[96]Managerial P&amp;L'!$C16</f>
        <v>0</v>
      </c>
      <c r="E16" s="187">
        <f>'[96]Managerial P&amp;L'!$D16</f>
        <v>0</v>
      </c>
      <c r="F16" s="187">
        <f>'[96]Managerial P&amp;L'!$E16</f>
        <v>0</v>
      </c>
      <c r="G16" s="187">
        <f>[97]Sheet1!$C14</f>
        <v>0</v>
      </c>
      <c r="H16" s="187">
        <f t="shared" si="2"/>
        <v>0</v>
      </c>
      <c r="I16" s="187">
        <f>'[96]Managerial P&amp;L'!$F16</f>
        <v>0</v>
      </c>
      <c r="J16" s="187">
        <f>'[96]Managerial P&amp;L'!$G16</f>
        <v>0</v>
      </c>
      <c r="K16" s="187">
        <f>'[96]Managerial P&amp;L'!$H16</f>
        <v>0</v>
      </c>
      <c r="L16" s="187">
        <f>[97]Sheet1!$D14</f>
        <v>0</v>
      </c>
      <c r="M16" s="187">
        <f t="shared" si="3"/>
        <v>0</v>
      </c>
      <c r="N16" s="187">
        <f>'[96]Managerial P&amp;L'!$I16</f>
        <v>0</v>
      </c>
      <c r="O16" s="187">
        <f>'[96]Managerial P&amp;L'!$J16</f>
        <v>0</v>
      </c>
      <c r="P16" s="187">
        <f>'[96]Managerial P&amp;L'!$K16</f>
        <v>0</v>
      </c>
      <c r="Q16" s="187">
        <f>[97]Sheet1!$E14</f>
        <v>0</v>
      </c>
      <c r="R16" s="187">
        <f t="shared" si="4"/>
        <v>0</v>
      </c>
      <c r="S16" s="187">
        <f>'[96]Managerial P&amp;L'!$L16</f>
        <v>0</v>
      </c>
      <c r="T16" s="187">
        <f>'[96]Managerial P&amp;L'!$M16</f>
        <v>0</v>
      </c>
      <c r="U16" s="187">
        <f>'[96]Managerial P&amp;L'!$N16</f>
        <v>0</v>
      </c>
      <c r="V16" s="187">
        <f>[97]Sheet1!$F14</f>
        <v>0</v>
      </c>
      <c r="W16" s="187">
        <f t="shared" si="5"/>
        <v>0</v>
      </c>
      <c r="X16" s="187">
        <f>'[96]Managerial P&amp;L'!$W16</f>
        <v>0</v>
      </c>
      <c r="Y16" s="187">
        <f>[97]Sheet1!$G14</f>
        <v>0</v>
      </c>
      <c r="Z16" s="187">
        <f t="shared" si="1"/>
        <v>0</v>
      </c>
    </row>
    <row r="17" spans="1:26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7">
        <f>'[96]Managerial P&amp;L'!$C17</f>
        <v>509502.01</v>
      </c>
      <c r="E17" s="187">
        <f>'[96]Managerial P&amp;L'!$D17</f>
        <v>0</v>
      </c>
      <c r="F17" s="187">
        <f>'[96]Managerial P&amp;L'!$E17</f>
        <v>509502.01</v>
      </c>
      <c r="G17" s="187" t="str">
        <f>[97]Sheet1!$C15</f>
        <v>509,502.01</v>
      </c>
      <c r="H17" s="187">
        <f t="shared" si="2"/>
        <v>0</v>
      </c>
      <c r="I17" s="187">
        <f>'[96]Managerial P&amp;L'!$F17</f>
        <v>394671.17</v>
      </c>
      <c r="J17" s="187">
        <f>'[96]Managerial P&amp;L'!$G17</f>
        <v>0</v>
      </c>
      <c r="K17" s="187">
        <f>'[96]Managerial P&amp;L'!$H17</f>
        <v>394671.17</v>
      </c>
      <c r="L17" s="187" t="str">
        <f>[97]Sheet1!$D15</f>
        <v>394,671.17</v>
      </c>
      <c r="M17" s="187">
        <f t="shared" si="3"/>
        <v>0</v>
      </c>
      <c r="N17" s="187">
        <f>'[96]Managerial P&amp;L'!$I17</f>
        <v>602127.22</v>
      </c>
      <c r="O17" s="187">
        <f>'[96]Managerial P&amp;L'!$J17</f>
        <v>0</v>
      </c>
      <c r="P17" s="187">
        <f>'[96]Managerial P&amp;L'!$K17</f>
        <v>602127.22</v>
      </c>
      <c r="Q17" s="187" t="str">
        <f>[97]Sheet1!$E15</f>
        <v>602,127.22</v>
      </c>
      <c r="R17" s="187">
        <f t="shared" si="4"/>
        <v>0</v>
      </c>
      <c r="S17" s="187">
        <f>'[96]Managerial P&amp;L'!$L17</f>
        <v>645085.4</v>
      </c>
      <c r="T17" s="187">
        <f>'[96]Managerial P&amp;L'!$M17</f>
        <v>0</v>
      </c>
      <c r="U17" s="187">
        <f>'[96]Managerial P&amp;L'!$N17</f>
        <v>645085.4</v>
      </c>
      <c r="V17" s="187" t="str">
        <f>[97]Sheet1!$F15</f>
        <v>645,085.40</v>
      </c>
      <c r="W17" s="187">
        <f t="shared" si="5"/>
        <v>0</v>
      </c>
      <c r="X17" s="187">
        <f>'[96]Managerial P&amp;L'!$W17</f>
        <v>2151385.7999999998</v>
      </c>
      <c r="Y17" s="187" t="str">
        <f>[97]Sheet1!$G15</f>
        <v>2,151,385.80</v>
      </c>
      <c r="Z17" s="187">
        <f t="shared" si="1"/>
        <v>0</v>
      </c>
    </row>
    <row r="18" spans="1:26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7">
        <f>'[96]Managerial P&amp;L'!$C18</f>
        <v>0</v>
      </c>
      <c r="E18" s="187">
        <f>'[96]Managerial P&amp;L'!$D18</f>
        <v>0</v>
      </c>
      <c r="F18" s="187">
        <f>'[96]Managerial P&amp;L'!$E18</f>
        <v>0</v>
      </c>
      <c r="G18" s="187">
        <f>[97]Sheet1!$C16</f>
        <v>0</v>
      </c>
      <c r="H18" s="187">
        <f t="shared" si="2"/>
        <v>0</v>
      </c>
      <c r="I18" s="187">
        <f>'[96]Managerial P&amp;L'!$F18</f>
        <v>0</v>
      </c>
      <c r="J18" s="187">
        <f>'[96]Managerial P&amp;L'!$G18</f>
        <v>0</v>
      </c>
      <c r="K18" s="187">
        <f>'[96]Managerial P&amp;L'!$H18</f>
        <v>0</v>
      </c>
      <c r="L18" s="187">
        <f>[97]Sheet1!$D16</f>
        <v>0</v>
      </c>
      <c r="M18" s="187">
        <f t="shared" si="3"/>
        <v>0</v>
      </c>
      <c r="N18" s="187">
        <f>'[96]Managerial P&amp;L'!$I18</f>
        <v>0</v>
      </c>
      <c r="O18" s="187">
        <f>'[96]Managerial P&amp;L'!$J18</f>
        <v>0</v>
      </c>
      <c r="P18" s="187">
        <f>'[96]Managerial P&amp;L'!$K18</f>
        <v>0</v>
      </c>
      <c r="Q18" s="187">
        <f>[97]Sheet1!$E16</f>
        <v>0</v>
      </c>
      <c r="R18" s="187">
        <f t="shared" si="4"/>
        <v>0</v>
      </c>
      <c r="S18" s="187">
        <f>'[96]Managerial P&amp;L'!$L18</f>
        <v>0</v>
      </c>
      <c r="T18" s="187">
        <f>'[96]Managerial P&amp;L'!$M18</f>
        <v>0</v>
      </c>
      <c r="U18" s="187">
        <f>'[96]Managerial P&amp;L'!$N18</f>
        <v>0</v>
      </c>
      <c r="V18" s="187">
        <f>[97]Sheet1!$F16</f>
        <v>0</v>
      </c>
      <c r="W18" s="187">
        <f t="shared" si="5"/>
        <v>0</v>
      </c>
      <c r="X18" s="187">
        <f>'[96]Managerial P&amp;L'!$W18</f>
        <v>0</v>
      </c>
      <c r="Y18" s="187">
        <f>[97]Sheet1!$G16</f>
        <v>0</v>
      </c>
      <c r="Z18" s="187">
        <f t="shared" si="1"/>
        <v>0</v>
      </c>
    </row>
    <row r="19" spans="1:26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7">
        <f>'[96]Managerial P&amp;L'!$C19</f>
        <v>2837.6</v>
      </c>
      <c r="E19" s="187">
        <f>'[96]Managerial P&amp;L'!$D19</f>
        <v>0</v>
      </c>
      <c r="F19" s="187">
        <f>'[96]Managerial P&amp;L'!$E19</f>
        <v>2837.6</v>
      </c>
      <c r="G19" s="187" t="str">
        <f>[97]Sheet1!$C17</f>
        <v>2,837.60</v>
      </c>
      <c r="H19" s="187">
        <f t="shared" si="2"/>
        <v>0</v>
      </c>
      <c r="I19" s="187">
        <f>'[96]Managerial P&amp;L'!$F19</f>
        <v>4567.8599999999997</v>
      </c>
      <c r="J19" s="187">
        <f>'[96]Managerial P&amp;L'!$G19</f>
        <v>0</v>
      </c>
      <c r="K19" s="187">
        <f>'[96]Managerial P&amp;L'!$H19</f>
        <v>4567.8599999999997</v>
      </c>
      <c r="L19" s="187" t="str">
        <f>[97]Sheet1!$D17</f>
        <v>4,567.86</v>
      </c>
      <c r="M19" s="187">
        <f t="shared" si="3"/>
        <v>0</v>
      </c>
      <c r="N19" s="187">
        <f>'[96]Managerial P&amp;L'!$I19</f>
        <v>4347.1400000000003</v>
      </c>
      <c r="O19" s="187">
        <f>'[96]Managerial P&amp;L'!$J19</f>
        <v>0</v>
      </c>
      <c r="P19" s="187">
        <f>'[96]Managerial P&amp;L'!$K19</f>
        <v>4347.1400000000003</v>
      </c>
      <c r="Q19" s="187" t="str">
        <f>[97]Sheet1!$E17</f>
        <v>4,347.14</v>
      </c>
      <c r="R19" s="187">
        <f t="shared" si="4"/>
        <v>0</v>
      </c>
      <c r="S19" s="187">
        <f>'[96]Managerial P&amp;L'!$L19</f>
        <v>2113.3200000000002</v>
      </c>
      <c r="T19" s="187">
        <f>'[96]Managerial P&amp;L'!$M19</f>
        <v>0</v>
      </c>
      <c r="U19" s="187">
        <f>'[96]Managerial P&amp;L'!$N19</f>
        <v>2113.3200000000002</v>
      </c>
      <c r="V19" s="187" t="str">
        <f>[97]Sheet1!$F17</f>
        <v>2,113.32</v>
      </c>
      <c r="W19" s="187">
        <f t="shared" si="5"/>
        <v>0</v>
      </c>
      <c r="X19" s="187">
        <f>'[96]Managerial P&amp;L'!$W19</f>
        <v>13865.919999999998</v>
      </c>
      <c r="Y19" s="187" t="str">
        <f>[97]Sheet1!$G17</f>
        <v>13,865.92</v>
      </c>
      <c r="Z19" s="187">
        <f t="shared" si="1"/>
        <v>0</v>
      </c>
    </row>
    <row r="20" spans="1:26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7">
        <f>'[96]Managerial P&amp;L'!$C20</f>
        <v>5664770.9699999997</v>
      </c>
      <c r="E20" s="187">
        <f>'[96]Managerial P&amp;L'!$D20</f>
        <v>0</v>
      </c>
      <c r="F20" s="187">
        <f>'[96]Managerial P&amp;L'!$E20</f>
        <v>5664770.9699999997</v>
      </c>
      <c r="G20" s="187" t="str">
        <f>[97]Sheet1!$C18</f>
        <v>9,132,269.71</v>
      </c>
      <c r="H20" s="187">
        <f t="shared" si="2"/>
        <v>-3467498.7400000012</v>
      </c>
      <c r="I20" s="187">
        <f>'[96]Managerial P&amp;L'!$F20</f>
        <v>4045012.9299999997</v>
      </c>
      <c r="J20" s="187">
        <f>'[96]Managerial P&amp;L'!$G20</f>
        <v>0</v>
      </c>
      <c r="K20" s="187">
        <f>'[96]Managerial P&amp;L'!$H20</f>
        <v>4045012.9299999997</v>
      </c>
      <c r="L20" s="187" t="str">
        <f>[97]Sheet1!$D18</f>
        <v>6,959,296.66</v>
      </c>
      <c r="M20" s="187">
        <f t="shared" si="3"/>
        <v>-2914283.7300000004</v>
      </c>
      <c r="N20" s="187">
        <f>'[96]Managerial P&amp;L'!$I20</f>
        <v>4312632.1499999994</v>
      </c>
      <c r="O20" s="187">
        <f>'[96]Managerial P&amp;L'!$J20</f>
        <v>0</v>
      </c>
      <c r="P20" s="187">
        <f>'[96]Managerial P&amp;L'!$K20</f>
        <v>4312632.1499999994</v>
      </c>
      <c r="Q20" s="187" t="str">
        <f>[97]Sheet1!$E18</f>
        <v>7,199,396.62</v>
      </c>
      <c r="R20" s="187">
        <f t="shared" si="4"/>
        <v>-2886764.4700000007</v>
      </c>
      <c r="S20" s="187">
        <f>'[96]Managerial P&amp;L'!$L20</f>
        <v>4603242.9700000007</v>
      </c>
      <c r="T20" s="187">
        <f>'[96]Managerial P&amp;L'!$M20</f>
        <v>0</v>
      </c>
      <c r="U20" s="187">
        <f>'[96]Managerial P&amp;L'!$N20</f>
        <v>4603242.9700000007</v>
      </c>
      <c r="V20" s="187" t="str">
        <f>[97]Sheet1!$F18</f>
        <v>8,023,707.35</v>
      </c>
      <c r="W20" s="187">
        <f t="shared" si="5"/>
        <v>-3420464.379999999</v>
      </c>
      <c r="X20" s="187">
        <f>'[96]Managerial P&amp;L'!$W20</f>
        <v>18625659.020000003</v>
      </c>
      <c r="Y20" s="187" t="str">
        <f>[97]Sheet1!$G18</f>
        <v>31,314,670.34</v>
      </c>
      <c r="Z20" s="187">
        <f t="shared" si="1"/>
        <v>-12689011.319999997</v>
      </c>
    </row>
    <row r="21" spans="1:26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7">
        <f>'[96]Managerial P&amp;L'!$C21</f>
        <v>5294613.0699999994</v>
      </c>
      <c r="E21" s="187">
        <f>'[96]Managerial P&amp;L'!$D21</f>
        <v>0</v>
      </c>
      <c r="F21" s="187">
        <f>'[96]Managerial P&amp;L'!$E21</f>
        <v>5294613.0699999994</v>
      </c>
      <c r="G21" s="187" t="str">
        <f>[97]Sheet1!$C19</f>
        <v>-1,827,114.33</v>
      </c>
      <c r="H21" s="187">
        <f t="shared" si="2"/>
        <v>7121727.3999999994</v>
      </c>
      <c r="I21" s="187">
        <f>'[96]Managerial P&amp;L'!$F21</f>
        <v>4636462.6199999992</v>
      </c>
      <c r="J21" s="187">
        <f>'[96]Managerial P&amp;L'!$G21</f>
        <v>0</v>
      </c>
      <c r="K21" s="187">
        <f>'[96]Managerial P&amp;L'!$H21</f>
        <v>4636462.6199999992</v>
      </c>
      <c r="L21" s="187" t="str">
        <f>[97]Sheet1!$D19</f>
        <v>-1,722,178.89</v>
      </c>
      <c r="M21" s="187">
        <f t="shared" si="3"/>
        <v>6358641.5099999988</v>
      </c>
      <c r="N21" s="187">
        <f>'[96]Managerial P&amp;L'!$I21</f>
        <v>6603604.1299999999</v>
      </c>
      <c r="O21" s="187">
        <f>'[96]Managerial P&amp;L'!$J21</f>
        <v>0</v>
      </c>
      <c r="P21" s="187">
        <f>'[96]Managerial P&amp;L'!$K21</f>
        <v>6603604.1299999999</v>
      </c>
      <c r="Q21" s="187" t="str">
        <f>[97]Sheet1!$E19</f>
        <v>-3,716,839.66</v>
      </c>
      <c r="R21" s="187">
        <f t="shared" si="4"/>
        <v>10320443.789999999</v>
      </c>
      <c r="S21" s="187">
        <f>'[96]Managerial P&amp;L'!$L21</f>
        <v>7551752.6399999987</v>
      </c>
      <c r="T21" s="187">
        <f>'[96]Managerial P&amp;L'!$M21</f>
        <v>0</v>
      </c>
      <c r="U21" s="187">
        <f>'[96]Managerial P&amp;L'!$N21</f>
        <v>7551752.6399999987</v>
      </c>
      <c r="V21" s="187" t="str">
        <f>[97]Sheet1!$F19</f>
        <v>-4,131,288.26</v>
      </c>
      <c r="W21" s="187">
        <f t="shared" si="5"/>
        <v>11683040.899999999</v>
      </c>
      <c r="X21" s="187">
        <f>'[96]Managerial P&amp;L'!$W21</f>
        <v>24086432.459999993</v>
      </c>
      <c r="Y21" s="187" t="str">
        <f>[97]Sheet1!$G19</f>
        <v>-11,397,421.14</v>
      </c>
      <c r="Z21" s="187">
        <f t="shared" si="1"/>
        <v>35483853.599999994</v>
      </c>
    </row>
    <row r="22" spans="1:26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8">
        <f>'[96]Managerial P&amp;L'!$C22</f>
        <v>0.48311228538716305</v>
      </c>
      <c r="E22" s="188">
        <f>'[96]Managerial P&amp;L'!$D22</f>
        <v>0</v>
      </c>
      <c r="F22" s="188">
        <f>'[96]Managerial P&amp;L'!$E22</f>
        <v>0.48311228538716305</v>
      </c>
      <c r="G22" s="188" t="str">
        <f>[97]Sheet1!$C20</f>
        <v>-1,827,114.33</v>
      </c>
      <c r="H22" s="187">
        <f t="shared" si="2"/>
        <v>1827114.8131122855</v>
      </c>
      <c r="I22" s="187">
        <f>'[96]Managerial P&amp;L'!$F22</f>
        <v>0.53406389193827764</v>
      </c>
      <c r="J22" s="187">
        <f>'[96]Managerial P&amp;L'!$G22</f>
        <v>0</v>
      </c>
      <c r="K22" s="187">
        <f>'[96]Managerial P&amp;L'!$H22</f>
        <v>0.53406389193827764</v>
      </c>
      <c r="L22" s="187" t="str">
        <f>[97]Sheet1!$D20</f>
        <v>-1,722,178.89</v>
      </c>
      <c r="M22" s="187">
        <f t="shared" si="3"/>
        <v>1722179.4240638919</v>
      </c>
      <c r="N22" s="187">
        <f>'[96]Managerial P&amp;L'!$I22</f>
        <v>0.60493415135202633</v>
      </c>
      <c r="O22" s="187">
        <f>'[96]Managerial P&amp;L'!$J22</f>
        <v>0</v>
      </c>
      <c r="P22" s="187">
        <f>'[96]Managerial P&amp;L'!$K22</f>
        <v>0.60493415135202633</v>
      </c>
      <c r="Q22" s="187">
        <f>[97]Sheet1!$E20</f>
        <v>-2.93</v>
      </c>
      <c r="R22" s="187">
        <f t="shared" si="4"/>
        <v>3.5349341513520267</v>
      </c>
      <c r="S22" s="187">
        <f>'[96]Managerial P&amp;L'!$L22</f>
        <v>0.621287977577476</v>
      </c>
      <c r="T22" s="187">
        <f>'[96]Managerial P&amp;L'!$M22</f>
        <v>0</v>
      </c>
      <c r="U22" s="187">
        <f>'[96]Managerial P&amp;L'!$N22</f>
        <v>0.621287977577476</v>
      </c>
      <c r="V22" s="187">
        <f>[97]Sheet1!$F20</f>
        <v>-2.94</v>
      </c>
      <c r="W22" s="187">
        <f t="shared" si="5"/>
        <v>3.5612879775774759</v>
      </c>
      <c r="X22" s="187">
        <f>'[96]Managerial P&amp;L'!$W22</f>
        <v>0.56392538097270428</v>
      </c>
      <c r="Y22" s="187">
        <f>[97]Sheet1!$G20</f>
        <v>-3.74</v>
      </c>
      <c r="Z22" s="187">
        <f t="shared" si="1"/>
        <v>4.3039253809727045</v>
      </c>
    </row>
    <row r="23" spans="1:26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7">
        <f>'[96]Managerial P&amp;L'!$C23</f>
        <v>3133677.6199999996</v>
      </c>
      <c r="E23" s="187">
        <f>'[96]Managerial P&amp;L'!$D23</f>
        <v>0</v>
      </c>
      <c r="F23" s="187">
        <f>'[96]Managerial P&amp;L'!$E23</f>
        <v>3133677.6199999996</v>
      </c>
      <c r="G23" s="187">
        <f>[97]Sheet1!$C21</f>
        <v>0</v>
      </c>
      <c r="H23" s="187">
        <f t="shared" si="2"/>
        <v>3133677.6199999996</v>
      </c>
      <c r="I23" s="187">
        <f>'[96]Managerial P&amp;L'!$F23</f>
        <v>2486245.5399999996</v>
      </c>
      <c r="J23" s="187">
        <f>'[96]Managerial P&amp;L'!$G23</f>
        <v>0</v>
      </c>
      <c r="K23" s="187">
        <f>'[96]Managerial P&amp;L'!$H23</f>
        <v>2486245.5399999996</v>
      </c>
      <c r="L23" s="187">
        <f>[97]Sheet1!$D21</f>
        <v>0</v>
      </c>
      <c r="M23" s="187">
        <f t="shared" si="3"/>
        <v>2486245.5399999996</v>
      </c>
      <c r="N23" s="187">
        <f>'[96]Managerial P&amp;L'!$I23</f>
        <v>3831020.6999999997</v>
      </c>
      <c r="O23" s="187">
        <f>'[96]Managerial P&amp;L'!$J23</f>
        <v>0</v>
      </c>
      <c r="P23" s="187">
        <f>'[96]Managerial P&amp;L'!$K23</f>
        <v>3831020.6999999997</v>
      </c>
      <c r="Q23" s="187">
        <f>[97]Sheet1!$E21</f>
        <v>0</v>
      </c>
      <c r="R23" s="187">
        <f t="shared" si="4"/>
        <v>3831020.6999999997</v>
      </c>
      <c r="S23" s="187">
        <f>'[96]Managerial P&amp;L'!$L23</f>
        <v>4387189.08</v>
      </c>
      <c r="T23" s="187">
        <f>'[96]Managerial P&amp;L'!$M23</f>
        <v>0</v>
      </c>
      <c r="U23" s="187">
        <f>'[96]Managerial P&amp;L'!$N23</f>
        <v>4387189.08</v>
      </c>
      <c r="V23" s="187">
        <f>[97]Sheet1!$F21</f>
        <v>0</v>
      </c>
      <c r="W23" s="187">
        <f t="shared" si="5"/>
        <v>4387189.08</v>
      </c>
      <c r="X23" s="187">
        <f>'[96]Managerial P&amp;L'!$W23</f>
        <v>13838132.939999999</v>
      </c>
      <c r="Y23" s="187">
        <f>[97]Sheet1!$G21</f>
        <v>0</v>
      </c>
      <c r="Z23" s="187">
        <f t="shared" si="1"/>
        <v>13838132.939999999</v>
      </c>
    </row>
    <row r="24" spans="1:26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7">
        <f>'[96]Managerial P&amp;L'!$C24</f>
        <v>1738495.6199999999</v>
      </c>
      <c r="E24" s="187">
        <f>'[96]Managerial P&amp;L'!$D24</f>
        <v>0</v>
      </c>
      <c r="F24" s="187">
        <f>'[96]Managerial P&amp;L'!$E24</f>
        <v>1738495.6199999999</v>
      </c>
      <c r="G24" s="187">
        <f>[97]Sheet1!$C22</f>
        <v>0</v>
      </c>
      <c r="H24" s="187">
        <f t="shared" si="2"/>
        <v>1738495.6199999999</v>
      </c>
      <c r="I24" s="187">
        <f>'[96]Managerial P&amp;L'!$F24</f>
        <v>1735498.5499999998</v>
      </c>
      <c r="J24" s="187">
        <f>'[96]Managerial P&amp;L'!$G24</f>
        <v>0</v>
      </c>
      <c r="K24" s="187">
        <f>'[96]Managerial P&amp;L'!$H24</f>
        <v>1735498.5499999998</v>
      </c>
      <c r="L24" s="187">
        <f>[97]Sheet1!$D22</f>
        <v>0</v>
      </c>
      <c r="M24" s="187">
        <f t="shared" si="3"/>
        <v>1735498.5499999998</v>
      </c>
      <c r="N24" s="187">
        <f>'[96]Managerial P&amp;L'!$I24</f>
        <v>2641231.88</v>
      </c>
      <c r="O24" s="187">
        <f>'[96]Managerial P&amp;L'!$J24</f>
        <v>0</v>
      </c>
      <c r="P24" s="187">
        <f>'[96]Managerial P&amp;L'!$K24</f>
        <v>2641231.88</v>
      </c>
      <c r="Q24" s="187">
        <f>[97]Sheet1!$E22</f>
        <v>0</v>
      </c>
      <c r="R24" s="187">
        <f t="shared" si="4"/>
        <v>2641231.88</v>
      </c>
      <c r="S24" s="187">
        <f>'[96]Managerial P&amp;L'!$L24</f>
        <v>3297614.0000000005</v>
      </c>
      <c r="T24" s="187">
        <f>'[96]Managerial P&amp;L'!$M24</f>
        <v>0</v>
      </c>
      <c r="U24" s="187">
        <f>'[96]Managerial P&amp;L'!$N24</f>
        <v>3297614.0000000005</v>
      </c>
      <c r="V24" s="187">
        <f>[97]Sheet1!$F22</f>
        <v>0</v>
      </c>
      <c r="W24" s="187">
        <f t="shared" si="5"/>
        <v>3297614.0000000005</v>
      </c>
      <c r="X24" s="187">
        <f>'[96]Managerial P&amp;L'!$W24</f>
        <v>9412840.0500000007</v>
      </c>
      <c r="Y24" s="187">
        <f>[97]Sheet1!$G22</f>
        <v>0</v>
      </c>
      <c r="Z24" s="187">
        <f t="shared" si="1"/>
        <v>9412840.0500000007</v>
      </c>
    </row>
    <row r="25" spans="1:26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7">
        <f>'[96]Managerial P&amp;L'!$C25</f>
        <v>0</v>
      </c>
      <c r="E25" s="187">
        <f>'[96]Managerial P&amp;L'!$D25</f>
        <v>0</v>
      </c>
      <c r="F25" s="187">
        <f>'[96]Managerial P&amp;L'!$E25</f>
        <v>0</v>
      </c>
      <c r="G25" s="187">
        <f>[97]Sheet1!$C23</f>
        <v>0</v>
      </c>
      <c r="H25" s="187">
        <f t="shared" si="2"/>
        <v>0</v>
      </c>
      <c r="I25" s="187">
        <f>'[96]Managerial P&amp;L'!$F25</f>
        <v>0</v>
      </c>
      <c r="J25" s="187">
        <f>'[96]Managerial P&amp;L'!$G25</f>
        <v>0</v>
      </c>
      <c r="K25" s="187">
        <f>'[96]Managerial P&amp;L'!$H25</f>
        <v>0</v>
      </c>
      <c r="L25" s="187">
        <f>[97]Sheet1!$D23</f>
        <v>0</v>
      </c>
      <c r="M25" s="187">
        <f t="shared" si="3"/>
        <v>0</v>
      </c>
      <c r="N25" s="187">
        <f>'[96]Managerial P&amp;L'!$I25</f>
        <v>0</v>
      </c>
      <c r="O25" s="187">
        <f>'[96]Managerial P&amp;L'!$J25</f>
        <v>0</v>
      </c>
      <c r="P25" s="187">
        <f>'[96]Managerial P&amp;L'!$K25</f>
        <v>0</v>
      </c>
      <c r="Q25" s="187">
        <f>[97]Sheet1!$E23</f>
        <v>0</v>
      </c>
      <c r="R25" s="187">
        <f t="shared" si="4"/>
        <v>0</v>
      </c>
      <c r="S25" s="187">
        <f>'[96]Managerial P&amp;L'!$L25</f>
        <v>0</v>
      </c>
      <c r="T25" s="187">
        <f>'[96]Managerial P&amp;L'!$M25</f>
        <v>0</v>
      </c>
      <c r="U25" s="187">
        <f>'[96]Managerial P&amp;L'!$N25</f>
        <v>0</v>
      </c>
      <c r="V25" s="187">
        <f>[97]Sheet1!$F23</f>
        <v>0</v>
      </c>
      <c r="W25" s="187">
        <f t="shared" si="5"/>
        <v>0</v>
      </c>
      <c r="X25" s="187">
        <f>'[96]Managerial P&amp;L'!$W25</f>
        <v>0</v>
      </c>
      <c r="Y25" s="187">
        <f>[97]Sheet1!$G23</f>
        <v>0</v>
      </c>
      <c r="Z25" s="187">
        <f t="shared" si="1"/>
        <v>0</v>
      </c>
    </row>
    <row r="26" spans="1:26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7">
        <f>'[96]Managerial P&amp;L'!$C26</f>
        <v>422440.15</v>
      </c>
      <c r="E26" s="187">
        <f>'[96]Managerial P&amp;L'!$D26</f>
        <v>0</v>
      </c>
      <c r="F26" s="187">
        <f>'[96]Managerial P&amp;L'!$E26</f>
        <v>422440.15</v>
      </c>
      <c r="G26" s="187">
        <f>[97]Sheet1!$C24</f>
        <v>0</v>
      </c>
      <c r="H26" s="187">
        <f t="shared" si="2"/>
        <v>422440.15</v>
      </c>
      <c r="I26" s="187">
        <f>'[96]Managerial P&amp;L'!$F26</f>
        <v>415608.97</v>
      </c>
      <c r="J26" s="187">
        <f>'[96]Managerial P&amp;L'!$G26</f>
        <v>0</v>
      </c>
      <c r="K26" s="187">
        <f>'[96]Managerial P&amp;L'!$H26</f>
        <v>415608.97</v>
      </c>
      <c r="L26" s="187">
        <f>[97]Sheet1!$D24</f>
        <v>0</v>
      </c>
      <c r="M26" s="187">
        <f t="shared" si="3"/>
        <v>415608.97</v>
      </c>
      <c r="N26" s="187">
        <f>'[96]Managerial P&amp;L'!$I26</f>
        <v>832124.23</v>
      </c>
      <c r="O26" s="187">
        <f>'[96]Managerial P&amp;L'!$J26</f>
        <v>0</v>
      </c>
      <c r="P26" s="187">
        <f>'[96]Managerial P&amp;L'!$K26</f>
        <v>832124.23</v>
      </c>
      <c r="Q26" s="187">
        <f>[97]Sheet1!$E24</f>
        <v>0</v>
      </c>
      <c r="R26" s="187">
        <f t="shared" si="4"/>
        <v>832124.23</v>
      </c>
      <c r="S26" s="187">
        <f>'[96]Managerial P&amp;L'!$L26</f>
        <v>928803.52</v>
      </c>
      <c r="T26" s="187">
        <f>'[96]Managerial P&amp;L'!$M26</f>
        <v>0</v>
      </c>
      <c r="U26" s="187">
        <f>'[96]Managerial P&amp;L'!$N26</f>
        <v>928803.52</v>
      </c>
      <c r="V26" s="187">
        <f>[97]Sheet1!$F24</f>
        <v>0</v>
      </c>
      <c r="W26" s="187">
        <f t="shared" si="5"/>
        <v>928803.52</v>
      </c>
      <c r="X26" s="187">
        <f>'[96]Managerial P&amp;L'!$W26</f>
        <v>2598976.87</v>
      </c>
      <c r="Y26" s="187">
        <f>[97]Sheet1!$G24</f>
        <v>0</v>
      </c>
      <c r="Z26" s="187">
        <f t="shared" si="1"/>
        <v>2598976.87</v>
      </c>
    </row>
    <row r="27" spans="1:26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7">
        <f>'[96]Managerial P&amp;L'!$C27</f>
        <v>147.57</v>
      </c>
      <c r="E27" s="187">
        <f>'[96]Managerial P&amp;L'!$D27</f>
        <v>0</v>
      </c>
      <c r="F27" s="187">
        <f>'[96]Managerial P&amp;L'!$E27</f>
        <v>147.57</v>
      </c>
      <c r="G27" s="187">
        <f>[97]Sheet1!$C25</f>
        <v>383.41</v>
      </c>
      <c r="H27" s="187">
        <f t="shared" si="2"/>
        <v>-235.84000000000003</v>
      </c>
      <c r="I27" s="187">
        <f>'[96]Managerial P&amp;L'!$F27</f>
        <v>0</v>
      </c>
      <c r="J27" s="187">
        <f>'[96]Managerial P&amp;L'!$G27</f>
        <v>0</v>
      </c>
      <c r="K27" s="187">
        <f>'[96]Managerial P&amp;L'!$H27</f>
        <v>0</v>
      </c>
      <c r="L27" s="187">
        <f>[97]Sheet1!$D25</f>
        <v>0</v>
      </c>
      <c r="M27" s="187">
        <f t="shared" si="3"/>
        <v>0</v>
      </c>
      <c r="N27" s="187">
        <f>'[96]Managerial P&amp;L'!$I27</f>
        <v>0</v>
      </c>
      <c r="O27" s="187">
        <f>'[96]Managerial P&amp;L'!$J27</f>
        <v>0</v>
      </c>
      <c r="P27" s="187">
        <f>'[96]Managerial P&amp;L'!$K27</f>
        <v>0</v>
      </c>
      <c r="Q27" s="187">
        <f>[97]Sheet1!$E25</f>
        <v>0</v>
      </c>
      <c r="R27" s="187">
        <f t="shared" si="4"/>
        <v>0</v>
      </c>
      <c r="S27" s="187">
        <f>'[96]Managerial P&amp;L'!$L27</f>
        <v>491.42</v>
      </c>
      <c r="T27" s="187">
        <f>'[96]Managerial P&amp;L'!$M27</f>
        <v>0</v>
      </c>
      <c r="U27" s="187">
        <f>'[96]Managerial P&amp;L'!$N27</f>
        <v>491.42</v>
      </c>
      <c r="V27" s="187" t="str">
        <f>[97]Sheet1!$F25</f>
        <v>2,152.82</v>
      </c>
      <c r="W27" s="187">
        <f t="shared" si="5"/>
        <v>-1661.4</v>
      </c>
      <c r="X27" s="187">
        <f>'[96]Managerial P&amp;L'!$W27</f>
        <v>638.99</v>
      </c>
      <c r="Y27" s="187" t="str">
        <f>[97]Sheet1!$G25</f>
        <v>2,536.23</v>
      </c>
      <c r="Z27" s="187">
        <f t="shared" si="1"/>
        <v>-1897.24</v>
      </c>
    </row>
    <row r="28" spans="1:26" s="15" customFormat="1" ht="15.95" customHeight="1" x14ac:dyDescent="0.2">
      <c r="A28" s="39"/>
      <c r="B28" s="180">
        <f t="shared" si="0"/>
        <v>25</v>
      </c>
      <c r="C28" s="172"/>
      <c r="D28" s="187">
        <f>'[96]Managerial P&amp;L'!$C28</f>
        <v>0</v>
      </c>
      <c r="E28" s="187">
        <f>'[96]Managerial P&amp;L'!$D28</f>
        <v>0</v>
      </c>
      <c r="F28" s="187">
        <f>'[96]Managerial P&amp;L'!$E28</f>
        <v>0</v>
      </c>
      <c r="G28" s="187">
        <f>[97]Sheet1!$C26</f>
        <v>0</v>
      </c>
      <c r="H28" s="187">
        <f t="shared" si="2"/>
        <v>0</v>
      </c>
      <c r="I28" s="187">
        <f>'[96]Managerial P&amp;L'!$F28</f>
        <v>0</v>
      </c>
      <c r="J28" s="187">
        <f>'[96]Managerial P&amp;L'!$G28</f>
        <v>0</v>
      </c>
      <c r="K28" s="187">
        <f>'[96]Managerial P&amp;L'!$H28</f>
        <v>0</v>
      </c>
      <c r="L28" s="187">
        <f>[97]Sheet1!$D26</f>
        <v>0</v>
      </c>
      <c r="M28" s="187">
        <f t="shared" si="3"/>
        <v>0</v>
      </c>
      <c r="N28" s="187">
        <f>'[96]Managerial P&amp;L'!$I28</f>
        <v>0</v>
      </c>
      <c r="O28" s="187">
        <f>'[96]Managerial P&amp;L'!$J28</f>
        <v>0</v>
      </c>
      <c r="P28" s="187">
        <f>'[96]Managerial P&amp;L'!$K28</f>
        <v>0</v>
      </c>
      <c r="Q28" s="187">
        <f>[97]Sheet1!$E26</f>
        <v>0</v>
      </c>
      <c r="R28" s="187">
        <f t="shared" si="4"/>
        <v>0</v>
      </c>
      <c r="S28" s="187">
        <f>'[96]Managerial P&amp;L'!$L28</f>
        <v>0</v>
      </c>
      <c r="T28" s="187">
        <f>'[96]Managerial P&amp;L'!$M28</f>
        <v>0</v>
      </c>
      <c r="U28" s="187">
        <f>'[96]Managerial P&amp;L'!$N28</f>
        <v>0</v>
      </c>
      <c r="V28" s="187">
        <f>[97]Sheet1!$F26</f>
        <v>0</v>
      </c>
      <c r="W28" s="187">
        <f t="shared" si="5"/>
        <v>0</v>
      </c>
      <c r="X28" s="187">
        <f>'[96]Managerial P&amp;L'!$W28</f>
        <v>0</v>
      </c>
      <c r="Y28" s="187">
        <f>[97]Sheet1!$G26</f>
        <v>0</v>
      </c>
      <c r="Z28" s="187">
        <f t="shared" si="1"/>
        <v>0</v>
      </c>
    </row>
    <row r="29" spans="1:26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7">
        <f>'[96]Managerial P&amp;L'!$C29</f>
        <v>2072777.32</v>
      </c>
      <c r="E29" s="187">
        <f>'[96]Managerial P&amp;L'!$D29</f>
        <v>18020.210000000021</v>
      </c>
      <c r="F29" s="187">
        <f>'[96]Managerial P&amp;L'!$E29</f>
        <v>2090797.53</v>
      </c>
      <c r="G29" s="187" t="str">
        <f>[97]Sheet1!$C27</f>
        <v>1,545,286.34</v>
      </c>
      <c r="H29" s="187">
        <f t="shared" si="2"/>
        <v>545511.18999999994</v>
      </c>
      <c r="I29" s="187">
        <f>'[96]Managerial P&amp;L'!$F29</f>
        <v>1865197.65</v>
      </c>
      <c r="J29" s="187">
        <f>'[96]Managerial P&amp;L'!$G29</f>
        <v>18020.210000000021</v>
      </c>
      <c r="K29" s="187">
        <f>'[96]Managerial P&amp;L'!$H29</f>
        <v>1883217.8599999999</v>
      </c>
      <c r="L29" s="187" t="str">
        <f>[97]Sheet1!$D27</f>
        <v>1,492,188.80</v>
      </c>
      <c r="M29" s="187">
        <f t="shared" si="3"/>
        <v>391029.05999999982</v>
      </c>
      <c r="N29" s="187">
        <f>'[96]Managerial P&amp;L'!$I29</f>
        <v>2024068.05</v>
      </c>
      <c r="O29" s="187">
        <f>'[96]Managerial P&amp;L'!$J29</f>
        <v>163468.18999999994</v>
      </c>
      <c r="P29" s="187">
        <f>'[96]Managerial P&amp;L'!$K29</f>
        <v>2187536.2399999998</v>
      </c>
      <c r="Q29" s="187" t="str">
        <f>[97]Sheet1!$E27</f>
        <v>2,924,567.88</v>
      </c>
      <c r="R29" s="187">
        <f t="shared" si="4"/>
        <v>-737031.64000000013</v>
      </c>
      <c r="S29" s="187">
        <f>'[96]Managerial P&amp;L'!$L29</f>
        <v>2616060.7199999997</v>
      </c>
      <c r="T29" s="187">
        <f>'[96]Managerial P&amp;L'!$M29</f>
        <v>-199508.61</v>
      </c>
      <c r="U29" s="187">
        <f>'[96]Managerial P&amp;L'!$N29</f>
        <v>2416552.11</v>
      </c>
      <c r="V29" s="187" t="str">
        <f>[97]Sheet1!$F27</f>
        <v>2,616,060.72</v>
      </c>
      <c r="W29" s="187">
        <f t="shared" si="5"/>
        <v>-199508.61000000034</v>
      </c>
      <c r="X29" s="187">
        <f>'[96]Managerial P&amp;L'!$W29</f>
        <v>8578103.7400000002</v>
      </c>
      <c r="Y29" s="187" t="str">
        <f>[97]Sheet1!$G27</f>
        <v>8,578,103.74</v>
      </c>
      <c r="Z29" s="187">
        <f t="shared" si="1"/>
        <v>0</v>
      </c>
    </row>
    <row r="30" spans="1:26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8">
        <f>'[96]Managerial P&amp;L'!$C30</f>
        <v>0.20671047958245561</v>
      </c>
      <c r="E30" s="188">
        <f>'[96]Managerial P&amp;L'!$D30</f>
        <v>0</v>
      </c>
      <c r="F30" s="188">
        <f>'[96]Managerial P&amp;L'!$E30</f>
        <v>0.20850756903115555</v>
      </c>
      <c r="G30" s="188">
        <f>[97]Sheet1!$C28</f>
        <v>0</v>
      </c>
      <c r="H30" s="187">
        <f t="shared" si="2"/>
        <v>0.20850756903115555</v>
      </c>
      <c r="I30" s="187">
        <f>'[96]Managerial P&amp;L'!$F30</f>
        <v>0.23697569784984152</v>
      </c>
      <c r="J30" s="187">
        <f>'[96]Managerial P&amp;L'!$G30</f>
        <v>0</v>
      </c>
      <c r="K30" s="187">
        <f>'[96]Managerial P&amp;L'!$H30</f>
        <v>0.23926518810314024</v>
      </c>
      <c r="L30" s="187">
        <f>[97]Sheet1!$D28</f>
        <v>0</v>
      </c>
      <c r="M30" s="187">
        <f t="shared" si="3"/>
        <v>0.23926518810314024</v>
      </c>
      <c r="N30" s="187">
        <f>'[96]Managerial P&amp;L'!$I30</f>
        <v>0.21346459483842056</v>
      </c>
      <c r="O30" s="187">
        <f>'[96]Managerial P&amp;L'!$J30</f>
        <v>0</v>
      </c>
      <c r="P30" s="187">
        <f>'[96]Managerial P&amp;L'!$K30</f>
        <v>0.23070446528018751</v>
      </c>
      <c r="Q30" s="187">
        <f>[97]Sheet1!$E28</f>
        <v>0</v>
      </c>
      <c r="R30" s="187">
        <f t="shared" si="4"/>
        <v>0.23070446528018751</v>
      </c>
      <c r="S30" s="187">
        <f>'[96]Managerial P&amp;L'!$L30</f>
        <v>0.24723885663797232</v>
      </c>
      <c r="T30" s="187">
        <f>'[96]Managerial P&amp;L'!$M30</f>
        <v>0</v>
      </c>
      <c r="U30" s="187">
        <f>'[96]Managerial P&amp;L'!$N30</f>
        <v>0.22838368242556678</v>
      </c>
      <c r="V30" s="187">
        <f>[97]Sheet1!$F28</f>
        <v>0</v>
      </c>
      <c r="W30" s="187">
        <f t="shared" si="5"/>
        <v>0.22838368242556678</v>
      </c>
      <c r="X30" s="187">
        <f>'[96]Managerial P&amp;L'!$W30</f>
        <v>0.22596927129671063</v>
      </c>
      <c r="Y30" s="187">
        <f>[97]Sheet1!$G28</f>
        <v>0</v>
      </c>
      <c r="Z30" s="187">
        <f t="shared" si="1"/>
        <v>0.22596927129671063</v>
      </c>
    </row>
    <row r="31" spans="1:26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7">
        <f>'[96]Managerial P&amp;L'!$C31</f>
        <v>1370799.78</v>
      </c>
      <c r="E31" s="187">
        <f>'[96]Managerial P&amp;L'!$D31</f>
        <v>18020.210000000021</v>
      </c>
      <c r="F31" s="187">
        <f>'[96]Managerial P&amp;L'!$E31</f>
        <v>1388819.99</v>
      </c>
      <c r="G31" s="187" t="str">
        <f>[97]Sheet1!$C29</f>
        <v>997,790.93</v>
      </c>
      <c r="H31" s="187">
        <f t="shared" si="2"/>
        <v>391029.05999999994</v>
      </c>
      <c r="I31" s="187">
        <f>'[96]Managerial P&amp;L'!$F31</f>
        <v>1540517.95</v>
      </c>
      <c r="J31" s="187">
        <f>'[96]Managerial P&amp;L'!$G31</f>
        <v>18020.210000000021</v>
      </c>
      <c r="K31" s="187">
        <f>'[96]Managerial P&amp;L'!$H31</f>
        <v>1558538.16</v>
      </c>
      <c r="L31" s="187" t="str">
        <f>[97]Sheet1!$D29</f>
        <v>1,167,509.10</v>
      </c>
      <c r="M31" s="187">
        <f t="shared" si="3"/>
        <v>391029.05999999982</v>
      </c>
      <c r="N31" s="187">
        <f>'[96]Managerial P&amp;L'!$I31</f>
        <v>1644563.53</v>
      </c>
      <c r="O31" s="187">
        <f>'[96]Managerial P&amp;L'!$J31</f>
        <v>163468.18999999994</v>
      </c>
      <c r="P31" s="187">
        <f>'[96]Managerial P&amp;L'!$K31</f>
        <v>1808031.72</v>
      </c>
      <c r="Q31" s="187" t="str">
        <f>[97]Sheet1!$E29</f>
        <v>2,390,581.23</v>
      </c>
      <c r="R31" s="187">
        <f t="shared" si="4"/>
        <v>-582549.51</v>
      </c>
      <c r="S31" s="187">
        <f>'[96]Managerial P&amp;L'!$L31</f>
        <v>2051669.91</v>
      </c>
      <c r="T31" s="187">
        <f>'[96]Managerial P&amp;L'!$M31</f>
        <v>-199508.61</v>
      </c>
      <c r="U31" s="187">
        <f>'[96]Managerial P&amp;L'!$N31</f>
        <v>1852161.2999999998</v>
      </c>
      <c r="V31" s="187" t="str">
        <f>[97]Sheet1!$F29</f>
        <v>2,051,669.91</v>
      </c>
      <c r="W31" s="187">
        <f t="shared" si="5"/>
        <v>-199508.6100000001</v>
      </c>
      <c r="X31" s="187">
        <f>'[96]Managerial P&amp;L'!$W31</f>
        <v>6607551.1699999999</v>
      </c>
      <c r="Y31" s="187" t="str">
        <f>[97]Sheet1!$G29</f>
        <v>6,607,551.17</v>
      </c>
      <c r="Z31" s="187">
        <f t="shared" si="1"/>
        <v>0</v>
      </c>
    </row>
    <row r="32" spans="1:26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7">
        <f>'[96]Managerial P&amp;L'!$C32</f>
        <v>566412.74</v>
      </c>
      <c r="E32" s="187">
        <f>'[96]Managerial P&amp;L'!$D32</f>
        <v>0</v>
      </c>
      <c r="F32" s="187">
        <f>'[96]Managerial P&amp;L'!$E32</f>
        <v>566412.74</v>
      </c>
      <c r="G32" s="187" t="str">
        <f>[97]Sheet1!$C30</f>
        <v>411,930.61</v>
      </c>
      <c r="H32" s="187">
        <f t="shared" si="2"/>
        <v>154482.13</v>
      </c>
      <c r="I32" s="187">
        <f>'[96]Managerial P&amp;L'!$F32</f>
        <v>145491</v>
      </c>
      <c r="J32" s="187">
        <f>'[96]Managerial P&amp;L'!$G32</f>
        <v>0</v>
      </c>
      <c r="K32" s="187">
        <f>'[96]Managerial P&amp;L'!$H32</f>
        <v>145491</v>
      </c>
      <c r="L32" s="187" t="str">
        <f>[97]Sheet1!$D30</f>
        <v>145,491.00</v>
      </c>
      <c r="M32" s="187">
        <f t="shared" si="3"/>
        <v>0</v>
      </c>
      <c r="N32" s="187">
        <f>'[96]Managerial P&amp;L'!$I32</f>
        <v>175171.55</v>
      </c>
      <c r="O32" s="187">
        <f>'[96]Managerial P&amp;L'!$J32</f>
        <v>0</v>
      </c>
      <c r="P32" s="187">
        <f>'[96]Managerial P&amp;L'!$K32</f>
        <v>175171.55</v>
      </c>
      <c r="Q32" s="187" t="str">
        <f>[97]Sheet1!$E30</f>
        <v>329,653.68</v>
      </c>
      <c r="R32" s="187">
        <f t="shared" si="4"/>
        <v>-154482.13</v>
      </c>
      <c r="S32" s="187">
        <f>'[96]Managerial P&amp;L'!$L32</f>
        <v>342988.04</v>
      </c>
      <c r="T32" s="187">
        <f>'[96]Managerial P&amp;L'!$M32</f>
        <v>0</v>
      </c>
      <c r="U32" s="187">
        <f>'[96]Managerial P&amp;L'!$N32</f>
        <v>342988.04</v>
      </c>
      <c r="V32" s="187" t="str">
        <f>[97]Sheet1!$F30</f>
        <v>342,988.04</v>
      </c>
      <c r="W32" s="187">
        <f t="shared" si="5"/>
        <v>0</v>
      </c>
      <c r="X32" s="187">
        <f>'[96]Managerial P&amp;L'!$W32</f>
        <v>1230063.33</v>
      </c>
      <c r="Y32" s="187" t="str">
        <f>[97]Sheet1!$G30</f>
        <v>1,230,063.33</v>
      </c>
      <c r="Z32" s="187">
        <f t="shared" si="1"/>
        <v>0</v>
      </c>
    </row>
    <row r="33" spans="1:26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7">
        <f>'[96]Managerial P&amp;L'!$C33</f>
        <v>129152.02</v>
      </c>
      <c r="E33" s="187">
        <f>'[96]Managerial P&amp;L'!$D33</f>
        <v>0</v>
      </c>
      <c r="F33" s="187">
        <f>'[96]Managerial P&amp;L'!$E33</f>
        <v>129152.02</v>
      </c>
      <c r="G33" s="187" t="str">
        <f>[97]Sheet1!$C31</f>
        <v>129,152.02</v>
      </c>
      <c r="H33" s="187">
        <f t="shared" si="2"/>
        <v>0</v>
      </c>
      <c r="I33" s="187">
        <f>'[96]Managerial P&amp;L'!$F33</f>
        <v>127970.44</v>
      </c>
      <c r="J33" s="187">
        <f>'[96]Managerial P&amp;L'!$G33</f>
        <v>0</v>
      </c>
      <c r="K33" s="187">
        <f>'[96]Managerial P&amp;L'!$H33</f>
        <v>127970.44</v>
      </c>
      <c r="L33" s="187" t="str">
        <f>[97]Sheet1!$D31</f>
        <v>127,970.44</v>
      </c>
      <c r="M33" s="187">
        <f t="shared" si="3"/>
        <v>0</v>
      </c>
      <c r="N33" s="187">
        <f>'[96]Managerial P&amp;L'!$I33</f>
        <v>161052.49</v>
      </c>
      <c r="O33" s="187">
        <f>'[96]Managerial P&amp;L'!$J33</f>
        <v>0</v>
      </c>
      <c r="P33" s="187">
        <f>'[96]Managerial P&amp;L'!$K33</f>
        <v>161052.49</v>
      </c>
      <c r="Q33" s="187" t="str">
        <f>[97]Sheet1!$E31</f>
        <v>161,052.49</v>
      </c>
      <c r="R33" s="187">
        <f t="shared" si="4"/>
        <v>0</v>
      </c>
      <c r="S33" s="187">
        <f>'[96]Managerial P&amp;L'!$L33</f>
        <v>173412.57</v>
      </c>
      <c r="T33" s="187">
        <f>'[96]Managerial P&amp;L'!$M33</f>
        <v>0</v>
      </c>
      <c r="U33" s="187">
        <f>'[96]Managerial P&amp;L'!$N33</f>
        <v>173412.57</v>
      </c>
      <c r="V33" s="187" t="str">
        <f>[97]Sheet1!$F31</f>
        <v>173,412.57</v>
      </c>
      <c r="W33" s="187">
        <f t="shared" si="5"/>
        <v>0</v>
      </c>
      <c r="X33" s="187">
        <f>'[96]Managerial P&amp;L'!$W33</f>
        <v>591587.52</v>
      </c>
      <c r="Y33" s="187" t="str">
        <f>[97]Sheet1!$G31</f>
        <v>591,587.52</v>
      </c>
      <c r="Z33" s="187">
        <f t="shared" si="1"/>
        <v>0</v>
      </c>
    </row>
    <row r="34" spans="1:26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7">
        <f>'[96]Managerial P&amp;L'!$C34</f>
        <v>2046</v>
      </c>
      <c r="E34" s="187">
        <f>'[96]Managerial P&amp;L'!$D34</f>
        <v>0</v>
      </c>
      <c r="F34" s="187">
        <f>'[96]Managerial P&amp;L'!$E34</f>
        <v>2046</v>
      </c>
      <c r="G34" s="187" t="str">
        <f>[97]Sheet1!$C32</f>
        <v>2,046.00</v>
      </c>
      <c r="H34" s="187">
        <f t="shared" si="2"/>
        <v>0</v>
      </c>
      <c r="I34" s="187">
        <f>'[96]Managerial P&amp;L'!$F34</f>
        <v>17741.87</v>
      </c>
      <c r="J34" s="187">
        <f>'[96]Managerial P&amp;L'!$G34</f>
        <v>0</v>
      </c>
      <c r="K34" s="187">
        <f>'[96]Managerial P&amp;L'!$H34</f>
        <v>17741.87</v>
      </c>
      <c r="L34" s="187" t="str">
        <f>[97]Sheet1!$D32</f>
        <v>17,741.87</v>
      </c>
      <c r="M34" s="187">
        <f t="shared" si="3"/>
        <v>0</v>
      </c>
      <c r="N34" s="187">
        <f>'[96]Managerial P&amp;L'!$I34</f>
        <v>19399.16</v>
      </c>
      <c r="O34" s="187">
        <f>'[96]Managerial P&amp;L'!$J34</f>
        <v>0</v>
      </c>
      <c r="P34" s="187">
        <f>'[96]Managerial P&amp;L'!$K34</f>
        <v>19399.16</v>
      </c>
      <c r="Q34" s="187" t="str">
        <f>[97]Sheet1!$E32</f>
        <v>19,399.16</v>
      </c>
      <c r="R34" s="187">
        <f t="shared" si="4"/>
        <v>0</v>
      </c>
      <c r="S34" s="187">
        <f>'[96]Managerial P&amp;L'!$L34</f>
        <v>21227.89</v>
      </c>
      <c r="T34" s="187">
        <f>'[96]Managerial P&amp;L'!$M34</f>
        <v>0</v>
      </c>
      <c r="U34" s="187">
        <f>'[96]Managerial P&amp;L'!$N34</f>
        <v>21227.89</v>
      </c>
      <c r="V34" s="187" t="str">
        <f>[97]Sheet1!$F32</f>
        <v>21,227.89</v>
      </c>
      <c r="W34" s="187">
        <f t="shared" si="5"/>
        <v>0</v>
      </c>
      <c r="X34" s="187">
        <f>'[96]Managerial P&amp;L'!$W34</f>
        <v>60414.92</v>
      </c>
      <c r="Y34" s="187" t="str">
        <f>[97]Sheet1!$G32</f>
        <v>60,414.92</v>
      </c>
      <c r="Z34" s="187">
        <f t="shared" si="1"/>
        <v>0</v>
      </c>
    </row>
    <row r="35" spans="1:26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7">
        <f>'[96]Managerial P&amp;L'!$C35</f>
        <v>4366.78</v>
      </c>
      <c r="E35" s="187">
        <f>'[96]Managerial P&amp;L'!$D35</f>
        <v>0</v>
      </c>
      <c r="F35" s="187">
        <f>'[96]Managerial P&amp;L'!$E35</f>
        <v>4366.78</v>
      </c>
      <c r="G35" s="187" t="str">
        <f>[97]Sheet1!$C33</f>
        <v>4,366.78</v>
      </c>
      <c r="H35" s="187">
        <f t="shared" si="2"/>
        <v>0</v>
      </c>
      <c r="I35" s="187">
        <f>'[96]Managerial P&amp;L'!$F35</f>
        <v>33476.39</v>
      </c>
      <c r="J35" s="187">
        <f>'[96]Managerial P&amp;L'!$G35</f>
        <v>0</v>
      </c>
      <c r="K35" s="187">
        <f>'[96]Managerial P&amp;L'!$H35</f>
        <v>33476.39</v>
      </c>
      <c r="L35" s="187" t="str">
        <f>[97]Sheet1!$D33</f>
        <v>33,476.39</v>
      </c>
      <c r="M35" s="187">
        <f t="shared" si="3"/>
        <v>0</v>
      </c>
      <c r="N35" s="187">
        <f>'[96]Managerial P&amp;L'!$I35</f>
        <v>23881.32</v>
      </c>
      <c r="O35" s="187">
        <f>'[96]Managerial P&amp;L'!$J35</f>
        <v>0</v>
      </c>
      <c r="P35" s="187">
        <f>'[96]Managerial P&amp;L'!$K35</f>
        <v>23881.32</v>
      </c>
      <c r="Q35" s="187" t="str">
        <f>[97]Sheet1!$E33</f>
        <v>23,881.32</v>
      </c>
      <c r="R35" s="187">
        <f t="shared" si="4"/>
        <v>0</v>
      </c>
      <c r="S35" s="187">
        <f>'[96]Managerial P&amp;L'!$L35</f>
        <v>26762.31</v>
      </c>
      <c r="T35" s="187">
        <f>'[96]Managerial P&amp;L'!$M35</f>
        <v>0</v>
      </c>
      <c r="U35" s="187">
        <f>'[96]Managerial P&amp;L'!$N35</f>
        <v>26762.31</v>
      </c>
      <c r="V35" s="187" t="str">
        <f>[97]Sheet1!$F33</f>
        <v>26,762.31</v>
      </c>
      <c r="W35" s="187">
        <f t="shared" si="5"/>
        <v>0</v>
      </c>
      <c r="X35" s="187">
        <f>'[96]Managerial P&amp;L'!$W35</f>
        <v>88486.8</v>
      </c>
      <c r="Y35" s="187" t="str">
        <f>[97]Sheet1!$G33</f>
        <v>88,486.80</v>
      </c>
      <c r="Z35" s="187">
        <f t="shared" si="1"/>
        <v>0</v>
      </c>
    </row>
    <row r="36" spans="1:26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7">
        <f>'[96]Managerial P&amp;L'!$C36</f>
        <v>0</v>
      </c>
      <c r="E36" s="187">
        <f>'[96]Managerial P&amp;L'!$D36</f>
        <v>0</v>
      </c>
      <c r="F36" s="187">
        <f>'[96]Managerial P&amp;L'!$E36</f>
        <v>0</v>
      </c>
      <c r="G36" s="187">
        <f>[97]Sheet1!$C34</f>
        <v>0</v>
      </c>
      <c r="H36" s="187">
        <f t="shared" si="2"/>
        <v>0</v>
      </c>
      <c r="I36" s="187">
        <f>'[96]Managerial P&amp;L'!$F36</f>
        <v>0</v>
      </c>
      <c r="J36" s="187">
        <f>'[96]Managerial P&amp;L'!$G36</f>
        <v>0</v>
      </c>
      <c r="K36" s="187">
        <f>'[96]Managerial P&amp;L'!$H36</f>
        <v>0</v>
      </c>
      <c r="L36" s="187">
        <f>[97]Sheet1!$D34</f>
        <v>0</v>
      </c>
      <c r="M36" s="187">
        <f t="shared" si="3"/>
        <v>0</v>
      </c>
      <c r="N36" s="187">
        <f>'[96]Managerial P&amp;L'!$I36</f>
        <v>0</v>
      </c>
      <c r="O36" s="187">
        <f>'[96]Managerial P&amp;L'!$J36</f>
        <v>0</v>
      </c>
      <c r="P36" s="187">
        <f>'[96]Managerial P&amp;L'!$K36</f>
        <v>0</v>
      </c>
      <c r="Q36" s="187">
        <f>[97]Sheet1!$E34</f>
        <v>0</v>
      </c>
      <c r="R36" s="187">
        <f t="shared" si="4"/>
        <v>0</v>
      </c>
      <c r="S36" s="187">
        <f>'[96]Managerial P&amp;L'!$L36</f>
        <v>0</v>
      </c>
      <c r="T36" s="187">
        <f>'[96]Managerial P&amp;L'!$M36</f>
        <v>0</v>
      </c>
      <c r="U36" s="187">
        <f>'[96]Managerial P&amp;L'!$N36</f>
        <v>0</v>
      </c>
      <c r="V36" s="187">
        <f>[97]Sheet1!$F34</f>
        <v>0</v>
      </c>
      <c r="W36" s="187">
        <f t="shared" si="5"/>
        <v>0</v>
      </c>
      <c r="X36" s="187">
        <f>'[96]Managerial P&amp;L'!$W36</f>
        <v>0</v>
      </c>
      <c r="Y36" s="187">
        <f>[97]Sheet1!$G34</f>
        <v>0</v>
      </c>
      <c r="Z36" s="187">
        <f t="shared" si="1"/>
        <v>0</v>
      </c>
    </row>
    <row r="37" spans="1:26" s="15" customFormat="1" ht="15.95" customHeight="1" x14ac:dyDescent="0.2">
      <c r="A37" s="39"/>
      <c r="B37" s="180">
        <f t="shared" si="0"/>
        <v>34</v>
      </c>
      <c r="C37" s="172" t="s">
        <v>1636</v>
      </c>
      <c r="D37" s="187">
        <f>'[96]Managerial P&amp;L'!$C37</f>
        <v>0</v>
      </c>
      <c r="E37" s="187">
        <f>'[96]Managerial P&amp;L'!$D37</f>
        <v>0</v>
      </c>
      <c r="F37" s="187">
        <f>'[96]Managerial P&amp;L'!$E37</f>
        <v>0</v>
      </c>
      <c r="G37" s="187">
        <f>[97]Sheet1!$C35</f>
        <v>0</v>
      </c>
      <c r="H37" s="187">
        <f t="shared" si="2"/>
        <v>0</v>
      </c>
      <c r="I37" s="187">
        <f>'[96]Managerial P&amp;L'!$F37</f>
        <v>0</v>
      </c>
      <c r="J37" s="187">
        <f>'[96]Managerial P&amp;L'!$G37</f>
        <v>0</v>
      </c>
      <c r="K37" s="187">
        <f>'[96]Managerial P&amp;L'!$H37</f>
        <v>0</v>
      </c>
      <c r="L37" s="187">
        <f>[97]Sheet1!$D35</f>
        <v>0</v>
      </c>
      <c r="M37" s="187">
        <f t="shared" si="3"/>
        <v>0</v>
      </c>
      <c r="N37" s="187">
        <f>'[96]Managerial P&amp;L'!$I37</f>
        <v>0</v>
      </c>
      <c r="O37" s="187">
        <f>'[96]Managerial P&amp;L'!$J37</f>
        <v>0</v>
      </c>
      <c r="P37" s="187">
        <f>'[96]Managerial P&amp;L'!$K37</f>
        <v>0</v>
      </c>
      <c r="Q37" s="187">
        <f>[97]Sheet1!$E35</f>
        <v>0</v>
      </c>
      <c r="R37" s="187">
        <f t="shared" si="4"/>
        <v>0</v>
      </c>
      <c r="S37" s="187">
        <f>'[96]Managerial P&amp;L'!$L37</f>
        <v>0</v>
      </c>
      <c r="T37" s="187">
        <f>'[96]Managerial P&amp;L'!$M37</f>
        <v>0</v>
      </c>
      <c r="U37" s="187">
        <f>'[96]Managerial P&amp;L'!$N37</f>
        <v>0</v>
      </c>
      <c r="V37" s="187">
        <f>[97]Sheet1!$F35</f>
        <v>0</v>
      </c>
      <c r="W37" s="187">
        <f t="shared" si="5"/>
        <v>0</v>
      </c>
      <c r="X37" s="187">
        <f>'[96]Managerial P&amp;L'!$W37</f>
        <v>0</v>
      </c>
      <c r="Y37" s="187">
        <f>[97]Sheet1!$G35</f>
        <v>0</v>
      </c>
      <c r="Z37" s="187">
        <f t="shared" si="1"/>
        <v>0</v>
      </c>
    </row>
    <row r="38" spans="1:26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7">
        <f>'[96]Managerial P&amp;L'!$C38</f>
        <v>1345798.94</v>
      </c>
      <c r="E38" s="187">
        <f>'[96]Managerial P&amp;L'!$D38</f>
        <v>0</v>
      </c>
      <c r="F38" s="187">
        <f>'[96]Managerial P&amp;L'!$E38</f>
        <v>1345798.94</v>
      </c>
      <c r="G38" s="187" t="str">
        <f>[97]Sheet1!$C36</f>
        <v>1,345,798.94</v>
      </c>
      <c r="H38" s="187">
        <f t="shared" si="2"/>
        <v>0</v>
      </c>
      <c r="I38" s="187">
        <f>'[96]Managerial P&amp;L'!$F38</f>
        <v>880807.29999999993</v>
      </c>
      <c r="J38" s="187">
        <f>'[96]Managerial P&amp;L'!$G38</f>
        <v>0</v>
      </c>
      <c r="K38" s="187">
        <f>'[96]Managerial P&amp;L'!$H38</f>
        <v>880807.29999999993</v>
      </c>
      <c r="L38" s="187" t="str">
        <f>[97]Sheet1!$D36</f>
        <v>880,807.30</v>
      </c>
      <c r="M38" s="187">
        <f t="shared" si="3"/>
        <v>0</v>
      </c>
      <c r="N38" s="187">
        <f>'[96]Managerial P&amp;L'!$I38</f>
        <v>1097445.6199999999</v>
      </c>
      <c r="O38" s="187">
        <f>'[96]Managerial P&amp;L'!$J38</f>
        <v>0</v>
      </c>
      <c r="P38" s="187">
        <f>'[96]Managerial P&amp;L'!$K38</f>
        <v>1097445.6199999999</v>
      </c>
      <c r="Q38" s="187" t="str">
        <f>[97]Sheet1!$E36</f>
        <v>1,097,445.62</v>
      </c>
      <c r="R38" s="187">
        <f t="shared" si="4"/>
        <v>0</v>
      </c>
      <c r="S38" s="187">
        <f>'[96]Managerial P&amp;L'!$L38</f>
        <v>1331220.0699999998</v>
      </c>
      <c r="T38" s="187">
        <f>'[96]Managerial P&amp;L'!$M38</f>
        <v>0</v>
      </c>
      <c r="U38" s="187">
        <f>'[96]Managerial P&amp;L'!$N38</f>
        <v>1331220.0699999998</v>
      </c>
      <c r="V38" s="187" t="str">
        <f>[97]Sheet1!$F36</f>
        <v>1,331,220.07</v>
      </c>
      <c r="W38" s="187">
        <f t="shared" si="5"/>
        <v>0</v>
      </c>
      <c r="X38" s="187">
        <f>'[96]Managerial P&amp;L'!$W38</f>
        <v>4655271.9300000006</v>
      </c>
      <c r="Y38" s="187" t="str">
        <f>[97]Sheet1!$G36</f>
        <v>4,655,271.93</v>
      </c>
      <c r="Z38" s="187">
        <f t="shared" si="1"/>
        <v>0</v>
      </c>
    </row>
    <row r="39" spans="1:26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8">
        <f>'[96]Managerial P&amp;L'!$C39</f>
        <v>0.13421159215933545</v>
      </c>
      <c r="E39" s="188">
        <f>'[96]Managerial P&amp;L'!$D39</f>
        <v>0</v>
      </c>
      <c r="F39" s="188">
        <f>'[96]Managerial P&amp;L'!$E39</f>
        <v>0.13421159215933545</v>
      </c>
      <c r="G39" s="188">
        <f>[97]Sheet1!$C37</f>
        <v>0</v>
      </c>
      <c r="H39" s="187">
        <f t="shared" si="2"/>
        <v>0.13421159215933545</v>
      </c>
      <c r="I39" s="187">
        <f>'[96]Managerial P&amp;L'!$F39</f>
        <v>0.11190767079764159</v>
      </c>
      <c r="J39" s="187">
        <f>'[96]Managerial P&amp;L'!$G39</f>
        <v>0</v>
      </c>
      <c r="K39" s="187">
        <f>'[96]Managerial P&amp;L'!$H39</f>
        <v>0.11190767079764159</v>
      </c>
      <c r="L39" s="187">
        <f>[97]Sheet1!$D37</f>
        <v>0</v>
      </c>
      <c r="M39" s="187">
        <f t="shared" si="3"/>
        <v>0.11190767079764159</v>
      </c>
      <c r="N39" s="187">
        <f>'[96]Managerial P&amp;L'!$I39</f>
        <v>0.1157400733787084</v>
      </c>
      <c r="O39" s="187">
        <f>'[96]Managerial P&amp;L'!$J39</f>
        <v>0</v>
      </c>
      <c r="P39" s="187">
        <f>'[96]Managerial P&amp;L'!$K39</f>
        <v>0.1157400733787084</v>
      </c>
      <c r="Q39" s="187">
        <f>[97]Sheet1!$E37</f>
        <v>0</v>
      </c>
      <c r="R39" s="187">
        <f t="shared" si="4"/>
        <v>0.1157400733787084</v>
      </c>
      <c r="S39" s="187">
        <f>'[96]Managerial P&amp;L'!$L39</f>
        <v>0.12581104311688968</v>
      </c>
      <c r="T39" s="187">
        <f>'[96]Managerial P&amp;L'!$M39</f>
        <v>0</v>
      </c>
      <c r="U39" s="187">
        <f>'[96]Managerial P&amp;L'!$N39</f>
        <v>0.12581104311688968</v>
      </c>
      <c r="V39" s="187">
        <f>[97]Sheet1!$F37</f>
        <v>0</v>
      </c>
      <c r="W39" s="187">
        <f t="shared" si="5"/>
        <v>0.12581104311688968</v>
      </c>
      <c r="X39" s="187">
        <f>'[96]Managerial P&amp;L'!$W39</f>
        <v>0.12263181206411147</v>
      </c>
      <c r="Y39" s="187">
        <f>[97]Sheet1!$G37</f>
        <v>0</v>
      </c>
      <c r="Z39" s="187">
        <f t="shared" si="1"/>
        <v>0.12263181206411147</v>
      </c>
    </row>
    <row r="40" spans="1:26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7">
        <f>'[96]Managerial P&amp;L'!$C40</f>
        <v>283027.15000000002</v>
      </c>
      <c r="E40" s="187">
        <f>'[96]Managerial P&amp;L'!$D40</f>
        <v>0</v>
      </c>
      <c r="F40" s="187">
        <f>'[96]Managerial P&amp;L'!$E40</f>
        <v>283027.15000000002</v>
      </c>
      <c r="G40" s="187" t="str">
        <f>[97]Sheet1!$C38</f>
        <v>283,027.15</v>
      </c>
      <c r="H40" s="187">
        <f t="shared" si="2"/>
        <v>0</v>
      </c>
      <c r="I40" s="187">
        <f>'[96]Managerial P&amp;L'!$F40</f>
        <v>329753.82</v>
      </c>
      <c r="J40" s="187">
        <f>'[96]Managerial P&amp;L'!$G40</f>
        <v>0</v>
      </c>
      <c r="K40" s="187">
        <f>'[96]Managerial P&amp;L'!$H40</f>
        <v>329753.82</v>
      </c>
      <c r="L40" s="187" t="str">
        <f>[97]Sheet1!$D38</f>
        <v>329,753.82</v>
      </c>
      <c r="M40" s="187">
        <f t="shared" si="3"/>
        <v>0</v>
      </c>
      <c r="N40" s="187">
        <f>'[96]Managerial P&amp;L'!$I40</f>
        <v>370163.33</v>
      </c>
      <c r="O40" s="187">
        <f>'[96]Managerial P&amp;L'!$J40</f>
        <v>0</v>
      </c>
      <c r="P40" s="187">
        <f>'[96]Managerial P&amp;L'!$K40</f>
        <v>370163.33</v>
      </c>
      <c r="Q40" s="187" t="str">
        <f>[97]Sheet1!$E38</f>
        <v>370,163.33</v>
      </c>
      <c r="R40" s="187">
        <f t="shared" si="4"/>
        <v>0</v>
      </c>
      <c r="S40" s="187">
        <f>'[96]Managerial P&amp;L'!$L40</f>
        <v>449631.79</v>
      </c>
      <c r="T40" s="187">
        <f>'[96]Managerial P&amp;L'!$M40</f>
        <v>0</v>
      </c>
      <c r="U40" s="187">
        <f>'[96]Managerial P&amp;L'!$N40</f>
        <v>449631.79</v>
      </c>
      <c r="V40" s="187" t="str">
        <f>[97]Sheet1!$F38</f>
        <v>449,631.79</v>
      </c>
      <c r="W40" s="187">
        <f t="shared" si="5"/>
        <v>0</v>
      </c>
      <c r="X40" s="187">
        <f>'[96]Managerial P&amp;L'!$W40</f>
        <v>1432576.09</v>
      </c>
      <c r="Y40" s="187" t="str">
        <f>[97]Sheet1!$G38</f>
        <v>1,432,576.09</v>
      </c>
      <c r="Z40" s="187">
        <f t="shared" si="1"/>
        <v>0</v>
      </c>
    </row>
    <row r="41" spans="1:26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7">
        <f>'[96]Managerial P&amp;L'!$C41</f>
        <v>24500</v>
      </c>
      <c r="E41" s="187">
        <f>'[96]Managerial P&amp;L'!$D41</f>
        <v>0</v>
      </c>
      <c r="F41" s="187">
        <f>'[96]Managerial P&amp;L'!$E41</f>
        <v>24500</v>
      </c>
      <c r="G41" s="187" t="str">
        <f>[97]Sheet1!$C39</f>
        <v>24,500.00</v>
      </c>
      <c r="H41" s="187">
        <f t="shared" si="2"/>
        <v>0</v>
      </c>
      <c r="I41" s="187">
        <f>'[96]Managerial P&amp;L'!$F41</f>
        <v>24500</v>
      </c>
      <c r="J41" s="187">
        <f>'[96]Managerial P&amp;L'!$G41</f>
        <v>0</v>
      </c>
      <c r="K41" s="187">
        <f>'[96]Managerial P&amp;L'!$H41</f>
        <v>24500</v>
      </c>
      <c r="L41" s="187" t="str">
        <f>[97]Sheet1!$D39</f>
        <v>24,500.00</v>
      </c>
      <c r="M41" s="187">
        <f t="shared" si="3"/>
        <v>0</v>
      </c>
      <c r="N41" s="187">
        <f>'[96]Managerial P&amp;L'!$I41</f>
        <v>30500</v>
      </c>
      <c r="O41" s="187">
        <f>'[96]Managerial P&amp;L'!$J41</f>
        <v>0</v>
      </c>
      <c r="P41" s="187">
        <f>'[96]Managerial P&amp;L'!$K41</f>
        <v>30500</v>
      </c>
      <c r="Q41" s="187" t="str">
        <f>[97]Sheet1!$E39</f>
        <v>30,500.00</v>
      </c>
      <c r="R41" s="187">
        <f t="shared" si="4"/>
        <v>0</v>
      </c>
      <c r="S41" s="187">
        <f>'[96]Managerial P&amp;L'!$L41</f>
        <v>34800</v>
      </c>
      <c r="T41" s="187">
        <f>'[96]Managerial P&amp;L'!$M41</f>
        <v>0</v>
      </c>
      <c r="U41" s="187">
        <f>'[96]Managerial P&amp;L'!$N41</f>
        <v>34800</v>
      </c>
      <c r="V41" s="187" t="str">
        <f>[97]Sheet1!$F39</f>
        <v>34,800.00</v>
      </c>
      <c r="W41" s="187">
        <f t="shared" si="5"/>
        <v>0</v>
      </c>
      <c r="X41" s="187">
        <f>'[96]Managerial P&amp;L'!$W41</f>
        <v>114300</v>
      </c>
      <c r="Y41" s="187" t="str">
        <f>[97]Sheet1!$G39</f>
        <v>114,300.00</v>
      </c>
      <c r="Z41" s="187">
        <f t="shared" si="1"/>
        <v>0</v>
      </c>
    </row>
    <row r="42" spans="1:26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7">
        <f>'[96]Managerial P&amp;L'!$C42</f>
        <v>110214.3</v>
      </c>
      <c r="E42" s="187">
        <f>'[96]Managerial P&amp;L'!$D42</f>
        <v>0</v>
      </c>
      <c r="F42" s="187">
        <f>'[96]Managerial P&amp;L'!$E42</f>
        <v>110214.3</v>
      </c>
      <c r="G42" s="187" t="str">
        <f>[97]Sheet1!$C40</f>
        <v>110,214.30</v>
      </c>
      <c r="H42" s="187">
        <f t="shared" si="2"/>
        <v>0</v>
      </c>
      <c r="I42" s="187">
        <f>'[96]Managerial P&amp;L'!$F42</f>
        <v>0</v>
      </c>
      <c r="J42" s="187">
        <f>'[96]Managerial P&amp;L'!$G42</f>
        <v>0</v>
      </c>
      <c r="K42" s="187">
        <f>'[96]Managerial P&amp;L'!$H42</f>
        <v>0</v>
      </c>
      <c r="L42" s="187">
        <f>[97]Sheet1!$D40</f>
        <v>0</v>
      </c>
      <c r="M42" s="187">
        <f t="shared" si="3"/>
        <v>0</v>
      </c>
      <c r="N42" s="187">
        <f>'[96]Managerial P&amp;L'!$I42</f>
        <v>0</v>
      </c>
      <c r="O42" s="187">
        <f>'[96]Managerial P&amp;L'!$J42</f>
        <v>0</v>
      </c>
      <c r="P42" s="187">
        <f>'[96]Managerial P&amp;L'!$K42</f>
        <v>0</v>
      </c>
      <c r="Q42" s="187">
        <f>[97]Sheet1!$E40</f>
        <v>0</v>
      </c>
      <c r="R42" s="187">
        <f t="shared" si="4"/>
        <v>0</v>
      </c>
      <c r="S42" s="187">
        <f>'[96]Managerial P&amp;L'!$L42</f>
        <v>42428.49</v>
      </c>
      <c r="T42" s="187">
        <f>'[96]Managerial P&amp;L'!$M42</f>
        <v>0</v>
      </c>
      <c r="U42" s="187">
        <f>'[96]Managerial P&amp;L'!$N42</f>
        <v>42428.49</v>
      </c>
      <c r="V42" s="187" t="str">
        <f>[97]Sheet1!$F40</f>
        <v>42,428.49</v>
      </c>
      <c r="W42" s="187">
        <f t="shared" si="5"/>
        <v>0</v>
      </c>
      <c r="X42" s="187">
        <f>'[96]Managerial P&amp;L'!$W42</f>
        <v>152642.79</v>
      </c>
      <c r="Y42" s="187" t="str">
        <f>[97]Sheet1!$G40</f>
        <v>152,642.79</v>
      </c>
      <c r="Z42" s="187">
        <f t="shared" si="1"/>
        <v>0</v>
      </c>
    </row>
    <row r="43" spans="1:26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7">
        <f>'[96]Managerial P&amp;L'!$C43</f>
        <v>554048.03</v>
      </c>
      <c r="E43" s="187">
        <f>'[96]Managerial P&amp;L'!$D43</f>
        <v>0</v>
      </c>
      <c r="F43" s="187">
        <f>'[96]Managerial P&amp;L'!$E43</f>
        <v>554048.03</v>
      </c>
      <c r="G43" s="187" t="str">
        <f>[97]Sheet1!$C41</f>
        <v>554,048.03</v>
      </c>
      <c r="H43" s="187">
        <f t="shared" si="2"/>
        <v>0</v>
      </c>
      <c r="I43" s="187">
        <f>'[96]Managerial P&amp;L'!$F43</f>
        <v>232731.77</v>
      </c>
      <c r="J43" s="187">
        <f>'[96]Managerial P&amp;L'!$G43</f>
        <v>0</v>
      </c>
      <c r="K43" s="187">
        <f>'[96]Managerial P&amp;L'!$H43</f>
        <v>232731.77</v>
      </c>
      <c r="L43" s="187" t="str">
        <f>[97]Sheet1!$D41</f>
        <v>232,731.77</v>
      </c>
      <c r="M43" s="187">
        <f t="shared" si="3"/>
        <v>0</v>
      </c>
      <c r="N43" s="187">
        <f>'[96]Managerial P&amp;L'!$I43</f>
        <v>373787.13</v>
      </c>
      <c r="O43" s="187">
        <f>'[96]Managerial P&amp;L'!$J43</f>
        <v>0</v>
      </c>
      <c r="P43" s="187">
        <f>'[96]Managerial P&amp;L'!$K43</f>
        <v>373787.13</v>
      </c>
      <c r="Q43" s="187" t="str">
        <f>[97]Sheet1!$E41</f>
        <v>373,787.13</v>
      </c>
      <c r="R43" s="187">
        <f t="shared" si="4"/>
        <v>0</v>
      </c>
      <c r="S43" s="187">
        <f>'[96]Managerial P&amp;L'!$L43</f>
        <v>410240.49</v>
      </c>
      <c r="T43" s="187">
        <f>'[96]Managerial P&amp;L'!$M43</f>
        <v>0</v>
      </c>
      <c r="U43" s="187">
        <f>'[96]Managerial P&amp;L'!$N43</f>
        <v>410240.49</v>
      </c>
      <c r="V43" s="187" t="str">
        <f>[97]Sheet1!$F41</f>
        <v>410,240.49</v>
      </c>
      <c r="W43" s="187">
        <f t="shared" si="5"/>
        <v>0</v>
      </c>
      <c r="X43" s="187">
        <f>'[96]Managerial P&amp;L'!$W43</f>
        <v>1570807.4200000002</v>
      </c>
      <c r="Y43" s="187" t="str">
        <f>[97]Sheet1!$G41</f>
        <v>1,570,807.42</v>
      </c>
      <c r="Z43" s="187">
        <f t="shared" si="1"/>
        <v>0</v>
      </c>
    </row>
    <row r="44" spans="1:26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7">
        <f>'[96]Managerial P&amp;L'!$C44</f>
        <v>11000</v>
      </c>
      <c r="E44" s="187">
        <f>'[96]Managerial P&amp;L'!$D44</f>
        <v>0</v>
      </c>
      <c r="F44" s="187">
        <f>'[96]Managerial P&amp;L'!$E44</f>
        <v>11000</v>
      </c>
      <c r="G44" s="187" t="str">
        <f>[97]Sheet1!$C42</f>
        <v>11,000.00</v>
      </c>
      <c r="H44" s="187">
        <f t="shared" si="2"/>
        <v>0</v>
      </c>
      <c r="I44" s="187">
        <f>'[96]Managerial P&amp;L'!$F44</f>
        <v>11000</v>
      </c>
      <c r="J44" s="187">
        <f>'[96]Managerial P&amp;L'!$G44</f>
        <v>0</v>
      </c>
      <c r="K44" s="187">
        <f>'[96]Managerial P&amp;L'!$H44</f>
        <v>11000</v>
      </c>
      <c r="L44" s="187" t="str">
        <f>[97]Sheet1!$D42</f>
        <v>11,000.00</v>
      </c>
      <c r="M44" s="187">
        <f t="shared" si="3"/>
        <v>0</v>
      </c>
      <c r="N44" s="187">
        <f>'[96]Managerial P&amp;L'!$I44</f>
        <v>11000</v>
      </c>
      <c r="O44" s="187">
        <f>'[96]Managerial P&amp;L'!$J44</f>
        <v>0</v>
      </c>
      <c r="P44" s="187">
        <f>'[96]Managerial P&amp;L'!$K44</f>
        <v>11000</v>
      </c>
      <c r="Q44" s="187" t="str">
        <f>[97]Sheet1!$E42</f>
        <v>11,000.00</v>
      </c>
      <c r="R44" s="187">
        <f t="shared" si="4"/>
        <v>0</v>
      </c>
      <c r="S44" s="187">
        <f>'[96]Managerial P&amp;L'!$L44</f>
        <v>14600</v>
      </c>
      <c r="T44" s="187">
        <f>'[96]Managerial P&amp;L'!$M44</f>
        <v>0</v>
      </c>
      <c r="U44" s="187">
        <f>'[96]Managerial P&amp;L'!$N44</f>
        <v>14600</v>
      </c>
      <c r="V44" s="187" t="str">
        <f>[97]Sheet1!$F42</f>
        <v>14,600.00</v>
      </c>
      <c r="W44" s="187">
        <f t="shared" si="5"/>
        <v>0</v>
      </c>
      <c r="X44" s="187">
        <f>'[96]Managerial P&amp;L'!$W44</f>
        <v>47600</v>
      </c>
      <c r="Y44" s="187" t="str">
        <f>[97]Sheet1!$G42</f>
        <v>47,600.00</v>
      </c>
      <c r="Z44" s="187">
        <f t="shared" si="1"/>
        <v>0</v>
      </c>
    </row>
    <row r="45" spans="1:26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7">
        <f>'[96]Managerial P&amp;L'!$C45</f>
        <v>14981.89</v>
      </c>
      <c r="E45" s="187">
        <f>'[96]Managerial P&amp;L'!$D45</f>
        <v>0</v>
      </c>
      <c r="F45" s="187">
        <f>'[96]Managerial P&amp;L'!$E45</f>
        <v>14981.89</v>
      </c>
      <c r="G45" s="187" t="str">
        <f>[97]Sheet1!$C43</f>
        <v>14,981.89</v>
      </c>
      <c r="H45" s="187">
        <f t="shared" si="2"/>
        <v>0</v>
      </c>
      <c r="I45" s="187">
        <f>'[96]Managerial P&amp;L'!$F45</f>
        <v>0</v>
      </c>
      <c r="J45" s="187">
        <f>'[96]Managerial P&amp;L'!$G45</f>
        <v>0</v>
      </c>
      <c r="K45" s="187">
        <f>'[96]Managerial P&amp;L'!$H45</f>
        <v>0</v>
      </c>
      <c r="L45" s="187">
        <f>[97]Sheet1!$D43</f>
        <v>0</v>
      </c>
      <c r="M45" s="187">
        <f t="shared" si="3"/>
        <v>0</v>
      </c>
      <c r="N45" s="187">
        <f>'[96]Managerial P&amp;L'!$I45</f>
        <v>0</v>
      </c>
      <c r="O45" s="187">
        <f>'[96]Managerial P&amp;L'!$J45</f>
        <v>0</v>
      </c>
      <c r="P45" s="187">
        <f>'[96]Managerial P&amp;L'!$K45</f>
        <v>0</v>
      </c>
      <c r="Q45" s="187">
        <f>[97]Sheet1!$E43</f>
        <v>0</v>
      </c>
      <c r="R45" s="187">
        <f t="shared" si="4"/>
        <v>0</v>
      </c>
      <c r="S45" s="187">
        <f>'[96]Managerial P&amp;L'!$L45</f>
        <v>0</v>
      </c>
      <c r="T45" s="187">
        <f>'[96]Managerial P&amp;L'!$M45</f>
        <v>0</v>
      </c>
      <c r="U45" s="187">
        <f>'[96]Managerial P&amp;L'!$N45</f>
        <v>0</v>
      </c>
      <c r="V45" s="187">
        <f>[97]Sheet1!$F43</f>
        <v>0</v>
      </c>
      <c r="W45" s="187">
        <f t="shared" si="5"/>
        <v>0</v>
      </c>
      <c r="X45" s="187">
        <f>'[96]Managerial P&amp;L'!$W45</f>
        <v>14981.89</v>
      </c>
      <c r="Y45" s="187" t="str">
        <f>[97]Sheet1!$G43</f>
        <v>14,981.89</v>
      </c>
      <c r="Z45" s="187">
        <f t="shared" si="1"/>
        <v>0</v>
      </c>
    </row>
    <row r="46" spans="1:26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7">
        <f>'[96]Managerial P&amp;L'!$C46</f>
        <v>74385.08</v>
      </c>
      <c r="E46" s="187">
        <f>'[96]Managerial P&amp;L'!$D46</f>
        <v>0</v>
      </c>
      <c r="F46" s="187">
        <f>'[96]Managerial P&amp;L'!$E46</f>
        <v>74385.08</v>
      </c>
      <c r="G46" s="187" t="str">
        <f>[97]Sheet1!$C44</f>
        <v>74,385.08</v>
      </c>
      <c r="H46" s="187">
        <f t="shared" si="2"/>
        <v>0</v>
      </c>
      <c r="I46" s="187">
        <f>'[96]Managerial P&amp;L'!$F46</f>
        <v>92568.07</v>
      </c>
      <c r="J46" s="187">
        <f>'[96]Managerial P&amp;L'!$G46</f>
        <v>0</v>
      </c>
      <c r="K46" s="187">
        <f>'[96]Managerial P&amp;L'!$H46</f>
        <v>92568.07</v>
      </c>
      <c r="L46" s="187" t="str">
        <f>[97]Sheet1!$D44</f>
        <v>92,568.07</v>
      </c>
      <c r="M46" s="187">
        <f t="shared" si="3"/>
        <v>0</v>
      </c>
      <c r="N46" s="187">
        <f>'[96]Managerial P&amp;L'!$I46</f>
        <v>91330.83</v>
      </c>
      <c r="O46" s="187">
        <f>'[96]Managerial P&amp;L'!$J46</f>
        <v>0</v>
      </c>
      <c r="P46" s="187">
        <f>'[96]Managerial P&amp;L'!$K46</f>
        <v>91330.83</v>
      </c>
      <c r="Q46" s="187" t="str">
        <f>[97]Sheet1!$E44</f>
        <v>91,330.83</v>
      </c>
      <c r="R46" s="187">
        <f t="shared" si="4"/>
        <v>0</v>
      </c>
      <c r="S46" s="187">
        <f>'[96]Managerial P&amp;L'!$L46</f>
        <v>110474.16</v>
      </c>
      <c r="T46" s="187">
        <f>'[96]Managerial P&amp;L'!$M46</f>
        <v>0</v>
      </c>
      <c r="U46" s="187">
        <f>'[96]Managerial P&amp;L'!$N46</f>
        <v>110474.16</v>
      </c>
      <c r="V46" s="187" t="str">
        <f>[97]Sheet1!$F44</f>
        <v>110,474.16</v>
      </c>
      <c r="W46" s="187">
        <f t="shared" si="5"/>
        <v>0</v>
      </c>
      <c r="X46" s="187">
        <f>'[96]Managerial P&amp;L'!$W46</f>
        <v>368758.14</v>
      </c>
      <c r="Y46" s="187" t="str">
        <f>[97]Sheet1!$G44</f>
        <v>368,758.14</v>
      </c>
      <c r="Z46" s="187">
        <f t="shared" si="1"/>
        <v>0</v>
      </c>
    </row>
    <row r="47" spans="1:26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7">
        <f>'[96]Managerial P&amp;L'!$C47</f>
        <v>24855</v>
      </c>
      <c r="E47" s="187">
        <f>'[96]Managerial P&amp;L'!$D47</f>
        <v>0</v>
      </c>
      <c r="F47" s="187">
        <f>'[96]Managerial P&amp;L'!$E47</f>
        <v>24855</v>
      </c>
      <c r="G47" s="187" t="str">
        <f>[97]Sheet1!$C45</f>
        <v>24,855.00</v>
      </c>
      <c r="H47" s="187">
        <f t="shared" si="2"/>
        <v>0</v>
      </c>
      <c r="I47" s="187">
        <f>'[96]Managerial P&amp;L'!$F47</f>
        <v>25810</v>
      </c>
      <c r="J47" s="187">
        <f>'[96]Managerial P&amp;L'!$G47</f>
        <v>0</v>
      </c>
      <c r="K47" s="187">
        <f>'[96]Managerial P&amp;L'!$H47</f>
        <v>25810</v>
      </c>
      <c r="L47" s="187" t="str">
        <f>[97]Sheet1!$D45</f>
        <v>25,810.00</v>
      </c>
      <c r="M47" s="187">
        <f t="shared" si="3"/>
        <v>0</v>
      </c>
      <c r="N47" s="187">
        <f>'[96]Managerial P&amp;L'!$I47</f>
        <v>27310</v>
      </c>
      <c r="O47" s="187">
        <f>'[96]Managerial P&amp;L'!$J47</f>
        <v>0</v>
      </c>
      <c r="P47" s="187">
        <f>'[96]Managerial P&amp;L'!$K47</f>
        <v>27310</v>
      </c>
      <c r="Q47" s="187" t="str">
        <f>[97]Sheet1!$E45</f>
        <v>27,310.00</v>
      </c>
      <c r="R47" s="187">
        <f t="shared" si="4"/>
        <v>0</v>
      </c>
      <c r="S47" s="187">
        <f>'[96]Managerial P&amp;L'!$L47</f>
        <v>32590</v>
      </c>
      <c r="T47" s="187">
        <f>'[96]Managerial P&amp;L'!$M47</f>
        <v>0</v>
      </c>
      <c r="U47" s="187">
        <f>'[96]Managerial P&amp;L'!$N47</f>
        <v>32590</v>
      </c>
      <c r="V47" s="187" t="str">
        <f>[97]Sheet1!$F45</f>
        <v>32,590.00</v>
      </c>
      <c r="W47" s="187">
        <f t="shared" si="5"/>
        <v>0</v>
      </c>
      <c r="X47" s="187">
        <f>'[96]Managerial P&amp;L'!$W47</f>
        <v>110565</v>
      </c>
      <c r="Y47" s="187" t="str">
        <f>[97]Sheet1!$G45</f>
        <v>110,565.00</v>
      </c>
      <c r="Z47" s="187">
        <f t="shared" si="1"/>
        <v>0</v>
      </c>
    </row>
    <row r="48" spans="1:26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7">
        <f>'[96]Managerial P&amp;L'!$C48</f>
        <v>0</v>
      </c>
      <c r="E48" s="187">
        <f>'[96]Managerial P&amp;L'!$D48</f>
        <v>0</v>
      </c>
      <c r="F48" s="187">
        <f>'[96]Managerial P&amp;L'!$E48</f>
        <v>0</v>
      </c>
      <c r="G48" s="187">
        <f>[97]Sheet1!$C46</f>
        <v>0</v>
      </c>
      <c r="H48" s="187">
        <f t="shared" si="2"/>
        <v>0</v>
      </c>
      <c r="I48" s="187">
        <f>'[96]Managerial P&amp;L'!$F48</f>
        <v>0</v>
      </c>
      <c r="J48" s="187">
        <f>'[96]Managerial P&amp;L'!$G48</f>
        <v>0</v>
      </c>
      <c r="K48" s="187">
        <f>'[96]Managerial P&amp;L'!$H48</f>
        <v>0</v>
      </c>
      <c r="L48" s="187">
        <f>[97]Sheet1!$D46</f>
        <v>0</v>
      </c>
      <c r="M48" s="187">
        <f t="shared" si="3"/>
        <v>0</v>
      </c>
      <c r="N48" s="187">
        <f>'[96]Managerial P&amp;L'!$I48</f>
        <v>0</v>
      </c>
      <c r="O48" s="187">
        <f>'[96]Managerial P&amp;L'!$J48</f>
        <v>0</v>
      </c>
      <c r="P48" s="187">
        <f>'[96]Managerial P&amp;L'!$K48</f>
        <v>0</v>
      </c>
      <c r="Q48" s="187">
        <f>[97]Sheet1!$E46</f>
        <v>0</v>
      </c>
      <c r="R48" s="187">
        <f t="shared" si="4"/>
        <v>0</v>
      </c>
      <c r="S48" s="187">
        <f>'[96]Managerial P&amp;L'!$L48</f>
        <v>0</v>
      </c>
      <c r="T48" s="187">
        <f>'[96]Managerial P&amp;L'!$M48</f>
        <v>0</v>
      </c>
      <c r="U48" s="187">
        <f>'[96]Managerial P&amp;L'!$N48</f>
        <v>0</v>
      </c>
      <c r="V48" s="187">
        <f>[97]Sheet1!$F46</f>
        <v>0</v>
      </c>
      <c r="W48" s="187">
        <f t="shared" si="5"/>
        <v>0</v>
      </c>
      <c r="X48" s="187">
        <f>'[96]Managerial P&amp;L'!$W48</f>
        <v>0</v>
      </c>
      <c r="Y48" s="187">
        <f>[97]Sheet1!$G46</f>
        <v>0</v>
      </c>
      <c r="Z48" s="187">
        <f t="shared" si="1"/>
        <v>0</v>
      </c>
    </row>
    <row r="49" spans="1:26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7">
        <f>'[96]Managerial P&amp;L'!$C49</f>
        <v>7200</v>
      </c>
      <c r="E49" s="187">
        <f>'[96]Managerial P&amp;L'!$D49</f>
        <v>0</v>
      </c>
      <c r="F49" s="187">
        <f>'[96]Managerial P&amp;L'!$E49</f>
        <v>7200</v>
      </c>
      <c r="G49" s="187" t="str">
        <f>[97]Sheet1!$C47</f>
        <v>7,200.00</v>
      </c>
      <c r="H49" s="187">
        <f t="shared" si="2"/>
        <v>0</v>
      </c>
      <c r="I49" s="187">
        <f>'[96]Managerial P&amp;L'!$F49</f>
        <v>9400</v>
      </c>
      <c r="J49" s="187">
        <f>'[96]Managerial P&amp;L'!$G49</f>
        <v>0</v>
      </c>
      <c r="K49" s="187">
        <f>'[96]Managerial P&amp;L'!$H49</f>
        <v>9400</v>
      </c>
      <c r="L49" s="187" t="str">
        <f>[97]Sheet1!$D47</f>
        <v>9,400.00</v>
      </c>
      <c r="M49" s="187">
        <f t="shared" si="3"/>
        <v>0</v>
      </c>
      <c r="N49" s="187">
        <f>'[96]Managerial P&amp;L'!$I49</f>
        <v>10400</v>
      </c>
      <c r="O49" s="187">
        <f>'[96]Managerial P&amp;L'!$J49</f>
        <v>0</v>
      </c>
      <c r="P49" s="187">
        <f>'[96]Managerial P&amp;L'!$K49</f>
        <v>10400</v>
      </c>
      <c r="Q49" s="187" t="str">
        <f>[97]Sheet1!$E47</f>
        <v>10,400.00</v>
      </c>
      <c r="R49" s="187">
        <f t="shared" si="4"/>
        <v>0</v>
      </c>
      <c r="S49" s="187">
        <f>'[96]Managerial P&amp;L'!$L49</f>
        <v>12800</v>
      </c>
      <c r="T49" s="187">
        <f>'[96]Managerial P&amp;L'!$M49</f>
        <v>0</v>
      </c>
      <c r="U49" s="187">
        <f>'[96]Managerial P&amp;L'!$N49</f>
        <v>12800</v>
      </c>
      <c r="V49" s="187" t="str">
        <f>[97]Sheet1!$F47</f>
        <v>12,800.00</v>
      </c>
      <c r="W49" s="187">
        <f t="shared" si="5"/>
        <v>0</v>
      </c>
      <c r="X49" s="187">
        <f>'[96]Managerial P&amp;L'!$W49</f>
        <v>39800</v>
      </c>
      <c r="Y49" s="187" t="str">
        <f>[97]Sheet1!$G47</f>
        <v>39,800.00</v>
      </c>
      <c r="Z49" s="187">
        <f t="shared" si="1"/>
        <v>0</v>
      </c>
    </row>
    <row r="50" spans="1:26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7">
        <f>'[96]Managerial P&amp;L'!$C50</f>
        <v>241587.49</v>
      </c>
      <c r="E50" s="187">
        <f>'[96]Managerial P&amp;L'!$D50</f>
        <v>0</v>
      </c>
      <c r="F50" s="187">
        <f>'[96]Managerial P&amp;L'!$E50</f>
        <v>241587.49</v>
      </c>
      <c r="G50" s="187" t="str">
        <f>[97]Sheet1!$C48</f>
        <v>241,587.49</v>
      </c>
      <c r="H50" s="187">
        <f t="shared" si="2"/>
        <v>0</v>
      </c>
      <c r="I50" s="187">
        <f>'[96]Managerial P&amp;L'!$F50</f>
        <v>155043.64000000001</v>
      </c>
      <c r="J50" s="187">
        <f>'[96]Managerial P&amp;L'!$G50</f>
        <v>0</v>
      </c>
      <c r="K50" s="187">
        <f>'[96]Managerial P&amp;L'!$H50</f>
        <v>155043.64000000001</v>
      </c>
      <c r="L50" s="187" t="str">
        <f>[97]Sheet1!$D48</f>
        <v>155,043.64</v>
      </c>
      <c r="M50" s="187">
        <f t="shared" si="3"/>
        <v>0</v>
      </c>
      <c r="N50" s="187">
        <f>'[96]Managerial P&amp;L'!$I50</f>
        <v>182954.33</v>
      </c>
      <c r="O50" s="187">
        <f>'[96]Managerial P&amp;L'!$J50</f>
        <v>0</v>
      </c>
      <c r="P50" s="187">
        <f>'[96]Managerial P&amp;L'!$K50</f>
        <v>182954.33</v>
      </c>
      <c r="Q50" s="187" t="str">
        <f>[97]Sheet1!$E48</f>
        <v>182,954.33</v>
      </c>
      <c r="R50" s="187">
        <f t="shared" si="4"/>
        <v>0</v>
      </c>
      <c r="S50" s="187">
        <f>'[96]Managerial P&amp;L'!$L50</f>
        <v>223655.14</v>
      </c>
      <c r="T50" s="187">
        <f>'[96]Managerial P&amp;L'!$M50</f>
        <v>0</v>
      </c>
      <c r="U50" s="187">
        <f>'[96]Managerial P&amp;L'!$N50</f>
        <v>223655.14</v>
      </c>
      <c r="V50" s="187" t="str">
        <f>[97]Sheet1!$F48</f>
        <v>223,655.14</v>
      </c>
      <c r="W50" s="187">
        <f t="shared" si="5"/>
        <v>0</v>
      </c>
      <c r="X50" s="187">
        <f>'[96]Managerial P&amp;L'!$W50</f>
        <v>803240.6</v>
      </c>
      <c r="Y50" s="187" t="str">
        <f>[97]Sheet1!$G48</f>
        <v>803,240.60</v>
      </c>
      <c r="Z50" s="187">
        <f t="shared" si="1"/>
        <v>0</v>
      </c>
    </row>
    <row r="51" spans="1:26" s="15" customFormat="1" ht="15.95" customHeight="1" x14ac:dyDescent="0.2">
      <c r="A51" s="39"/>
      <c r="B51" s="180">
        <f t="shared" si="0"/>
        <v>48</v>
      </c>
      <c r="C51" s="172" t="s">
        <v>1636</v>
      </c>
      <c r="D51" s="187">
        <f>'[96]Managerial P&amp;L'!$C51</f>
        <v>0</v>
      </c>
      <c r="E51" s="187">
        <f>'[96]Managerial P&amp;L'!$D51</f>
        <v>0</v>
      </c>
      <c r="F51" s="187">
        <f>'[96]Managerial P&amp;L'!$E51</f>
        <v>0</v>
      </c>
      <c r="G51" s="187">
        <f>[97]Sheet1!$C49</f>
        <v>0</v>
      </c>
      <c r="H51" s="187">
        <f t="shared" si="2"/>
        <v>0</v>
      </c>
      <c r="I51" s="187">
        <f>'[96]Managerial P&amp;L'!$F51</f>
        <v>0</v>
      </c>
      <c r="J51" s="187">
        <f>'[96]Managerial P&amp;L'!$G51</f>
        <v>0</v>
      </c>
      <c r="K51" s="187">
        <f>'[96]Managerial P&amp;L'!$H51</f>
        <v>0</v>
      </c>
      <c r="L51" s="187">
        <f>[97]Sheet1!$D49</f>
        <v>0</v>
      </c>
      <c r="M51" s="187">
        <f t="shared" si="3"/>
        <v>0</v>
      </c>
      <c r="N51" s="187">
        <f>'[96]Managerial P&amp;L'!$I51</f>
        <v>0</v>
      </c>
      <c r="O51" s="187">
        <f>'[96]Managerial P&amp;L'!$J51</f>
        <v>0</v>
      </c>
      <c r="P51" s="187">
        <f>'[96]Managerial P&amp;L'!$K51</f>
        <v>0</v>
      </c>
      <c r="Q51" s="187">
        <f>[97]Sheet1!$E49</f>
        <v>0</v>
      </c>
      <c r="R51" s="187">
        <f t="shared" si="4"/>
        <v>0</v>
      </c>
      <c r="S51" s="187">
        <f>'[96]Managerial P&amp;L'!$L51</f>
        <v>0</v>
      </c>
      <c r="T51" s="187">
        <f>'[96]Managerial P&amp;L'!$M51</f>
        <v>0</v>
      </c>
      <c r="U51" s="187">
        <f>'[96]Managerial P&amp;L'!$N51</f>
        <v>0</v>
      </c>
      <c r="V51" s="187">
        <f>[97]Sheet1!$F49</f>
        <v>0</v>
      </c>
      <c r="W51" s="187">
        <f t="shared" si="5"/>
        <v>0</v>
      </c>
      <c r="X51" s="187">
        <f>'[96]Managerial P&amp;L'!$W51</f>
        <v>0</v>
      </c>
      <c r="Y51" s="187">
        <f>[97]Sheet1!$G49</f>
        <v>0</v>
      </c>
      <c r="Z51" s="187">
        <f t="shared" si="1"/>
        <v>0</v>
      </c>
    </row>
    <row r="52" spans="1:26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7">
        <f>'[96]Managerial P&amp;L'!$C52</f>
        <v>464694.76</v>
      </c>
      <c r="E52" s="187">
        <f>'[96]Managerial P&amp;L'!$D52</f>
        <v>0</v>
      </c>
      <c r="F52" s="187">
        <f>'[96]Managerial P&amp;L'!$E52</f>
        <v>464694.76</v>
      </c>
      <c r="G52" s="187" t="str">
        <f>[97]Sheet1!$C50</f>
        <v>464,694.76</v>
      </c>
      <c r="H52" s="187">
        <f t="shared" si="2"/>
        <v>0</v>
      </c>
      <c r="I52" s="187">
        <f>'[96]Managerial P&amp;L'!$F52</f>
        <v>552718.99</v>
      </c>
      <c r="J52" s="187">
        <f>'[96]Managerial P&amp;L'!$G52</f>
        <v>0</v>
      </c>
      <c r="K52" s="187">
        <f>'[96]Managerial P&amp;L'!$H52</f>
        <v>552718.99</v>
      </c>
      <c r="L52" s="187" t="str">
        <f>[97]Sheet1!$D50</f>
        <v>552,718.99</v>
      </c>
      <c r="M52" s="187">
        <f t="shared" si="3"/>
        <v>0</v>
      </c>
      <c r="N52" s="187">
        <f>'[96]Managerial P&amp;L'!$I52</f>
        <v>668613.6399999999</v>
      </c>
      <c r="O52" s="187">
        <f>'[96]Managerial P&amp;L'!$J52</f>
        <v>0</v>
      </c>
      <c r="P52" s="187">
        <f>'[96]Managerial P&amp;L'!$K52</f>
        <v>668613.6399999999</v>
      </c>
      <c r="Q52" s="187" t="str">
        <f>[97]Sheet1!$E50</f>
        <v>668,613.64</v>
      </c>
      <c r="R52" s="187">
        <f t="shared" si="4"/>
        <v>0</v>
      </c>
      <c r="S52" s="187">
        <f>'[96]Managerial P&amp;L'!$L52</f>
        <v>660869.77</v>
      </c>
      <c r="T52" s="187">
        <f>'[96]Managerial P&amp;L'!$M52</f>
        <v>0</v>
      </c>
      <c r="U52" s="187">
        <f>'[96]Managerial P&amp;L'!$N52</f>
        <v>660869.77</v>
      </c>
      <c r="V52" s="187" t="str">
        <f>[97]Sheet1!$F50</f>
        <v>660,869.77</v>
      </c>
      <c r="W52" s="187">
        <f t="shared" si="5"/>
        <v>0</v>
      </c>
      <c r="X52" s="187">
        <f>'[96]Managerial P&amp;L'!$W52</f>
        <v>2346897.1599999997</v>
      </c>
      <c r="Y52" s="187" t="str">
        <f>[97]Sheet1!$G50</f>
        <v>2,346,897.16</v>
      </c>
      <c r="Z52" s="187">
        <f t="shared" si="1"/>
        <v>0</v>
      </c>
    </row>
    <row r="53" spans="1:26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8">
        <f>'[96]Managerial P&amp;L'!$C53</f>
        <v>4.634230400545588E-2</v>
      </c>
      <c r="E53" s="188">
        <f>'[96]Managerial P&amp;L'!$D53</f>
        <v>0</v>
      </c>
      <c r="F53" s="188">
        <f>'[96]Managerial P&amp;L'!$E53</f>
        <v>4.634230400545588E-2</v>
      </c>
      <c r="G53" s="188">
        <f>[97]Sheet1!$C51</f>
        <v>0</v>
      </c>
      <c r="H53" s="187">
        <f t="shared" si="2"/>
        <v>4.634230400545588E-2</v>
      </c>
      <c r="I53" s="187">
        <f>'[96]Managerial P&amp;L'!$F53</f>
        <v>7.0223640036276902E-2</v>
      </c>
      <c r="J53" s="187">
        <f>'[96]Managerial P&amp;L'!$G53</f>
        <v>0</v>
      </c>
      <c r="K53" s="187">
        <f>'[96]Managerial P&amp;L'!$H53</f>
        <v>7.0223640036276902E-2</v>
      </c>
      <c r="L53" s="187">
        <f>[97]Sheet1!$D51</f>
        <v>0</v>
      </c>
      <c r="M53" s="187">
        <f t="shared" si="3"/>
        <v>7.0223640036276902E-2</v>
      </c>
      <c r="N53" s="187">
        <f>'[96]Managerial P&amp;L'!$I53</f>
        <v>7.0514101423636205E-2</v>
      </c>
      <c r="O53" s="187">
        <f>'[96]Managerial P&amp;L'!$J53</f>
        <v>0</v>
      </c>
      <c r="P53" s="187">
        <f>'[96]Managerial P&amp;L'!$K53</f>
        <v>7.0514101423636205E-2</v>
      </c>
      <c r="Q53" s="187">
        <f>[97]Sheet1!$E51</f>
        <v>0</v>
      </c>
      <c r="R53" s="187">
        <f t="shared" si="4"/>
        <v>7.0514101423636205E-2</v>
      </c>
      <c r="S53" s="187">
        <f>'[96]Managerial P&amp;L'!$L53</f>
        <v>6.2457528249344217E-2</v>
      </c>
      <c r="T53" s="187">
        <f>'[96]Managerial P&amp;L'!$M53</f>
        <v>0</v>
      </c>
      <c r="U53" s="187">
        <f>'[96]Managerial P&amp;L'!$N53</f>
        <v>6.2457528249344217E-2</v>
      </c>
      <c r="V53" s="187">
        <f>[97]Sheet1!$F51</f>
        <v>0</v>
      </c>
      <c r="W53" s="187">
        <f t="shared" si="5"/>
        <v>6.2457528249344217E-2</v>
      </c>
      <c r="X53" s="187">
        <f>'[96]Managerial P&amp;L'!$W53</f>
        <v>6.1823295349132674E-2</v>
      </c>
      <c r="Y53" s="187">
        <f>[97]Sheet1!$G51</f>
        <v>0</v>
      </c>
      <c r="Z53" s="187">
        <f t="shared" si="1"/>
        <v>6.1823295349132674E-2</v>
      </c>
    </row>
    <row r="54" spans="1:26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7">
        <f>'[96]Managerial P&amp;L'!$C54</f>
        <v>3387.06</v>
      </c>
      <c r="E54" s="187">
        <f>'[96]Managerial P&amp;L'!$D54</f>
        <v>0</v>
      </c>
      <c r="F54" s="187">
        <f>'[96]Managerial P&amp;L'!$E54</f>
        <v>3387.06</v>
      </c>
      <c r="G54" s="187" t="str">
        <f>[97]Sheet1!$C52</f>
        <v>3,387.06</v>
      </c>
      <c r="H54" s="187">
        <f t="shared" si="2"/>
        <v>0</v>
      </c>
      <c r="I54" s="187">
        <f>'[96]Managerial P&amp;L'!$F54</f>
        <v>4428.2299999999996</v>
      </c>
      <c r="J54" s="187">
        <f>'[96]Managerial P&amp;L'!$G54</f>
        <v>0</v>
      </c>
      <c r="K54" s="187">
        <f>'[96]Managerial P&amp;L'!$H54</f>
        <v>4428.2299999999996</v>
      </c>
      <c r="L54" s="187" t="str">
        <f>[97]Sheet1!$D52</f>
        <v>4,428.23</v>
      </c>
      <c r="M54" s="187">
        <f t="shared" si="3"/>
        <v>0</v>
      </c>
      <c r="N54" s="187">
        <f>'[96]Managerial P&amp;L'!$I54</f>
        <v>4428.2299999999996</v>
      </c>
      <c r="O54" s="187">
        <f>'[96]Managerial P&amp;L'!$J54</f>
        <v>0</v>
      </c>
      <c r="P54" s="187">
        <f>'[96]Managerial P&amp;L'!$K54</f>
        <v>4428.2299999999996</v>
      </c>
      <c r="Q54" s="187" t="str">
        <f>[97]Sheet1!$E52</f>
        <v>4,428.23</v>
      </c>
      <c r="R54" s="187">
        <f t="shared" si="4"/>
        <v>0</v>
      </c>
      <c r="S54" s="187">
        <f>'[96]Managerial P&amp;L'!$L54</f>
        <v>6166.15</v>
      </c>
      <c r="T54" s="187">
        <f>'[96]Managerial P&amp;L'!$M54</f>
        <v>0</v>
      </c>
      <c r="U54" s="187">
        <f>'[96]Managerial P&amp;L'!$N54</f>
        <v>6166.15</v>
      </c>
      <c r="V54" s="187" t="str">
        <f>[97]Sheet1!$F52</f>
        <v>6,166.15</v>
      </c>
      <c r="W54" s="187">
        <f t="shared" si="5"/>
        <v>0</v>
      </c>
      <c r="X54" s="187">
        <f>'[96]Managerial P&amp;L'!$W54</f>
        <v>18409.669999999998</v>
      </c>
      <c r="Y54" s="187" t="str">
        <f>[97]Sheet1!$G52</f>
        <v>18,409.67</v>
      </c>
      <c r="Z54" s="187">
        <f t="shared" si="1"/>
        <v>0</v>
      </c>
    </row>
    <row r="55" spans="1:26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7">
        <f>'[96]Managerial P&amp;L'!$C55</f>
        <v>461307.7</v>
      </c>
      <c r="E55" s="187">
        <f>'[96]Managerial P&amp;L'!$D55</f>
        <v>0</v>
      </c>
      <c r="F55" s="187">
        <f>'[96]Managerial P&amp;L'!$E55</f>
        <v>461307.7</v>
      </c>
      <c r="G55" s="187" t="str">
        <f>[97]Sheet1!$C53</f>
        <v>461,307.70</v>
      </c>
      <c r="H55" s="187">
        <f t="shared" si="2"/>
        <v>0</v>
      </c>
      <c r="I55" s="187">
        <f>'[96]Managerial P&amp;L'!$F55</f>
        <v>548290.76</v>
      </c>
      <c r="J55" s="187">
        <f>'[96]Managerial P&amp;L'!$G55</f>
        <v>0</v>
      </c>
      <c r="K55" s="187">
        <f>'[96]Managerial P&amp;L'!$H55</f>
        <v>548290.76</v>
      </c>
      <c r="L55" s="187" t="str">
        <f>[97]Sheet1!$D53</f>
        <v>548,290.76</v>
      </c>
      <c r="M55" s="187">
        <f t="shared" si="3"/>
        <v>0</v>
      </c>
      <c r="N55" s="187">
        <f>'[96]Managerial P&amp;L'!$I55</f>
        <v>664185.40999999992</v>
      </c>
      <c r="O55" s="187">
        <f>'[96]Managerial P&amp;L'!$J55</f>
        <v>0</v>
      </c>
      <c r="P55" s="187">
        <f>'[96]Managerial P&amp;L'!$K55</f>
        <v>664185.40999999992</v>
      </c>
      <c r="Q55" s="187" t="str">
        <f>[97]Sheet1!$E53</f>
        <v>664,185.41</v>
      </c>
      <c r="R55" s="187">
        <f t="shared" si="4"/>
        <v>0</v>
      </c>
      <c r="S55" s="187">
        <f>'[96]Managerial P&amp;L'!$L55</f>
        <v>654703.62</v>
      </c>
      <c r="T55" s="187">
        <f>'[96]Managerial P&amp;L'!$M55</f>
        <v>0</v>
      </c>
      <c r="U55" s="187">
        <f>'[96]Managerial P&amp;L'!$N55</f>
        <v>654703.62</v>
      </c>
      <c r="V55" s="187" t="str">
        <f>[97]Sheet1!$F53</f>
        <v>654,703.62</v>
      </c>
      <c r="W55" s="187">
        <f t="shared" si="5"/>
        <v>0</v>
      </c>
      <c r="X55" s="187">
        <f>'[96]Managerial P&amp;L'!$W55</f>
        <v>2328487.4899999998</v>
      </c>
      <c r="Y55" s="187" t="str">
        <f>[97]Sheet1!$G53</f>
        <v>2,328,487.49</v>
      </c>
      <c r="Z55" s="187">
        <f t="shared" si="1"/>
        <v>0</v>
      </c>
    </row>
    <row r="56" spans="1:26" s="15" customFormat="1" ht="15.95" customHeight="1" x14ac:dyDescent="0.2">
      <c r="A56" s="39"/>
      <c r="B56" s="180">
        <f t="shared" si="0"/>
        <v>53</v>
      </c>
      <c r="C56" s="172" t="s">
        <v>1636</v>
      </c>
      <c r="D56" s="187">
        <f>'[96]Managerial P&amp;L'!$C56</f>
        <v>0</v>
      </c>
      <c r="E56" s="187">
        <f>'[96]Managerial P&amp;L'!$D56</f>
        <v>0</v>
      </c>
      <c r="F56" s="187">
        <f>'[96]Managerial P&amp;L'!$E56</f>
        <v>0</v>
      </c>
      <c r="G56" s="187">
        <f>[97]Sheet1!$C54</f>
        <v>0</v>
      </c>
      <c r="H56" s="187">
        <f t="shared" si="2"/>
        <v>0</v>
      </c>
      <c r="I56" s="187">
        <f>'[96]Managerial P&amp;L'!$F56</f>
        <v>0</v>
      </c>
      <c r="J56" s="187">
        <f>'[96]Managerial P&amp;L'!$G56</f>
        <v>0</v>
      </c>
      <c r="K56" s="187">
        <f>'[96]Managerial P&amp;L'!$H56</f>
        <v>0</v>
      </c>
      <c r="L56" s="187">
        <f>[97]Sheet1!$D54</f>
        <v>0</v>
      </c>
      <c r="M56" s="187">
        <f t="shared" si="3"/>
        <v>0</v>
      </c>
      <c r="N56" s="187">
        <f>'[96]Managerial P&amp;L'!$I56</f>
        <v>0</v>
      </c>
      <c r="O56" s="187">
        <f>'[96]Managerial P&amp;L'!$J56</f>
        <v>0</v>
      </c>
      <c r="P56" s="187">
        <f>'[96]Managerial P&amp;L'!$K56</f>
        <v>0</v>
      </c>
      <c r="Q56" s="187">
        <f>[97]Sheet1!$E54</f>
        <v>0</v>
      </c>
      <c r="R56" s="187">
        <f t="shared" si="4"/>
        <v>0</v>
      </c>
      <c r="S56" s="187">
        <f>'[96]Managerial P&amp;L'!$L56</f>
        <v>0</v>
      </c>
      <c r="T56" s="187">
        <f>'[96]Managerial P&amp;L'!$M56</f>
        <v>0</v>
      </c>
      <c r="U56" s="187">
        <f>'[96]Managerial P&amp;L'!$N56</f>
        <v>0</v>
      </c>
      <c r="V56" s="187">
        <f>[97]Sheet1!$F54</f>
        <v>0</v>
      </c>
      <c r="W56" s="187">
        <f t="shared" si="5"/>
        <v>0</v>
      </c>
      <c r="X56" s="187">
        <f>'[96]Managerial P&amp;L'!$W56</f>
        <v>0</v>
      </c>
      <c r="Y56" s="187">
        <f>[97]Sheet1!$G54</f>
        <v>0</v>
      </c>
      <c r="Z56" s="187">
        <f t="shared" si="1"/>
        <v>0</v>
      </c>
    </row>
    <row r="57" spans="1:26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7">
        <f>'[96]Managerial P&amp;L'!$C57</f>
        <v>298851.08999999997</v>
      </c>
      <c r="E57" s="187">
        <f>'[96]Managerial P&amp;L'!$D57</f>
        <v>0</v>
      </c>
      <c r="F57" s="187">
        <f>'[96]Managerial P&amp;L'!$E57</f>
        <v>298851.08999999997</v>
      </c>
      <c r="G57" s="187" t="str">
        <f>[97]Sheet1!$C55</f>
        <v>298,851.09</v>
      </c>
      <c r="H57" s="187">
        <f t="shared" si="2"/>
        <v>0</v>
      </c>
      <c r="I57" s="187">
        <f>'[96]Managerial P&amp;L'!$F57</f>
        <v>316095.64999999997</v>
      </c>
      <c r="J57" s="187">
        <f>'[96]Managerial P&amp;L'!$G57</f>
        <v>0</v>
      </c>
      <c r="K57" s="187">
        <f>'[96]Managerial P&amp;L'!$H57</f>
        <v>316095.64999999997</v>
      </c>
      <c r="L57" s="187" t="str">
        <f>[97]Sheet1!$D55</f>
        <v>316,095.65</v>
      </c>
      <c r="M57" s="187">
        <f t="shared" si="3"/>
        <v>0</v>
      </c>
      <c r="N57" s="187">
        <f>'[96]Managerial P&amp;L'!$I57</f>
        <v>344283.97000000003</v>
      </c>
      <c r="O57" s="187">
        <f>'[96]Managerial P&amp;L'!$J57</f>
        <v>0</v>
      </c>
      <c r="P57" s="187">
        <f>'[96]Managerial P&amp;L'!$K57</f>
        <v>344283.97000000003</v>
      </c>
      <c r="Q57" s="187" t="str">
        <f>[97]Sheet1!$E55</f>
        <v>344,283.97</v>
      </c>
      <c r="R57" s="187">
        <f t="shared" si="4"/>
        <v>0</v>
      </c>
      <c r="S57" s="187">
        <f>'[96]Managerial P&amp;L'!$L57</f>
        <v>382789.00999999995</v>
      </c>
      <c r="T57" s="187">
        <f>'[96]Managerial P&amp;L'!$M57</f>
        <v>0</v>
      </c>
      <c r="U57" s="187">
        <f>'[96]Managerial P&amp;L'!$N57</f>
        <v>382789.00999999995</v>
      </c>
      <c r="V57" s="187" t="str">
        <f>[97]Sheet1!$F55</f>
        <v>382,789.01</v>
      </c>
      <c r="W57" s="187">
        <f t="shared" si="5"/>
        <v>0</v>
      </c>
      <c r="X57" s="187">
        <f>'[96]Managerial P&amp;L'!$W57</f>
        <v>1342019.7200000002</v>
      </c>
      <c r="Y57" s="187" t="str">
        <f>[97]Sheet1!$G55</f>
        <v>1,342,019.72</v>
      </c>
      <c r="Z57" s="187">
        <f t="shared" si="1"/>
        <v>0</v>
      </c>
    </row>
    <row r="58" spans="1:26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8">
        <f>'[96]Managerial P&amp;L'!$C58</f>
        <v>2.9803323078448001E-2</v>
      </c>
      <c r="E58" s="188">
        <f>'[96]Managerial P&amp;L'!$D58</f>
        <v>0</v>
      </c>
      <c r="F58" s="188">
        <f>'[96]Managerial P&amp;L'!$E58</f>
        <v>2.9803323078448001E-2</v>
      </c>
      <c r="G58" s="188">
        <f>[97]Sheet1!$C56</f>
        <v>0</v>
      </c>
      <c r="H58" s="187">
        <f t="shared" si="2"/>
        <v>2.9803323078448001E-2</v>
      </c>
      <c r="I58" s="187">
        <f>'[96]Managerial P&amp;L'!$F58</f>
        <v>4.0160348285903778E-2</v>
      </c>
      <c r="J58" s="187">
        <f>'[96]Managerial P&amp;L'!$G58</f>
        <v>0</v>
      </c>
      <c r="K58" s="187">
        <f>'[96]Managerial P&amp;L'!$H58</f>
        <v>4.0160348285903778E-2</v>
      </c>
      <c r="L58" s="187">
        <f>[97]Sheet1!$D56</f>
        <v>0</v>
      </c>
      <c r="M58" s="187">
        <f t="shared" si="3"/>
        <v>4.0160348285903778E-2</v>
      </c>
      <c r="N58" s="187">
        <f>'[96]Managerial P&amp;L'!$I58</f>
        <v>3.6309272391021115E-2</v>
      </c>
      <c r="O58" s="187">
        <f>'[96]Managerial P&amp;L'!$J58</f>
        <v>0</v>
      </c>
      <c r="P58" s="187">
        <f>'[96]Managerial P&amp;L'!$K58</f>
        <v>3.6309272391021115E-2</v>
      </c>
      <c r="Q58" s="187">
        <f>[97]Sheet1!$E56</f>
        <v>0</v>
      </c>
      <c r="R58" s="187">
        <f t="shared" si="4"/>
        <v>3.6309272391021115E-2</v>
      </c>
      <c r="S58" s="187">
        <f>'[96]Managerial P&amp;L'!$L58</f>
        <v>3.6176651574808004E-2</v>
      </c>
      <c r="T58" s="187">
        <f>'[96]Managerial P&amp;L'!$M58</f>
        <v>0</v>
      </c>
      <c r="U58" s="187">
        <f>'[96]Managerial P&amp;L'!$N58</f>
        <v>3.6176651574808004E-2</v>
      </c>
      <c r="V58" s="187">
        <f>[97]Sheet1!$F56</f>
        <v>0</v>
      </c>
      <c r="W58" s="187">
        <f t="shared" si="5"/>
        <v>3.6176651574808004E-2</v>
      </c>
      <c r="X58" s="187">
        <f>'[96]Managerial P&amp;L'!$W58</f>
        <v>3.5352244200559838E-2</v>
      </c>
      <c r="Y58" s="187">
        <f>[97]Sheet1!$G56</f>
        <v>0</v>
      </c>
      <c r="Z58" s="187">
        <f t="shared" si="1"/>
        <v>3.5352244200559838E-2</v>
      </c>
    </row>
    <row r="59" spans="1:26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7">
        <f>'[96]Managerial P&amp;L'!$C59</f>
        <v>1894.55</v>
      </c>
      <c r="E59" s="187">
        <f>'[96]Managerial P&amp;L'!$D59</f>
        <v>0</v>
      </c>
      <c r="F59" s="187">
        <f>'[96]Managerial P&amp;L'!$E59</f>
        <v>1894.55</v>
      </c>
      <c r="G59" s="187" t="str">
        <f>[97]Sheet1!$C57</f>
        <v>1,894.55</v>
      </c>
      <c r="H59" s="187">
        <f t="shared" si="2"/>
        <v>0</v>
      </c>
      <c r="I59" s="187">
        <f>'[96]Managerial P&amp;L'!$F59</f>
        <v>165.42</v>
      </c>
      <c r="J59" s="187">
        <f>'[96]Managerial P&amp;L'!$G59</f>
        <v>0</v>
      </c>
      <c r="K59" s="187">
        <f>'[96]Managerial P&amp;L'!$H59</f>
        <v>165.42</v>
      </c>
      <c r="L59" s="187">
        <f>[97]Sheet1!$D57</f>
        <v>165.42</v>
      </c>
      <c r="M59" s="187">
        <f t="shared" si="3"/>
        <v>0</v>
      </c>
      <c r="N59" s="187">
        <f>'[96]Managerial P&amp;L'!$I59</f>
        <v>456</v>
      </c>
      <c r="O59" s="187">
        <f>'[96]Managerial P&amp;L'!$J59</f>
        <v>0</v>
      </c>
      <c r="P59" s="187">
        <f>'[96]Managerial P&amp;L'!$K59</f>
        <v>456</v>
      </c>
      <c r="Q59" s="187">
        <f>[97]Sheet1!$E57</f>
        <v>456</v>
      </c>
      <c r="R59" s="187">
        <f t="shared" si="4"/>
        <v>0</v>
      </c>
      <c r="S59" s="187">
        <f>'[96]Managerial P&amp;L'!$L59</f>
        <v>492.94</v>
      </c>
      <c r="T59" s="187">
        <f>'[96]Managerial P&amp;L'!$M59</f>
        <v>0</v>
      </c>
      <c r="U59" s="187">
        <f>'[96]Managerial P&amp;L'!$N59</f>
        <v>492.94</v>
      </c>
      <c r="V59" s="187">
        <f>[97]Sheet1!$F57</f>
        <v>492.94</v>
      </c>
      <c r="W59" s="187">
        <f t="shared" si="5"/>
        <v>0</v>
      </c>
      <c r="X59" s="187">
        <f>'[96]Managerial P&amp;L'!$W59</f>
        <v>3008.91</v>
      </c>
      <c r="Y59" s="187" t="str">
        <f>[97]Sheet1!$G57</f>
        <v>3,008.91</v>
      </c>
      <c r="Z59" s="187">
        <f t="shared" si="1"/>
        <v>0</v>
      </c>
    </row>
    <row r="60" spans="1:26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7">
        <f>'[96]Managerial P&amp;L'!$C60</f>
        <v>0</v>
      </c>
      <c r="E60" s="187">
        <f>'[96]Managerial P&amp;L'!$D60</f>
        <v>0</v>
      </c>
      <c r="F60" s="187">
        <f>'[96]Managerial P&amp;L'!$E60</f>
        <v>0</v>
      </c>
      <c r="G60" s="187">
        <f>[97]Sheet1!$C58</f>
        <v>0</v>
      </c>
      <c r="H60" s="187">
        <f t="shared" si="2"/>
        <v>0</v>
      </c>
      <c r="I60" s="187">
        <f>'[96]Managerial P&amp;L'!$F60</f>
        <v>0</v>
      </c>
      <c r="J60" s="187">
        <f>'[96]Managerial P&amp;L'!$G60</f>
        <v>0</v>
      </c>
      <c r="K60" s="187">
        <f>'[96]Managerial P&amp;L'!$H60</f>
        <v>0</v>
      </c>
      <c r="L60" s="187">
        <f>[97]Sheet1!$D58</f>
        <v>0</v>
      </c>
      <c r="M60" s="187">
        <f t="shared" si="3"/>
        <v>0</v>
      </c>
      <c r="N60" s="187">
        <f>'[96]Managerial P&amp;L'!$I60</f>
        <v>0</v>
      </c>
      <c r="O60" s="187">
        <f>'[96]Managerial P&amp;L'!$J60</f>
        <v>0</v>
      </c>
      <c r="P60" s="187">
        <f>'[96]Managerial P&amp;L'!$K60</f>
        <v>0</v>
      </c>
      <c r="Q60" s="187">
        <f>[97]Sheet1!$E58</f>
        <v>0</v>
      </c>
      <c r="R60" s="187">
        <f t="shared" si="4"/>
        <v>0</v>
      </c>
      <c r="S60" s="187">
        <f>'[96]Managerial P&amp;L'!$L60</f>
        <v>0</v>
      </c>
      <c r="T60" s="187">
        <f>'[96]Managerial P&amp;L'!$M60</f>
        <v>0</v>
      </c>
      <c r="U60" s="187">
        <f>'[96]Managerial P&amp;L'!$N60</f>
        <v>0</v>
      </c>
      <c r="V60" s="187">
        <f>[97]Sheet1!$F58</f>
        <v>0</v>
      </c>
      <c r="W60" s="187">
        <f t="shared" si="5"/>
        <v>0</v>
      </c>
      <c r="X60" s="187">
        <f>'[96]Managerial P&amp;L'!$W60</f>
        <v>0</v>
      </c>
      <c r="Y60" s="187">
        <f>[97]Sheet1!$G58</f>
        <v>0</v>
      </c>
      <c r="Z60" s="187">
        <f t="shared" si="1"/>
        <v>0</v>
      </c>
    </row>
    <row r="61" spans="1:26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7">
        <f>'[96]Managerial P&amp;L'!$C61</f>
        <v>5275</v>
      </c>
      <c r="E61" s="187">
        <f>'[96]Managerial P&amp;L'!$D61</f>
        <v>0</v>
      </c>
      <c r="F61" s="187">
        <f>'[96]Managerial P&amp;L'!$E61</f>
        <v>5275</v>
      </c>
      <c r="G61" s="187" t="str">
        <f>[97]Sheet1!$C59</f>
        <v>5,275.00</v>
      </c>
      <c r="H61" s="187">
        <f t="shared" si="2"/>
        <v>0</v>
      </c>
      <c r="I61" s="187">
        <f>'[96]Managerial P&amp;L'!$F61</f>
        <v>3995</v>
      </c>
      <c r="J61" s="187">
        <f>'[96]Managerial P&amp;L'!$G61</f>
        <v>0</v>
      </c>
      <c r="K61" s="187">
        <f>'[96]Managerial P&amp;L'!$H61</f>
        <v>3995</v>
      </c>
      <c r="L61" s="187" t="str">
        <f>[97]Sheet1!$D59</f>
        <v>3,995.00</v>
      </c>
      <c r="M61" s="187">
        <f t="shared" si="3"/>
        <v>0</v>
      </c>
      <c r="N61" s="187">
        <f>'[96]Managerial P&amp;L'!$I61</f>
        <v>7320</v>
      </c>
      <c r="O61" s="187">
        <f>'[96]Managerial P&amp;L'!$J61</f>
        <v>0</v>
      </c>
      <c r="P61" s="187">
        <f>'[96]Managerial P&amp;L'!$K61</f>
        <v>7320</v>
      </c>
      <c r="Q61" s="187" t="str">
        <f>[97]Sheet1!$E59</f>
        <v>7,320.00</v>
      </c>
      <c r="R61" s="187">
        <f t="shared" si="4"/>
        <v>0</v>
      </c>
      <c r="S61" s="187">
        <f>'[96]Managerial P&amp;L'!$L61</f>
        <v>6050</v>
      </c>
      <c r="T61" s="187">
        <f>'[96]Managerial P&amp;L'!$M61</f>
        <v>0</v>
      </c>
      <c r="U61" s="187">
        <f>'[96]Managerial P&amp;L'!$N61</f>
        <v>6050</v>
      </c>
      <c r="V61" s="187" t="str">
        <f>[97]Sheet1!$F59</f>
        <v>6,050.00</v>
      </c>
      <c r="W61" s="187">
        <f t="shared" si="5"/>
        <v>0</v>
      </c>
      <c r="X61" s="187">
        <f>'[96]Managerial P&amp;L'!$W61</f>
        <v>22640</v>
      </c>
      <c r="Y61" s="187" t="str">
        <f>[97]Sheet1!$G59</f>
        <v>22,640.00</v>
      </c>
      <c r="Z61" s="187">
        <f t="shared" si="1"/>
        <v>0</v>
      </c>
    </row>
    <row r="62" spans="1:26" s="15" customFormat="1" ht="15.95" customHeight="1" x14ac:dyDescent="0.2">
      <c r="A62" s="26" t="s">
        <v>1534</v>
      </c>
      <c r="B62" s="179">
        <f t="shared" ref="B62:B124" si="6">ROW()-3</f>
        <v>59</v>
      </c>
      <c r="C62" s="196" t="s">
        <v>1644</v>
      </c>
      <c r="D62" s="187">
        <f>'[96]Managerial P&amp;L'!$C62</f>
        <v>17852.11</v>
      </c>
      <c r="E62" s="187">
        <f>'[96]Managerial P&amp;L'!$D62</f>
        <v>0</v>
      </c>
      <c r="F62" s="187">
        <f>'[96]Managerial P&amp;L'!$E62</f>
        <v>17852.11</v>
      </c>
      <c r="G62" s="187" t="str">
        <f>[97]Sheet1!$C60</f>
        <v>17,852.11</v>
      </c>
      <c r="H62" s="187">
        <f t="shared" si="2"/>
        <v>0</v>
      </c>
      <c r="I62" s="187">
        <f>'[96]Managerial P&amp;L'!$F62</f>
        <v>2740.52</v>
      </c>
      <c r="J62" s="187">
        <f>'[96]Managerial P&amp;L'!$G62</f>
        <v>0</v>
      </c>
      <c r="K62" s="187">
        <f>'[96]Managerial P&amp;L'!$H62</f>
        <v>2740.52</v>
      </c>
      <c r="L62" s="187" t="str">
        <f>[97]Sheet1!$D60</f>
        <v>2,740.52</v>
      </c>
      <c r="M62" s="187">
        <f t="shared" si="3"/>
        <v>0</v>
      </c>
      <c r="N62" s="187">
        <f>'[96]Managerial P&amp;L'!$I62</f>
        <v>29723.69</v>
      </c>
      <c r="O62" s="187">
        <f>'[96]Managerial P&amp;L'!$J62</f>
        <v>0</v>
      </c>
      <c r="P62" s="187">
        <f>'[96]Managerial P&amp;L'!$K62</f>
        <v>29723.69</v>
      </c>
      <c r="Q62" s="187" t="str">
        <f>[97]Sheet1!$E60</f>
        <v>29,723.69</v>
      </c>
      <c r="R62" s="187">
        <f t="shared" si="4"/>
        <v>0</v>
      </c>
      <c r="S62" s="187">
        <f>'[96]Managerial P&amp;L'!$L62</f>
        <v>9122.16</v>
      </c>
      <c r="T62" s="187">
        <f>'[96]Managerial P&amp;L'!$M62</f>
        <v>0</v>
      </c>
      <c r="U62" s="187">
        <f>'[96]Managerial P&amp;L'!$N62</f>
        <v>9122.16</v>
      </c>
      <c r="V62" s="187" t="str">
        <f>[97]Sheet1!$F60</f>
        <v>9,122.16</v>
      </c>
      <c r="W62" s="187">
        <f t="shared" si="5"/>
        <v>0</v>
      </c>
      <c r="X62" s="187">
        <f>'[96]Managerial P&amp;L'!$W62</f>
        <v>59438.479999999996</v>
      </c>
      <c r="Y62" s="187" t="str">
        <f>[97]Sheet1!$G60</f>
        <v>59,438.48</v>
      </c>
      <c r="Z62" s="187">
        <f t="shared" si="1"/>
        <v>0</v>
      </c>
    </row>
    <row r="63" spans="1:26" s="15" customFormat="1" ht="15.95" customHeight="1" x14ac:dyDescent="0.2">
      <c r="A63" s="26" t="s">
        <v>1535</v>
      </c>
      <c r="B63" s="179">
        <f t="shared" si="6"/>
        <v>60</v>
      </c>
      <c r="C63" s="196" t="s">
        <v>1644</v>
      </c>
      <c r="D63" s="187">
        <f>'[96]Managerial P&amp;L'!$C63</f>
        <v>-20.8</v>
      </c>
      <c r="E63" s="187">
        <f>'[96]Managerial P&amp;L'!$D63</f>
        <v>0</v>
      </c>
      <c r="F63" s="187">
        <f>'[96]Managerial P&amp;L'!$E63</f>
        <v>-20.8</v>
      </c>
      <c r="G63" s="187">
        <f>[97]Sheet1!$C61</f>
        <v>-20.8</v>
      </c>
      <c r="H63" s="187">
        <f t="shared" si="2"/>
        <v>0</v>
      </c>
      <c r="I63" s="187">
        <f>'[96]Managerial P&amp;L'!$F63</f>
        <v>-105.5</v>
      </c>
      <c r="J63" s="187">
        <f>'[96]Managerial P&amp;L'!$G63</f>
        <v>0</v>
      </c>
      <c r="K63" s="187">
        <f>'[96]Managerial P&amp;L'!$H63</f>
        <v>-105.5</v>
      </c>
      <c r="L63" s="187" t="str">
        <f>[97]Sheet1!$D61</f>
        <v>-,105.50</v>
      </c>
      <c r="M63" s="187" t="e">
        <f t="shared" si="3"/>
        <v>#VALUE!</v>
      </c>
      <c r="N63" s="187">
        <f>'[96]Managerial P&amp;L'!$I63</f>
        <v>38</v>
      </c>
      <c r="O63" s="187">
        <f>'[96]Managerial P&amp;L'!$J63</f>
        <v>0</v>
      </c>
      <c r="P63" s="187">
        <f>'[96]Managerial P&amp;L'!$K63</f>
        <v>38</v>
      </c>
      <c r="Q63" s="187">
        <f>[97]Sheet1!$E61</f>
        <v>38</v>
      </c>
      <c r="R63" s="187">
        <f t="shared" si="4"/>
        <v>0</v>
      </c>
      <c r="S63" s="187">
        <f>'[96]Managerial P&amp;L'!$L63</f>
        <v>23</v>
      </c>
      <c r="T63" s="187">
        <f>'[96]Managerial P&amp;L'!$M63</f>
        <v>0</v>
      </c>
      <c r="U63" s="187">
        <f>'[96]Managerial P&amp;L'!$N63</f>
        <v>23</v>
      </c>
      <c r="V63" s="187">
        <f>[97]Sheet1!$F61</f>
        <v>23</v>
      </c>
      <c r="W63" s="187">
        <f t="shared" si="5"/>
        <v>0</v>
      </c>
      <c r="X63" s="187">
        <f>'[96]Managerial P&amp;L'!$W63</f>
        <v>-65.3</v>
      </c>
      <c r="Y63" s="187">
        <f>[97]Sheet1!$G61</f>
        <v>-65.3</v>
      </c>
      <c r="Z63" s="187">
        <f t="shared" si="1"/>
        <v>0</v>
      </c>
    </row>
    <row r="64" spans="1:26" s="15" customFormat="1" ht="15.95" customHeight="1" x14ac:dyDescent="0.2">
      <c r="A64" s="26" t="s">
        <v>1536</v>
      </c>
      <c r="B64" s="179">
        <f t="shared" si="6"/>
        <v>61</v>
      </c>
      <c r="C64" s="196" t="s">
        <v>1644</v>
      </c>
      <c r="D64" s="187">
        <f>'[96]Managerial P&amp;L'!$C64</f>
        <v>23055.29</v>
      </c>
      <c r="E64" s="187">
        <f>'[96]Managerial P&amp;L'!$D64</f>
        <v>0</v>
      </c>
      <c r="F64" s="187">
        <f>'[96]Managerial P&amp;L'!$E64</f>
        <v>23055.29</v>
      </c>
      <c r="G64" s="187" t="str">
        <f>[97]Sheet1!$C62</f>
        <v>23,055.29</v>
      </c>
      <c r="H64" s="187">
        <f t="shared" si="2"/>
        <v>0</v>
      </c>
      <c r="I64" s="187">
        <f>'[96]Managerial P&amp;L'!$F64</f>
        <v>34863.5</v>
      </c>
      <c r="J64" s="187">
        <f>'[96]Managerial P&amp;L'!$G64</f>
        <v>0</v>
      </c>
      <c r="K64" s="187">
        <f>'[96]Managerial P&amp;L'!$H64</f>
        <v>34863.5</v>
      </c>
      <c r="L64" s="187" t="str">
        <f>[97]Sheet1!$D62</f>
        <v>34,863.50</v>
      </c>
      <c r="M64" s="187">
        <f t="shared" si="3"/>
        <v>0</v>
      </c>
      <c r="N64" s="187">
        <f>'[96]Managerial P&amp;L'!$I64</f>
        <v>27101.32</v>
      </c>
      <c r="O64" s="187">
        <f>'[96]Managerial P&amp;L'!$J64</f>
        <v>0</v>
      </c>
      <c r="P64" s="187">
        <f>'[96]Managerial P&amp;L'!$K64</f>
        <v>27101.32</v>
      </c>
      <c r="Q64" s="187" t="str">
        <f>[97]Sheet1!$E62</f>
        <v>27,101.32</v>
      </c>
      <c r="R64" s="187">
        <f t="shared" si="4"/>
        <v>0</v>
      </c>
      <c r="S64" s="187">
        <f>'[96]Managerial P&amp;L'!$L64</f>
        <v>32898</v>
      </c>
      <c r="T64" s="187">
        <f>'[96]Managerial P&amp;L'!$M64</f>
        <v>0</v>
      </c>
      <c r="U64" s="187">
        <f>'[96]Managerial P&amp;L'!$N64</f>
        <v>32898</v>
      </c>
      <c r="V64" s="187" t="str">
        <f>[97]Sheet1!$F62</f>
        <v>32,898.00</v>
      </c>
      <c r="W64" s="187">
        <f t="shared" si="5"/>
        <v>0</v>
      </c>
      <c r="X64" s="187">
        <f>'[96]Managerial P&amp;L'!$W64</f>
        <v>117918.11</v>
      </c>
      <c r="Y64" s="187" t="str">
        <f>[97]Sheet1!$G62</f>
        <v>117,918.11</v>
      </c>
      <c r="Z64" s="187">
        <f t="shared" si="1"/>
        <v>0</v>
      </c>
    </row>
    <row r="65" spans="1:26" s="15" customFormat="1" ht="15.95" customHeight="1" x14ac:dyDescent="0.2">
      <c r="A65" s="26" t="s">
        <v>1327</v>
      </c>
      <c r="B65" s="179">
        <f t="shared" si="6"/>
        <v>62</v>
      </c>
      <c r="C65" s="196" t="s">
        <v>1644</v>
      </c>
      <c r="D65" s="187">
        <f>'[96]Managerial P&amp;L'!$C65</f>
        <v>12417.8</v>
      </c>
      <c r="E65" s="187">
        <f>'[96]Managerial P&amp;L'!$D65</f>
        <v>0</v>
      </c>
      <c r="F65" s="187">
        <f>'[96]Managerial P&amp;L'!$E65</f>
        <v>12417.8</v>
      </c>
      <c r="G65" s="187" t="str">
        <f>[97]Sheet1!$C63</f>
        <v>12,417.80</v>
      </c>
      <c r="H65" s="187">
        <f t="shared" si="2"/>
        <v>0</v>
      </c>
      <c r="I65" s="187">
        <f>'[96]Managerial P&amp;L'!$F65</f>
        <v>16802.72</v>
      </c>
      <c r="J65" s="187">
        <f>'[96]Managerial P&amp;L'!$G65</f>
        <v>0</v>
      </c>
      <c r="K65" s="187">
        <f>'[96]Managerial P&amp;L'!$H65</f>
        <v>16802.72</v>
      </c>
      <c r="L65" s="187" t="str">
        <f>[97]Sheet1!$D63</f>
        <v>16,802.72</v>
      </c>
      <c r="M65" s="187">
        <f t="shared" si="3"/>
        <v>0</v>
      </c>
      <c r="N65" s="187">
        <f>'[96]Managerial P&amp;L'!$I65</f>
        <v>14732.13</v>
      </c>
      <c r="O65" s="187">
        <f>'[96]Managerial P&amp;L'!$J65</f>
        <v>0</v>
      </c>
      <c r="P65" s="187">
        <f>'[96]Managerial P&amp;L'!$K65</f>
        <v>14732.13</v>
      </c>
      <c r="Q65" s="187" t="str">
        <f>[97]Sheet1!$E63</f>
        <v>14,732.13</v>
      </c>
      <c r="R65" s="187">
        <f t="shared" si="4"/>
        <v>0</v>
      </c>
      <c r="S65" s="187">
        <f>'[96]Managerial P&amp;L'!$L65</f>
        <v>16556.93</v>
      </c>
      <c r="T65" s="187">
        <f>'[96]Managerial P&amp;L'!$M65</f>
        <v>0</v>
      </c>
      <c r="U65" s="187">
        <f>'[96]Managerial P&amp;L'!$N65</f>
        <v>16556.93</v>
      </c>
      <c r="V65" s="187" t="str">
        <f>[97]Sheet1!$F63</f>
        <v>16,556.93</v>
      </c>
      <c r="W65" s="187">
        <f t="shared" si="5"/>
        <v>0</v>
      </c>
      <c r="X65" s="187">
        <f>'[96]Managerial P&amp;L'!$W65</f>
        <v>60509.58</v>
      </c>
      <c r="Y65" s="187" t="str">
        <f>[97]Sheet1!$G63</f>
        <v>60,509.58</v>
      </c>
      <c r="Z65" s="187">
        <f t="shared" si="1"/>
        <v>0</v>
      </c>
    </row>
    <row r="66" spans="1:26" s="15" customFormat="1" ht="15.95" customHeight="1" x14ac:dyDescent="0.2">
      <c r="A66" s="26" t="s">
        <v>1537</v>
      </c>
      <c r="B66" s="179">
        <f t="shared" si="6"/>
        <v>63</v>
      </c>
      <c r="C66" s="196" t="s">
        <v>1644</v>
      </c>
      <c r="D66" s="187">
        <f>'[96]Managerial P&amp;L'!$C66</f>
        <v>29813.32</v>
      </c>
      <c r="E66" s="187">
        <f>'[96]Managerial P&amp;L'!$D66</f>
        <v>0</v>
      </c>
      <c r="F66" s="187">
        <f>'[96]Managerial P&amp;L'!$E66</f>
        <v>29813.32</v>
      </c>
      <c r="G66" s="187" t="str">
        <f>[97]Sheet1!$C64</f>
        <v>29,813.32</v>
      </c>
      <c r="H66" s="187">
        <f t="shared" si="2"/>
        <v>0</v>
      </c>
      <c r="I66" s="187">
        <f>'[96]Managerial P&amp;L'!$F66</f>
        <v>17948.419999999998</v>
      </c>
      <c r="J66" s="187">
        <f>'[96]Managerial P&amp;L'!$G66</f>
        <v>0</v>
      </c>
      <c r="K66" s="187">
        <f>'[96]Managerial P&amp;L'!$H66</f>
        <v>17948.419999999998</v>
      </c>
      <c r="L66" s="187" t="str">
        <f>[97]Sheet1!$D64</f>
        <v>17,948.42</v>
      </c>
      <c r="M66" s="187">
        <f t="shared" si="3"/>
        <v>0</v>
      </c>
      <c r="N66" s="187">
        <f>'[96]Managerial P&amp;L'!$I66</f>
        <v>39017.68</v>
      </c>
      <c r="O66" s="187">
        <f>'[96]Managerial P&amp;L'!$J66</f>
        <v>0</v>
      </c>
      <c r="P66" s="187">
        <f>'[96]Managerial P&amp;L'!$K66</f>
        <v>39017.68</v>
      </c>
      <c r="Q66" s="187" t="str">
        <f>[97]Sheet1!$E64</f>
        <v>39,017.68</v>
      </c>
      <c r="R66" s="187">
        <f t="shared" si="4"/>
        <v>0</v>
      </c>
      <c r="S66" s="187">
        <f>'[96]Managerial P&amp;L'!$L66</f>
        <v>59744.4</v>
      </c>
      <c r="T66" s="187">
        <f>'[96]Managerial P&amp;L'!$M66</f>
        <v>0</v>
      </c>
      <c r="U66" s="187">
        <f>'[96]Managerial P&amp;L'!$N66</f>
        <v>59744.4</v>
      </c>
      <c r="V66" s="187" t="str">
        <f>[97]Sheet1!$F64</f>
        <v>59,744.40</v>
      </c>
      <c r="W66" s="187">
        <f t="shared" si="5"/>
        <v>0</v>
      </c>
      <c r="X66" s="187">
        <f>'[96]Managerial P&amp;L'!$W66</f>
        <v>146523.82</v>
      </c>
      <c r="Y66" s="187" t="str">
        <f>[97]Sheet1!$G64</f>
        <v>146,523.82</v>
      </c>
      <c r="Z66" s="187">
        <f t="shared" si="1"/>
        <v>0</v>
      </c>
    </row>
    <row r="67" spans="1:26" s="15" customFormat="1" ht="15.95" customHeight="1" x14ac:dyDescent="0.2">
      <c r="A67" s="26" t="s">
        <v>1538</v>
      </c>
      <c r="B67" s="179">
        <f t="shared" si="6"/>
        <v>64</v>
      </c>
      <c r="C67" s="196" t="s">
        <v>1644</v>
      </c>
      <c r="D67" s="187">
        <f>'[96]Managerial P&amp;L'!$C67</f>
        <v>0</v>
      </c>
      <c r="E67" s="187">
        <f>'[96]Managerial P&amp;L'!$D67</f>
        <v>0</v>
      </c>
      <c r="F67" s="187">
        <f>'[96]Managerial P&amp;L'!$E67</f>
        <v>0</v>
      </c>
      <c r="G67" s="187">
        <f>[97]Sheet1!$C65</f>
        <v>0</v>
      </c>
      <c r="H67" s="187">
        <f t="shared" si="2"/>
        <v>0</v>
      </c>
      <c r="I67" s="187">
        <f>'[96]Managerial P&amp;L'!$F67</f>
        <v>0</v>
      </c>
      <c r="J67" s="187">
        <f>'[96]Managerial P&amp;L'!$G67</f>
        <v>0</v>
      </c>
      <c r="K67" s="187">
        <f>'[96]Managerial P&amp;L'!$H67</f>
        <v>0</v>
      </c>
      <c r="L67" s="187">
        <f>[97]Sheet1!$D65</f>
        <v>0</v>
      </c>
      <c r="M67" s="187">
        <f t="shared" si="3"/>
        <v>0</v>
      </c>
      <c r="N67" s="187">
        <f>'[96]Managerial P&amp;L'!$I67</f>
        <v>0</v>
      </c>
      <c r="O67" s="187">
        <f>'[96]Managerial P&amp;L'!$J67</f>
        <v>0</v>
      </c>
      <c r="P67" s="187">
        <f>'[96]Managerial P&amp;L'!$K67</f>
        <v>0</v>
      </c>
      <c r="Q67" s="187">
        <f>[97]Sheet1!$E65</f>
        <v>0</v>
      </c>
      <c r="R67" s="187">
        <f t="shared" si="4"/>
        <v>0</v>
      </c>
      <c r="S67" s="187">
        <f>'[96]Managerial P&amp;L'!$L67</f>
        <v>884</v>
      </c>
      <c r="T67" s="187">
        <f>'[96]Managerial P&amp;L'!$M67</f>
        <v>0</v>
      </c>
      <c r="U67" s="187">
        <f>'[96]Managerial P&amp;L'!$N67</f>
        <v>884</v>
      </c>
      <c r="V67" s="187">
        <f>[97]Sheet1!$F65</f>
        <v>884</v>
      </c>
      <c r="W67" s="187">
        <f t="shared" si="5"/>
        <v>0</v>
      </c>
      <c r="X67" s="187">
        <f>'[96]Managerial P&amp;L'!$W67</f>
        <v>884</v>
      </c>
      <c r="Y67" s="187">
        <f>[97]Sheet1!$G65</f>
        <v>884</v>
      </c>
      <c r="Z67" s="187">
        <f t="shared" si="1"/>
        <v>0</v>
      </c>
    </row>
    <row r="68" spans="1:26" s="15" customFormat="1" ht="15.95" customHeight="1" x14ac:dyDescent="0.2">
      <c r="A68" s="26" t="s">
        <v>1539</v>
      </c>
      <c r="B68" s="179">
        <f t="shared" si="6"/>
        <v>65</v>
      </c>
      <c r="C68" s="196" t="s">
        <v>1644</v>
      </c>
      <c r="D68" s="187">
        <f>'[96]Managerial P&amp;L'!$C68</f>
        <v>2617.06</v>
      </c>
      <c r="E68" s="187">
        <f>'[96]Managerial P&amp;L'!$D68</f>
        <v>0</v>
      </c>
      <c r="F68" s="187">
        <f>'[96]Managerial P&amp;L'!$E68</f>
        <v>2617.06</v>
      </c>
      <c r="G68" s="187" t="str">
        <f>[97]Sheet1!$C66</f>
        <v>2,617.06</v>
      </c>
      <c r="H68" s="187">
        <f t="shared" si="2"/>
        <v>0</v>
      </c>
      <c r="I68" s="187">
        <f>'[96]Managerial P&amp;L'!$F68</f>
        <v>3403.9</v>
      </c>
      <c r="J68" s="187">
        <f>'[96]Managerial P&amp;L'!$G68</f>
        <v>0</v>
      </c>
      <c r="K68" s="187">
        <f>'[96]Managerial P&amp;L'!$H68</f>
        <v>3403.9</v>
      </c>
      <c r="L68" s="187" t="str">
        <f>[97]Sheet1!$D66</f>
        <v>3,403.90</v>
      </c>
      <c r="M68" s="187">
        <f t="shared" si="3"/>
        <v>0</v>
      </c>
      <c r="N68" s="187">
        <f>'[96]Managerial P&amp;L'!$I68</f>
        <v>3875.03</v>
      </c>
      <c r="O68" s="187">
        <f>'[96]Managerial P&amp;L'!$J68</f>
        <v>0</v>
      </c>
      <c r="P68" s="187">
        <f>'[96]Managerial P&amp;L'!$K68</f>
        <v>3875.03</v>
      </c>
      <c r="Q68" s="187" t="str">
        <f>[97]Sheet1!$E66</f>
        <v>3,875.03</v>
      </c>
      <c r="R68" s="187">
        <f t="shared" si="4"/>
        <v>0</v>
      </c>
      <c r="S68" s="187">
        <f>'[96]Managerial P&amp;L'!$L68</f>
        <v>5720.06</v>
      </c>
      <c r="T68" s="187">
        <f>'[96]Managerial P&amp;L'!$M68</f>
        <v>0</v>
      </c>
      <c r="U68" s="187">
        <f>'[96]Managerial P&amp;L'!$N68</f>
        <v>5720.06</v>
      </c>
      <c r="V68" s="187" t="str">
        <f>[97]Sheet1!$F66</f>
        <v>5,720.06</v>
      </c>
      <c r="W68" s="187">
        <f t="shared" si="5"/>
        <v>0</v>
      </c>
      <c r="X68" s="187">
        <f>'[96]Managerial P&amp;L'!$W68</f>
        <v>15616.05</v>
      </c>
      <c r="Y68" s="187" t="str">
        <f>[97]Sheet1!$G66</f>
        <v>15,616.05</v>
      </c>
      <c r="Z68" s="187">
        <f t="shared" si="1"/>
        <v>0</v>
      </c>
    </row>
    <row r="69" spans="1:26" s="15" customFormat="1" ht="15.95" customHeight="1" x14ac:dyDescent="0.2">
      <c r="A69" s="26" t="s">
        <v>1540</v>
      </c>
      <c r="B69" s="179">
        <f t="shared" si="6"/>
        <v>66</v>
      </c>
      <c r="C69" s="196" t="s">
        <v>1644</v>
      </c>
      <c r="D69" s="187">
        <f>'[96]Managerial P&amp;L'!$C69</f>
        <v>3268.87</v>
      </c>
      <c r="E69" s="187">
        <f>'[96]Managerial P&amp;L'!$D69</f>
        <v>0</v>
      </c>
      <c r="F69" s="187">
        <f>'[96]Managerial P&amp;L'!$E69</f>
        <v>3268.87</v>
      </c>
      <c r="G69" s="187" t="str">
        <f>[97]Sheet1!$C67</f>
        <v>3,268.87</v>
      </c>
      <c r="H69" s="187">
        <f t="shared" si="2"/>
        <v>0</v>
      </c>
      <c r="I69" s="187">
        <f>'[96]Managerial P&amp;L'!$F69</f>
        <v>-1961.74</v>
      </c>
      <c r="J69" s="187">
        <f>'[96]Managerial P&amp;L'!$G69</f>
        <v>0</v>
      </c>
      <c r="K69" s="187">
        <f>'[96]Managerial P&amp;L'!$H69</f>
        <v>-1961.74</v>
      </c>
      <c r="L69" s="187" t="str">
        <f>[97]Sheet1!$D67</f>
        <v>-1,961.74</v>
      </c>
      <c r="M69" s="187">
        <f t="shared" si="3"/>
        <v>0</v>
      </c>
      <c r="N69" s="187">
        <f>'[96]Managerial P&amp;L'!$I69</f>
        <v>2970</v>
      </c>
      <c r="O69" s="187">
        <f>'[96]Managerial P&amp;L'!$J69</f>
        <v>0</v>
      </c>
      <c r="P69" s="187">
        <f>'[96]Managerial P&amp;L'!$K69</f>
        <v>2970</v>
      </c>
      <c r="Q69" s="187" t="str">
        <f>[97]Sheet1!$E67</f>
        <v>2,970.00</v>
      </c>
      <c r="R69" s="187">
        <f t="shared" si="4"/>
        <v>0</v>
      </c>
      <c r="S69" s="187">
        <f>'[96]Managerial P&amp;L'!$L69</f>
        <v>3271.71</v>
      </c>
      <c r="T69" s="187">
        <f>'[96]Managerial P&amp;L'!$M69</f>
        <v>0</v>
      </c>
      <c r="U69" s="187">
        <f>'[96]Managerial P&amp;L'!$N69</f>
        <v>3271.71</v>
      </c>
      <c r="V69" s="187" t="str">
        <f>[97]Sheet1!$F67</f>
        <v>3,271.71</v>
      </c>
      <c r="W69" s="187">
        <f t="shared" si="5"/>
        <v>0</v>
      </c>
      <c r="X69" s="187">
        <f>'[96]Managerial P&amp;L'!$W69</f>
        <v>7548.84</v>
      </c>
      <c r="Y69" s="187" t="str">
        <f>[97]Sheet1!$G67</f>
        <v>7,548.84</v>
      </c>
      <c r="Z69" s="187">
        <f t="shared" ref="Z69:Z132" si="7">X69-Y69</f>
        <v>0</v>
      </c>
    </row>
    <row r="70" spans="1:26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7">
        <f>'[96]Managerial P&amp;L'!$C70</f>
        <v>2596.9299999999998</v>
      </c>
      <c r="E70" s="187">
        <f>'[96]Managerial P&amp;L'!$D70</f>
        <v>0</v>
      </c>
      <c r="F70" s="187">
        <f>'[96]Managerial P&amp;L'!$E70</f>
        <v>2596.9299999999998</v>
      </c>
      <c r="G70" s="187" t="str">
        <f>[97]Sheet1!$C68</f>
        <v>2,596.93</v>
      </c>
      <c r="H70" s="187">
        <f t="shared" ref="H70:H133" si="8">F70-G70</f>
        <v>0</v>
      </c>
      <c r="I70" s="187">
        <f>'[96]Managerial P&amp;L'!$F70</f>
        <v>1395.71</v>
      </c>
      <c r="J70" s="187">
        <f>'[96]Managerial P&amp;L'!$G70</f>
        <v>0</v>
      </c>
      <c r="K70" s="187">
        <f>'[96]Managerial P&amp;L'!$H70</f>
        <v>1395.71</v>
      </c>
      <c r="L70" s="187" t="str">
        <f>[97]Sheet1!$D68</f>
        <v>1,395.71</v>
      </c>
      <c r="M70" s="187">
        <f t="shared" ref="M70:M133" si="9">K70-L70</f>
        <v>0</v>
      </c>
      <c r="N70" s="187">
        <f>'[96]Managerial P&amp;L'!$I70</f>
        <v>2608.64</v>
      </c>
      <c r="O70" s="187">
        <f>'[96]Managerial P&amp;L'!$J70</f>
        <v>0</v>
      </c>
      <c r="P70" s="187">
        <f>'[96]Managerial P&amp;L'!$K70</f>
        <v>2608.64</v>
      </c>
      <c r="Q70" s="187" t="str">
        <f>[97]Sheet1!$E68</f>
        <v>2,608.64</v>
      </c>
      <c r="R70" s="187">
        <f t="shared" ref="R70:R133" si="10">P70-Q70</f>
        <v>0</v>
      </c>
      <c r="S70" s="187">
        <f>'[96]Managerial P&amp;L'!$L70</f>
        <v>3376.16</v>
      </c>
      <c r="T70" s="187">
        <f>'[96]Managerial P&amp;L'!$M70</f>
        <v>0</v>
      </c>
      <c r="U70" s="187">
        <f>'[96]Managerial P&amp;L'!$N70</f>
        <v>3376.16</v>
      </c>
      <c r="V70" s="187" t="str">
        <f>[97]Sheet1!$F68</f>
        <v>3,376.16</v>
      </c>
      <c r="W70" s="187">
        <f t="shared" ref="W70:W133" si="11">U70-V70</f>
        <v>0</v>
      </c>
      <c r="X70" s="187">
        <f>'[96]Managerial P&amp;L'!$W70</f>
        <v>9977.4399999999987</v>
      </c>
      <c r="Y70" s="187" t="str">
        <f>[97]Sheet1!$G68</f>
        <v>9,977.44</v>
      </c>
      <c r="Z70" s="187">
        <f t="shared" si="7"/>
        <v>0</v>
      </c>
    </row>
    <row r="71" spans="1:26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7">
        <f>'[96]Managerial P&amp;L'!$C71</f>
        <v>6106.19</v>
      </c>
      <c r="E71" s="187">
        <f>'[96]Managerial P&amp;L'!$D71</f>
        <v>0</v>
      </c>
      <c r="F71" s="187">
        <f>'[96]Managerial P&amp;L'!$E71</f>
        <v>6106.19</v>
      </c>
      <c r="G71" s="187" t="str">
        <f>[97]Sheet1!$C69</f>
        <v>6,106.19</v>
      </c>
      <c r="H71" s="187">
        <f t="shared" si="8"/>
        <v>0</v>
      </c>
      <c r="I71" s="187">
        <f>'[96]Managerial P&amp;L'!$F71</f>
        <v>18050.05</v>
      </c>
      <c r="J71" s="187">
        <f>'[96]Managerial P&amp;L'!$G71</f>
        <v>0</v>
      </c>
      <c r="K71" s="187">
        <f>'[96]Managerial P&amp;L'!$H71</f>
        <v>18050.05</v>
      </c>
      <c r="L71" s="187" t="str">
        <f>[97]Sheet1!$D69</f>
        <v>18,050.05</v>
      </c>
      <c r="M71" s="187">
        <f t="shared" si="9"/>
        <v>0</v>
      </c>
      <c r="N71" s="187">
        <f>'[96]Managerial P&amp;L'!$I71</f>
        <v>-4614.57</v>
      </c>
      <c r="O71" s="187">
        <f>'[96]Managerial P&amp;L'!$J71</f>
        <v>0</v>
      </c>
      <c r="P71" s="187">
        <f>'[96]Managerial P&amp;L'!$K71</f>
        <v>-4614.57</v>
      </c>
      <c r="Q71" s="187" t="str">
        <f>[97]Sheet1!$E69</f>
        <v>-4,614.57</v>
      </c>
      <c r="R71" s="187">
        <f t="shared" si="10"/>
        <v>0</v>
      </c>
      <c r="S71" s="187">
        <f>'[96]Managerial P&amp;L'!$L71</f>
        <v>0</v>
      </c>
      <c r="T71" s="187">
        <f>'[96]Managerial P&amp;L'!$M71</f>
        <v>0</v>
      </c>
      <c r="U71" s="187">
        <f>'[96]Managerial P&amp;L'!$N71</f>
        <v>0</v>
      </c>
      <c r="V71" s="187">
        <f>[97]Sheet1!$F69</f>
        <v>0</v>
      </c>
      <c r="W71" s="187">
        <f t="shared" si="11"/>
        <v>0</v>
      </c>
      <c r="X71" s="187">
        <f>'[96]Managerial P&amp;L'!$W71</f>
        <v>19541.669999999998</v>
      </c>
      <c r="Y71" s="187" t="str">
        <f>[97]Sheet1!$G69</f>
        <v>19,541.67</v>
      </c>
      <c r="Z71" s="187">
        <f t="shared" si="7"/>
        <v>0</v>
      </c>
    </row>
    <row r="72" spans="1:26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7">
        <f>'[96]Managerial P&amp;L'!$C72</f>
        <v>31315</v>
      </c>
      <c r="E72" s="187">
        <f>'[96]Managerial P&amp;L'!$D72</f>
        <v>0</v>
      </c>
      <c r="F72" s="187">
        <f>'[96]Managerial P&amp;L'!$E72</f>
        <v>31315</v>
      </c>
      <c r="G72" s="187" t="str">
        <f>[97]Sheet1!$C70</f>
        <v>31,315.00</v>
      </c>
      <c r="H72" s="187">
        <f t="shared" si="8"/>
        <v>0</v>
      </c>
      <c r="I72" s="187">
        <f>'[96]Managerial P&amp;L'!$F72</f>
        <v>68583.98</v>
      </c>
      <c r="J72" s="187">
        <f>'[96]Managerial P&amp;L'!$G72</f>
        <v>0</v>
      </c>
      <c r="K72" s="187">
        <f>'[96]Managerial P&amp;L'!$H72</f>
        <v>68583.98</v>
      </c>
      <c r="L72" s="187" t="str">
        <f>[97]Sheet1!$D70</f>
        <v>68,583.98</v>
      </c>
      <c r="M72" s="187">
        <f t="shared" si="9"/>
        <v>0</v>
      </c>
      <c r="N72" s="187">
        <f>'[96]Managerial P&amp;L'!$I72</f>
        <v>26878.71</v>
      </c>
      <c r="O72" s="187">
        <f>'[96]Managerial P&amp;L'!$J72</f>
        <v>0</v>
      </c>
      <c r="P72" s="187">
        <f>'[96]Managerial P&amp;L'!$K72</f>
        <v>26878.71</v>
      </c>
      <c r="Q72" s="187" t="str">
        <f>[97]Sheet1!$E70</f>
        <v>26,878.71</v>
      </c>
      <c r="R72" s="187">
        <f t="shared" si="10"/>
        <v>0</v>
      </c>
      <c r="S72" s="187">
        <f>'[96]Managerial P&amp;L'!$L72</f>
        <v>32541.33</v>
      </c>
      <c r="T72" s="187">
        <f>'[96]Managerial P&amp;L'!$M72</f>
        <v>0</v>
      </c>
      <c r="U72" s="187">
        <f>'[96]Managerial P&amp;L'!$N72</f>
        <v>32541.33</v>
      </c>
      <c r="V72" s="187" t="str">
        <f>[97]Sheet1!$F70</f>
        <v>32,541.33</v>
      </c>
      <c r="W72" s="187">
        <f t="shared" si="11"/>
        <v>0</v>
      </c>
      <c r="X72" s="187">
        <f>'[96]Managerial P&amp;L'!$W72</f>
        <v>159319.02000000002</v>
      </c>
      <c r="Y72" s="187" t="str">
        <f>[97]Sheet1!$G70</f>
        <v>159,319.02</v>
      </c>
      <c r="Z72" s="187">
        <f t="shared" si="7"/>
        <v>0</v>
      </c>
    </row>
    <row r="73" spans="1:26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7">
        <f>'[96]Managerial P&amp;L'!$C73</f>
        <v>0</v>
      </c>
      <c r="E73" s="187">
        <f>'[96]Managerial P&amp;L'!$D73</f>
        <v>0</v>
      </c>
      <c r="F73" s="187">
        <f>'[96]Managerial P&amp;L'!$E73</f>
        <v>0</v>
      </c>
      <c r="G73" s="187">
        <f>[97]Sheet1!$C71</f>
        <v>0</v>
      </c>
      <c r="H73" s="187">
        <f t="shared" si="8"/>
        <v>0</v>
      </c>
      <c r="I73" s="187">
        <f>'[96]Managerial P&amp;L'!$F73</f>
        <v>348</v>
      </c>
      <c r="J73" s="187">
        <f>'[96]Managerial P&amp;L'!$G73</f>
        <v>0</v>
      </c>
      <c r="K73" s="187">
        <f>'[96]Managerial P&amp;L'!$H73</f>
        <v>348</v>
      </c>
      <c r="L73" s="187">
        <f>[97]Sheet1!$D71</f>
        <v>348</v>
      </c>
      <c r="M73" s="187">
        <f t="shared" si="9"/>
        <v>0</v>
      </c>
      <c r="N73" s="187">
        <f>'[96]Managerial P&amp;L'!$I73</f>
        <v>1396</v>
      </c>
      <c r="O73" s="187">
        <f>'[96]Managerial P&amp;L'!$J73</f>
        <v>0</v>
      </c>
      <c r="P73" s="187">
        <f>'[96]Managerial P&amp;L'!$K73</f>
        <v>1396</v>
      </c>
      <c r="Q73" s="187" t="str">
        <f>[97]Sheet1!$E71</f>
        <v>1,396.00</v>
      </c>
      <c r="R73" s="187">
        <f t="shared" si="10"/>
        <v>0</v>
      </c>
      <c r="S73" s="187">
        <f>'[96]Managerial P&amp;L'!$L73</f>
        <v>0</v>
      </c>
      <c r="T73" s="187">
        <f>'[96]Managerial P&amp;L'!$M73</f>
        <v>0</v>
      </c>
      <c r="U73" s="187">
        <f>'[96]Managerial P&amp;L'!$N73</f>
        <v>0</v>
      </c>
      <c r="V73" s="187">
        <f>[97]Sheet1!$F71</f>
        <v>0</v>
      </c>
      <c r="W73" s="187">
        <f t="shared" si="11"/>
        <v>0</v>
      </c>
      <c r="X73" s="187">
        <f>'[96]Managerial P&amp;L'!$W73</f>
        <v>1744</v>
      </c>
      <c r="Y73" s="187" t="str">
        <f>[97]Sheet1!$G71</f>
        <v>1,744.00</v>
      </c>
      <c r="Z73" s="187">
        <f t="shared" si="7"/>
        <v>0</v>
      </c>
    </row>
    <row r="74" spans="1:26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7">
        <f>'[96]Managerial P&amp;L'!$C74</f>
        <v>0</v>
      </c>
      <c r="E74" s="187">
        <f>'[96]Managerial P&amp;L'!$D74</f>
        <v>0</v>
      </c>
      <c r="F74" s="187">
        <f>'[96]Managerial P&amp;L'!$E74</f>
        <v>0</v>
      </c>
      <c r="G74" s="187">
        <f>[97]Sheet1!$C72</f>
        <v>0</v>
      </c>
      <c r="H74" s="187">
        <f t="shared" si="8"/>
        <v>0</v>
      </c>
      <c r="I74" s="187">
        <f>'[96]Managerial P&amp;L'!$F74</f>
        <v>0</v>
      </c>
      <c r="J74" s="187">
        <f>'[96]Managerial P&amp;L'!$G74</f>
        <v>0</v>
      </c>
      <c r="K74" s="187">
        <f>'[96]Managerial P&amp;L'!$H74</f>
        <v>0</v>
      </c>
      <c r="L74" s="187">
        <f>[97]Sheet1!$D72</f>
        <v>0</v>
      </c>
      <c r="M74" s="187">
        <f t="shared" si="9"/>
        <v>0</v>
      </c>
      <c r="N74" s="187">
        <f>'[96]Managerial P&amp;L'!$I74</f>
        <v>159</v>
      </c>
      <c r="O74" s="187">
        <f>'[96]Managerial P&amp;L'!$J74</f>
        <v>0</v>
      </c>
      <c r="P74" s="187">
        <f>'[96]Managerial P&amp;L'!$K74</f>
        <v>159</v>
      </c>
      <c r="Q74" s="187">
        <f>[97]Sheet1!$E72</f>
        <v>159</v>
      </c>
      <c r="R74" s="187">
        <f t="shared" si="10"/>
        <v>0</v>
      </c>
      <c r="S74" s="187">
        <f>'[96]Managerial P&amp;L'!$L74</f>
        <v>0</v>
      </c>
      <c r="T74" s="187">
        <f>'[96]Managerial P&amp;L'!$M74</f>
        <v>0</v>
      </c>
      <c r="U74" s="187">
        <f>'[96]Managerial P&amp;L'!$N74</f>
        <v>0</v>
      </c>
      <c r="V74" s="187">
        <f>[97]Sheet1!$F72</f>
        <v>0</v>
      </c>
      <c r="W74" s="187">
        <f t="shared" si="11"/>
        <v>0</v>
      </c>
      <c r="X74" s="187">
        <f>'[96]Managerial P&amp;L'!$W74</f>
        <v>159</v>
      </c>
      <c r="Y74" s="187">
        <f>[97]Sheet1!$G72</f>
        <v>159</v>
      </c>
      <c r="Z74" s="187">
        <f t="shared" si="7"/>
        <v>0</v>
      </c>
    </row>
    <row r="75" spans="1:26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7">
        <f>'[96]Managerial P&amp;L'!$C75</f>
        <v>0</v>
      </c>
      <c r="E75" s="187">
        <f>'[96]Managerial P&amp;L'!$D75</f>
        <v>0</v>
      </c>
      <c r="F75" s="187">
        <f>'[96]Managerial P&amp;L'!$E75</f>
        <v>0</v>
      </c>
      <c r="G75" s="187">
        <f>[97]Sheet1!$C73</f>
        <v>0</v>
      </c>
      <c r="H75" s="187">
        <f t="shared" si="8"/>
        <v>0</v>
      </c>
      <c r="I75" s="187">
        <f>'[96]Managerial P&amp;L'!$F75</f>
        <v>0</v>
      </c>
      <c r="J75" s="187">
        <f>'[96]Managerial P&amp;L'!$G75</f>
        <v>0</v>
      </c>
      <c r="K75" s="187">
        <f>'[96]Managerial P&amp;L'!$H75</f>
        <v>0</v>
      </c>
      <c r="L75" s="187">
        <f>[97]Sheet1!$D73</f>
        <v>0</v>
      </c>
      <c r="M75" s="187">
        <f t="shared" si="9"/>
        <v>0</v>
      </c>
      <c r="N75" s="187">
        <f>'[96]Managerial P&amp;L'!$I75</f>
        <v>637</v>
      </c>
      <c r="O75" s="187">
        <f>'[96]Managerial P&amp;L'!$J75</f>
        <v>0</v>
      </c>
      <c r="P75" s="187">
        <f>'[96]Managerial P&amp;L'!$K75</f>
        <v>637</v>
      </c>
      <c r="Q75" s="187">
        <f>[97]Sheet1!$E73</f>
        <v>637</v>
      </c>
      <c r="R75" s="187">
        <f t="shared" si="10"/>
        <v>0</v>
      </c>
      <c r="S75" s="187">
        <f>'[96]Managerial P&amp;L'!$L75</f>
        <v>89.5</v>
      </c>
      <c r="T75" s="187">
        <f>'[96]Managerial P&amp;L'!$M75</f>
        <v>0</v>
      </c>
      <c r="U75" s="187">
        <f>'[96]Managerial P&amp;L'!$N75</f>
        <v>89.5</v>
      </c>
      <c r="V75" s="187">
        <f>[97]Sheet1!$F73</f>
        <v>89.5</v>
      </c>
      <c r="W75" s="187">
        <f t="shared" si="11"/>
        <v>0</v>
      </c>
      <c r="X75" s="187">
        <f>'[96]Managerial P&amp;L'!$W75</f>
        <v>726.5</v>
      </c>
      <c r="Y75" s="187">
        <f>[97]Sheet1!$G73</f>
        <v>726.5</v>
      </c>
      <c r="Z75" s="187">
        <f t="shared" si="7"/>
        <v>0</v>
      </c>
    </row>
    <row r="76" spans="1:26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7">
        <f>'[96]Managerial P&amp;L'!$C76</f>
        <v>0</v>
      </c>
      <c r="E76" s="187">
        <f>'[96]Managerial P&amp;L'!$D76</f>
        <v>0</v>
      </c>
      <c r="F76" s="187">
        <f>'[96]Managerial P&amp;L'!$E76</f>
        <v>0</v>
      </c>
      <c r="G76" s="187">
        <f>[97]Sheet1!$C74</f>
        <v>0</v>
      </c>
      <c r="H76" s="187">
        <f t="shared" si="8"/>
        <v>0</v>
      </c>
      <c r="I76" s="187">
        <f>'[96]Managerial P&amp;L'!$F76</f>
        <v>2440</v>
      </c>
      <c r="J76" s="187">
        <f>'[96]Managerial P&amp;L'!$G76</f>
        <v>0</v>
      </c>
      <c r="K76" s="187">
        <f>'[96]Managerial P&amp;L'!$H76</f>
        <v>2440</v>
      </c>
      <c r="L76" s="187" t="str">
        <f>[97]Sheet1!$D74</f>
        <v>2,440.00</v>
      </c>
      <c r="M76" s="187">
        <f t="shared" si="9"/>
        <v>0</v>
      </c>
      <c r="N76" s="187">
        <f>'[96]Managerial P&amp;L'!$I76</f>
        <v>0</v>
      </c>
      <c r="O76" s="187">
        <f>'[96]Managerial P&amp;L'!$J76</f>
        <v>0</v>
      </c>
      <c r="P76" s="187">
        <f>'[96]Managerial P&amp;L'!$K76</f>
        <v>0</v>
      </c>
      <c r="Q76" s="187">
        <f>[97]Sheet1!$E74</f>
        <v>0</v>
      </c>
      <c r="R76" s="187">
        <f t="shared" si="10"/>
        <v>0</v>
      </c>
      <c r="S76" s="187">
        <f>'[96]Managerial P&amp;L'!$L76</f>
        <v>0</v>
      </c>
      <c r="T76" s="187">
        <f>'[96]Managerial P&amp;L'!$M76</f>
        <v>0</v>
      </c>
      <c r="U76" s="187">
        <f>'[96]Managerial P&amp;L'!$N76</f>
        <v>0</v>
      </c>
      <c r="V76" s="187">
        <f>[97]Sheet1!$F74</f>
        <v>0</v>
      </c>
      <c r="W76" s="187">
        <f t="shared" si="11"/>
        <v>0</v>
      </c>
      <c r="X76" s="187">
        <f>'[96]Managerial P&amp;L'!$W76</f>
        <v>2440</v>
      </c>
      <c r="Y76" s="187" t="str">
        <f>[97]Sheet1!$G74</f>
        <v>2,440.00</v>
      </c>
      <c r="Z76" s="187">
        <f t="shared" si="7"/>
        <v>0</v>
      </c>
    </row>
    <row r="77" spans="1:26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7">
        <f>'[96]Managerial P&amp;L'!$C77</f>
        <v>0</v>
      </c>
      <c r="E77" s="187">
        <f>'[96]Managerial P&amp;L'!$D77</f>
        <v>0</v>
      </c>
      <c r="F77" s="187">
        <f>'[96]Managerial P&amp;L'!$E77</f>
        <v>0</v>
      </c>
      <c r="G77" s="187">
        <f>[97]Sheet1!$C75</f>
        <v>0</v>
      </c>
      <c r="H77" s="187">
        <f t="shared" si="8"/>
        <v>0</v>
      </c>
      <c r="I77" s="187">
        <f>'[96]Managerial P&amp;L'!$F77</f>
        <v>0</v>
      </c>
      <c r="J77" s="187">
        <f>'[96]Managerial P&amp;L'!$G77</f>
        <v>0</v>
      </c>
      <c r="K77" s="187">
        <f>'[96]Managerial P&amp;L'!$H77</f>
        <v>0</v>
      </c>
      <c r="L77" s="187">
        <f>[97]Sheet1!$D75</f>
        <v>0</v>
      </c>
      <c r="M77" s="187">
        <f t="shared" si="9"/>
        <v>0</v>
      </c>
      <c r="N77" s="187">
        <f>'[96]Managerial P&amp;L'!$I77</f>
        <v>0</v>
      </c>
      <c r="O77" s="187">
        <f>'[96]Managerial P&amp;L'!$J77</f>
        <v>0</v>
      </c>
      <c r="P77" s="187">
        <f>'[96]Managerial P&amp;L'!$K77</f>
        <v>0</v>
      </c>
      <c r="Q77" s="187">
        <f>[97]Sheet1!$E75</f>
        <v>0</v>
      </c>
      <c r="R77" s="187">
        <f t="shared" si="10"/>
        <v>0</v>
      </c>
      <c r="S77" s="187">
        <f>'[96]Managerial P&amp;L'!$L77</f>
        <v>0</v>
      </c>
      <c r="T77" s="187">
        <f>'[96]Managerial P&amp;L'!$M77</f>
        <v>0</v>
      </c>
      <c r="U77" s="187">
        <f>'[96]Managerial P&amp;L'!$N77</f>
        <v>0</v>
      </c>
      <c r="V77" s="187">
        <f>[97]Sheet1!$F75</f>
        <v>0</v>
      </c>
      <c r="W77" s="187">
        <f t="shared" si="11"/>
        <v>0</v>
      </c>
      <c r="X77" s="187">
        <f>'[96]Managerial P&amp;L'!$W77</f>
        <v>0</v>
      </c>
      <c r="Y77" s="187">
        <f>[97]Sheet1!$G75</f>
        <v>0</v>
      </c>
      <c r="Z77" s="187">
        <f t="shared" si="7"/>
        <v>0</v>
      </c>
    </row>
    <row r="78" spans="1:26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7">
        <f>'[96]Managerial P&amp;L'!$C78</f>
        <v>0</v>
      </c>
      <c r="E78" s="187">
        <f>'[96]Managerial P&amp;L'!$D78</f>
        <v>0</v>
      </c>
      <c r="F78" s="187">
        <f>'[96]Managerial P&amp;L'!$E78</f>
        <v>0</v>
      </c>
      <c r="G78" s="187">
        <f>[97]Sheet1!$C76</f>
        <v>0</v>
      </c>
      <c r="H78" s="187">
        <f t="shared" si="8"/>
        <v>0</v>
      </c>
      <c r="I78" s="187">
        <f>'[96]Managerial P&amp;L'!$F78</f>
        <v>815</v>
      </c>
      <c r="J78" s="187">
        <f>'[96]Managerial P&amp;L'!$G78</f>
        <v>0</v>
      </c>
      <c r="K78" s="187">
        <f>'[96]Managerial P&amp;L'!$H78</f>
        <v>815</v>
      </c>
      <c r="L78" s="187">
        <f>[97]Sheet1!$D76</f>
        <v>815</v>
      </c>
      <c r="M78" s="187">
        <f t="shared" si="9"/>
        <v>0</v>
      </c>
      <c r="N78" s="187">
        <f>'[96]Managerial P&amp;L'!$I78</f>
        <v>0</v>
      </c>
      <c r="O78" s="187">
        <f>'[96]Managerial P&amp;L'!$J78</f>
        <v>0</v>
      </c>
      <c r="P78" s="187">
        <f>'[96]Managerial P&amp;L'!$K78</f>
        <v>0</v>
      </c>
      <c r="Q78" s="187">
        <f>[97]Sheet1!$E76</f>
        <v>0</v>
      </c>
      <c r="R78" s="187">
        <f t="shared" si="10"/>
        <v>0</v>
      </c>
      <c r="S78" s="187">
        <f>'[96]Managerial P&amp;L'!$L78</f>
        <v>190</v>
      </c>
      <c r="T78" s="187">
        <f>'[96]Managerial P&amp;L'!$M78</f>
        <v>0</v>
      </c>
      <c r="U78" s="187">
        <f>'[96]Managerial P&amp;L'!$N78</f>
        <v>190</v>
      </c>
      <c r="V78" s="187">
        <f>[97]Sheet1!$F76</f>
        <v>190</v>
      </c>
      <c r="W78" s="187">
        <f t="shared" si="11"/>
        <v>0</v>
      </c>
      <c r="X78" s="187">
        <f>'[96]Managerial P&amp;L'!$W78</f>
        <v>1005</v>
      </c>
      <c r="Y78" s="187" t="str">
        <f>[97]Sheet1!$G76</f>
        <v>1,005.00</v>
      </c>
      <c r="Z78" s="187">
        <f t="shared" si="7"/>
        <v>0</v>
      </c>
    </row>
    <row r="79" spans="1:26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7">
        <f>'[96]Managerial P&amp;L'!$C79</f>
        <v>16054.82</v>
      </c>
      <c r="E79" s="187">
        <f>'[96]Managerial P&amp;L'!$D79</f>
        <v>0</v>
      </c>
      <c r="F79" s="187">
        <f>'[96]Managerial P&amp;L'!$E79</f>
        <v>16054.82</v>
      </c>
      <c r="G79" s="187" t="str">
        <f>[97]Sheet1!$C77</f>
        <v>16,054.82</v>
      </c>
      <c r="H79" s="187">
        <f t="shared" si="8"/>
        <v>0</v>
      </c>
      <c r="I79" s="187">
        <f>'[96]Managerial P&amp;L'!$F79</f>
        <v>64855.03</v>
      </c>
      <c r="J79" s="187">
        <f>'[96]Managerial P&amp;L'!$G79</f>
        <v>0</v>
      </c>
      <c r="K79" s="187">
        <f>'[96]Managerial P&amp;L'!$H79</f>
        <v>64855.03</v>
      </c>
      <c r="L79" s="187" t="str">
        <f>[97]Sheet1!$D77</f>
        <v>64,855.03</v>
      </c>
      <c r="M79" s="187">
        <f t="shared" si="9"/>
        <v>0</v>
      </c>
      <c r="N79" s="187">
        <f>'[96]Managerial P&amp;L'!$I79</f>
        <v>34821.83</v>
      </c>
      <c r="O79" s="187">
        <f>'[96]Managerial P&amp;L'!$J79</f>
        <v>0</v>
      </c>
      <c r="P79" s="187">
        <f>'[96]Managerial P&amp;L'!$K79</f>
        <v>34821.83</v>
      </c>
      <c r="Q79" s="187" t="str">
        <f>[97]Sheet1!$E77</f>
        <v>34,821.83</v>
      </c>
      <c r="R79" s="187">
        <f t="shared" si="10"/>
        <v>0</v>
      </c>
      <c r="S79" s="187">
        <f>'[96]Managerial P&amp;L'!$L79</f>
        <v>102699.41</v>
      </c>
      <c r="T79" s="187">
        <f>'[96]Managerial P&amp;L'!$M79</f>
        <v>0</v>
      </c>
      <c r="U79" s="187">
        <f>'[96]Managerial P&amp;L'!$N79</f>
        <v>102699.41</v>
      </c>
      <c r="V79" s="187" t="str">
        <f>[97]Sheet1!$F77</f>
        <v>102,699.41</v>
      </c>
      <c r="W79" s="187">
        <f t="shared" si="11"/>
        <v>0</v>
      </c>
      <c r="X79" s="187">
        <f>'[96]Managerial P&amp;L'!$W79</f>
        <v>218431.09000000003</v>
      </c>
      <c r="Y79" s="187" t="str">
        <f>[97]Sheet1!$G77</f>
        <v>218,431.09</v>
      </c>
      <c r="Z79" s="187">
        <f t="shared" si="7"/>
        <v>0</v>
      </c>
    </row>
    <row r="80" spans="1:26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7">
        <f>'[96]Managerial P&amp;L'!$C80</f>
        <v>16699.12</v>
      </c>
      <c r="E80" s="187">
        <f>'[96]Managerial P&amp;L'!$D80</f>
        <v>0</v>
      </c>
      <c r="F80" s="187">
        <f>'[96]Managerial P&amp;L'!$E80</f>
        <v>16699.12</v>
      </c>
      <c r="G80" s="187" t="str">
        <f>[97]Sheet1!$C78</f>
        <v>16,699.12</v>
      </c>
      <c r="H80" s="187">
        <f t="shared" si="8"/>
        <v>0</v>
      </c>
      <c r="I80" s="187">
        <f>'[96]Managerial P&amp;L'!$F80</f>
        <v>13769.91</v>
      </c>
      <c r="J80" s="187">
        <f>'[96]Managerial P&amp;L'!$G80</f>
        <v>0</v>
      </c>
      <c r="K80" s="187">
        <f>'[96]Managerial P&amp;L'!$H80</f>
        <v>13769.91</v>
      </c>
      <c r="L80" s="187" t="str">
        <f>[97]Sheet1!$D78</f>
        <v>13,769.91</v>
      </c>
      <c r="M80" s="187">
        <f t="shared" si="9"/>
        <v>0</v>
      </c>
      <c r="N80" s="187">
        <f>'[96]Managerial P&amp;L'!$I80</f>
        <v>51963.55</v>
      </c>
      <c r="O80" s="187">
        <f>'[96]Managerial P&amp;L'!$J80</f>
        <v>0</v>
      </c>
      <c r="P80" s="187">
        <f>'[96]Managerial P&amp;L'!$K80</f>
        <v>51963.55</v>
      </c>
      <c r="Q80" s="187" t="str">
        <f>[97]Sheet1!$E78</f>
        <v>51,963.55</v>
      </c>
      <c r="R80" s="187">
        <f t="shared" si="10"/>
        <v>0</v>
      </c>
      <c r="S80" s="187">
        <f>'[96]Managerial P&amp;L'!$L80</f>
        <v>24637.15</v>
      </c>
      <c r="T80" s="187">
        <f>'[96]Managerial P&amp;L'!$M80</f>
        <v>0</v>
      </c>
      <c r="U80" s="187">
        <f>'[96]Managerial P&amp;L'!$N80</f>
        <v>24637.15</v>
      </c>
      <c r="V80" s="187" t="str">
        <f>[97]Sheet1!$F78</f>
        <v>24,637.15</v>
      </c>
      <c r="W80" s="187">
        <f t="shared" si="11"/>
        <v>0</v>
      </c>
      <c r="X80" s="187">
        <f>'[96]Managerial P&amp;L'!$W80</f>
        <v>107069.73000000001</v>
      </c>
      <c r="Y80" s="187" t="str">
        <f>[97]Sheet1!$G78</f>
        <v>107,069.73</v>
      </c>
      <c r="Z80" s="187">
        <f t="shared" si="7"/>
        <v>0</v>
      </c>
    </row>
    <row r="81" spans="1:26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7">
        <f>'[96]Managerial P&amp;L'!$C81</f>
        <v>48611.08</v>
      </c>
      <c r="E81" s="187">
        <f>'[96]Managerial P&amp;L'!$D81</f>
        <v>0</v>
      </c>
      <c r="F81" s="189"/>
      <c r="G81" s="189"/>
      <c r="H81" s="187">
        <f t="shared" si="8"/>
        <v>0</v>
      </c>
      <c r="I81" s="187">
        <f>'[96]Managerial P&amp;L'!$F81</f>
        <v>27777.759999999998</v>
      </c>
      <c r="J81" s="187">
        <f>'[96]Managerial P&amp;L'!$G81</f>
        <v>0</v>
      </c>
      <c r="K81" s="187">
        <f>'[96]Managerial P&amp;L'!$H81</f>
        <v>27777.759999999998</v>
      </c>
      <c r="L81" s="187" t="str">
        <f>[97]Sheet1!$D79</f>
        <v>27,777.76</v>
      </c>
      <c r="M81" s="187">
        <f t="shared" si="9"/>
        <v>0</v>
      </c>
      <c r="N81" s="187">
        <f>'[96]Managerial P&amp;L'!$I81</f>
        <v>33379.51</v>
      </c>
      <c r="O81" s="187">
        <f>'[96]Managerial P&amp;L'!$J81</f>
        <v>0</v>
      </c>
      <c r="P81" s="187">
        <f>'[96]Managerial P&amp;L'!$K81</f>
        <v>33379.51</v>
      </c>
      <c r="Q81" s="187" t="str">
        <f>[97]Sheet1!$E79</f>
        <v>33,379.51</v>
      </c>
      <c r="R81" s="187">
        <f t="shared" si="10"/>
        <v>0</v>
      </c>
      <c r="S81" s="187">
        <f>'[96]Managerial P&amp;L'!$L81</f>
        <v>56551.48</v>
      </c>
      <c r="T81" s="187">
        <f>'[96]Managerial P&amp;L'!$M81</f>
        <v>0</v>
      </c>
      <c r="U81" s="187">
        <f>'[96]Managerial P&amp;L'!$N81</f>
        <v>56551.48</v>
      </c>
      <c r="V81" s="187" t="str">
        <f>[97]Sheet1!$F79</f>
        <v>56,551.48</v>
      </c>
      <c r="W81" s="187">
        <f t="shared" si="11"/>
        <v>0</v>
      </c>
      <c r="X81" s="187">
        <f>'[96]Managerial P&amp;L'!$W81</f>
        <v>166319.83000000002</v>
      </c>
      <c r="Y81" s="187" t="str">
        <f>[97]Sheet1!$G79</f>
        <v>166,319.83</v>
      </c>
      <c r="Z81" s="187">
        <f t="shared" si="7"/>
        <v>0</v>
      </c>
    </row>
    <row r="82" spans="1:26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7">
        <f>'[96]Managerial P&amp;L'!$C82</f>
        <v>79474.5</v>
      </c>
      <c r="E82" s="187">
        <f>'[96]Managerial P&amp;L'!$D82</f>
        <v>0</v>
      </c>
      <c r="F82" s="189"/>
      <c r="G82" s="189"/>
      <c r="H82" s="187">
        <f t="shared" si="8"/>
        <v>0</v>
      </c>
      <c r="I82" s="187">
        <f>'[96]Managerial P&amp;L'!$F82</f>
        <v>38410</v>
      </c>
      <c r="J82" s="187">
        <f>'[96]Managerial P&amp;L'!$G82</f>
        <v>0</v>
      </c>
      <c r="K82" s="187">
        <f>'[96]Managerial P&amp;L'!$H82</f>
        <v>38410</v>
      </c>
      <c r="L82" s="187" t="str">
        <f>[97]Sheet1!$D80</f>
        <v>38,410.00</v>
      </c>
      <c r="M82" s="187">
        <f t="shared" si="9"/>
        <v>0</v>
      </c>
      <c r="N82" s="187">
        <f>'[96]Managerial P&amp;L'!$I82</f>
        <v>48847.89</v>
      </c>
      <c r="O82" s="187">
        <f>'[96]Managerial P&amp;L'!$J82</f>
        <v>0</v>
      </c>
      <c r="P82" s="187">
        <f>'[96]Managerial P&amp;L'!$K82</f>
        <v>48847.89</v>
      </c>
      <c r="Q82" s="187" t="str">
        <f>[97]Sheet1!$E80</f>
        <v>48,847.89</v>
      </c>
      <c r="R82" s="187">
        <f t="shared" si="10"/>
        <v>0</v>
      </c>
      <c r="S82" s="187">
        <f>'[96]Managerial P&amp;L'!$L82</f>
        <v>42082.05</v>
      </c>
      <c r="T82" s="187">
        <f>'[96]Managerial P&amp;L'!$M82</f>
        <v>0</v>
      </c>
      <c r="U82" s="187">
        <f>'[96]Managerial P&amp;L'!$N82</f>
        <v>42082.05</v>
      </c>
      <c r="V82" s="187" t="str">
        <f>[97]Sheet1!$F80</f>
        <v>42,082.05</v>
      </c>
      <c r="W82" s="187">
        <f t="shared" si="11"/>
        <v>0</v>
      </c>
      <c r="X82" s="187">
        <f>'[96]Managerial P&amp;L'!$W82</f>
        <v>208814.44</v>
      </c>
      <c r="Y82" s="187" t="str">
        <f>[97]Sheet1!$G80</f>
        <v>208,814.44</v>
      </c>
      <c r="Z82" s="187">
        <f t="shared" si="7"/>
        <v>0</v>
      </c>
    </row>
    <row r="83" spans="1:26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7">
        <f>'[96]Managerial P&amp;L'!$C83</f>
        <v>1820.25</v>
      </c>
      <c r="E83" s="187">
        <f>'[96]Managerial P&amp;L'!$D83</f>
        <v>0</v>
      </c>
      <c r="F83" s="189"/>
      <c r="G83" s="189"/>
      <c r="H83" s="187">
        <f t="shared" si="8"/>
        <v>0</v>
      </c>
      <c r="I83" s="187">
        <f>'[96]Managerial P&amp;L'!$F83</f>
        <v>1797.97</v>
      </c>
      <c r="J83" s="187">
        <f>'[96]Managerial P&amp;L'!$G83</f>
        <v>0</v>
      </c>
      <c r="K83" s="187">
        <f>'[96]Managerial P&amp;L'!$H83</f>
        <v>1797.97</v>
      </c>
      <c r="L83" s="187" t="str">
        <f>[97]Sheet1!$D81</f>
        <v>1,797.97</v>
      </c>
      <c r="M83" s="187">
        <f t="shared" si="9"/>
        <v>0</v>
      </c>
      <c r="N83" s="187">
        <f>'[96]Managerial P&amp;L'!$I83</f>
        <v>22972.560000000001</v>
      </c>
      <c r="O83" s="187">
        <f>'[96]Managerial P&amp;L'!$J83</f>
        <v>0</v>
      </c>
      <c r="P83" s="187">
        <f>'[96]Managerial P&amp;L'!$K83</f>
        <v>22972.560000000001</v>
      </c>
      <c r="Q83" s="187" t="str">
        <f>[97]Sheet1!$E81</f>
        <v>22,972.56</v>
      </c>
      <c r="R83" s="187">
        <f t="shared" si="10"/>
        <v>0</v>
      </c>
      <c r="S83" s="187">
        <f>'[96]Managerial P&amp;L'!$L83</f>
        <v>-14141.27</v>
      </c>
      <c r="T83" s="187">
        <f>'[96]Managerial P&amp;L'!$M83</f>
        <v>0</v>
      </c>
      <c r="U83" s="187">
        <f>'[96]Managerial P&amp;L'!$N83</f>
        <v>-14141.27</v>
      </c>
      <c r="V83" s="187" t="str">
        <f>[97]Sheet1!$F81</f>
        <v>-14,141.27</v>
      </c>
      <c r="W83" s="187">
        <f t="shared" si="11"/>
        <v>0</v>
      </c>
      <c r="X83" s="187">
        <f>'[96]Managerial P&amp;L'!$W83</f>
        <v>12449.510000000002</v>
      </c>
      <c r="Y83" s="187" t="str">
        <f>[97]Sheet1!$G81</f>
        <v>12,449.51</v>
      </c>
      <c r="Z83" s="187">
        <f t="shared" si="7"/>
        <v>0</v>
      </c>
    </row>
    <row r="84" spans="1:26" s="15" customFormat="1" ht="15.95" customHeight="1" x14ac:dyDescent="0.2">
      <c r="A84" s="39"/>
      <c r="B84" s="180">
        <f t="shared" si="6"/>
        <v>81</v>
      </c>
      <c r="C84" s="196" t="s">
        <v>1644</v>
      </c>
      <c r="D84" s="187">
        <f>'[96]Managerial P&amp;L'!$C84</f>
        <v>0</v>
      </c>
      <c r="E84" s="187">
        <f>'[96]Managerial P&amp;L'!$D84</f>
        <v>0</v>
      </c>
      <c r="F84" s="189"/>
      <c r="G84" s="189"/>
      <c r="H84" s="187">
        <f t="shared" si="8"/>
        <v>0</v>
      </c>
      <c r="I84" s="187">
        <f>'[96]Managerial P&amp;L'!$F84</f>
        <v>0</v>
      </c>
      <c r="J84" s="187">
        <f>'[96]Managerial P&amp;L'!$G84</f>
        <v>0</v>
      </c>
      <c r="K84" s="187">
        <f>'[96]Managerial P&amp;L'!$H84</f>
        <v>0</v>
      </c>
      <c r="L84" s="187">
        <f>[97]Sheet1!$D82</f>
        <v>0</v>
      </c>
      <c r="M84" s="187">
        <f t="shared" si="9"/>
        <v>0</v>
      </c>
      <c r="N84" s="187">
        <f>'[96]Managerial P&amp;L'!$I84</f>
        <v>0</v>
      </c>
      <c r="O84" s="187">
        <f>'[96]Managerial P&amp;L'!$J84</f>
        <v>0</v>
      </c>
      <c r="P84" s="187">
        <f>'[96]Managerial P&amp;L'!$K84</f>
        <v>0</v>
      </c>
      <c r="Q84" s="187">
        <f>[97]Sheet1!$E82</f>
        <v>0</v>
      </c>
      <c r="R84" s="187">
        <f t="shared" si="10"/>
        <v>0</v>
      </c>
      <c r="S84" s="187">
        <f>'[96]Managerial P&amp;L'!$L84</f>
        <v>0</v>
      </c>
      <c r="T84" s="187">
        <f>'[96]Managerial P&amp;L'!$M84</f>
        <v>0</v>
      </c>
      <c r="U84" s="187">
        <f>'[96]Managerial P&amp;L'!$N84</f>
        <v>0</v>
      </c>
      <c r="V84" s="187">
        <f>[97]Sheet1!$F82</f>
        <v>0</v>
      </c>
      <c r="W84" s="187">
        <f t="shared" si="11"/>
        <v>0</v>
      </c>
      <c r="X84" s="187">
        <f>'[96]Managerial P&amp;L'!$W84</f>
        <v>0</v>
      </c>
      <c r="Y84" s="187">
        <f>[97]Sheet1!$G82</f>
        <v>0</v>
      </c>
      <c r="Z84" s="187">
        <f t="shared" si="7"/>
        <v>0</v>
      </c>
    </row>
    <row r="85" spans="1:26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7">
        <f>'[96]Managerial P&amp;L'!$C85</f>
        <v>193756.2</v>
      </c>
      <c r="E85" s="187">
        <f>'[96]Managerial P&amp;L'!$D85</f>
        <v>0</v>
      </c>
      <c r="F85" s="189"/>
      <c r="G85" s="189"/>
      <c r="H85" s="187">
        <f t="shared" si="8"/>
        <v>0</v>
      </c>
      <c r="I85" s="187">
        <f>'[96]Managerial P&amp;L'!$F85</f>
        <v>156572.26</v>
      </c>
      <c r="J85" s="187">
        <f>'[96]Managerial P&amp;L'!$G85</f>
        <v>0</v>
      </c>
      <c r="K85" s="187">
        <f>'[96]Managerial P&amp;L'!$H85</f>
        <v>156572.26</v>
      </c>
      <c r="L85" s="187" t="str">
        <f>[97]Sheet1!$D83</f>
        <v>156,572.26</v>
      </c>
      <c r="M85" s="187">
        <f t="shared" si="9"/>
        <v>0</v>
      </c>
      <c r="N85" s="187">
        <f>'[96]Managerial P&amp;L'!$I85</f>
        <v>167447.19999999998</v>
      </c>
      <c r="O85" s="187">
        <f>'[96]Managerial P&amp;L'!$J85</f>
        <v>0</v>
      </c>
      <c r="P85" s="187">
        <f>'[96]Managerial P&amp;L'!$K85</f>
        <v>167447.19999999998</v>
      </c>
      <c r="Q85" s="187" t="str">
        <f>[97]Sheet1!$E83</f>
        <v>167,447.20</v>
      </c>
      <c r="R85" s="187">
        <f t="shared" si="10"/>
        <v>0</v>
      </c>
      <c r="S85" s="187">
        <f>'[96]Managerial P&amp;L'!$L85</f>
        <v>306141.59999999998</v>
      </c>
      <c r="T85" s="187">
        <f>'[96]Managerial P&amp;L'!$M85</f>
        <v>0</v>
      </c>
      <c r="U85" s="187">
        <f>'[96]Managerial P&amp;L'!$N85</f>
        <v>306141.59999999998</v>
      </c>
      <c r="V85" s="187" t="str">
        <f>[97]Sheet1!$F83</f>
        <v>306,141.60</v>
      </c>
      <c r="W85" s="187">
        <f t="shared" si="11"/>
        <v>0</v>
      </c>
      <c r="X85" s="187">
        <f>'[96]Managerial P&amp;L'!$W85</f>
        <v>823917.26</v>
      </c>
      <c r="Y85" s="187" t="str">
        <f>[97]Sheet1!$G83</f>
        <v>823,917.26</v>
      </c>
      <c r="Z85" s="187">
        <f t="shared" si="7"/>
        <v>0</v>
      </c>
    </row>
    <row r="86" spans="1:26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8">
        <f>'[96]Managerial P&amp;L'!$C86</f>
        <v>0.2079058211080396</v>
      </c>
      <c r="E86" s="188">
        <f>'[96]Managerial P&amp;L'!$D86</f>
        <v>0</v>
      </c>
      <c r="F86" s="190"/>
      <c r="G86" s="190"/>
      <c r="H86" s="187">
        <f t="shared" si="8"/>
        <v>0</v>
      </c>
      <c r="I86" s="187">
        <f>'[96]Managerial P&amp;L'!$F86</f>
        <v>0.19314738464859313</v>
      </c>
      <c r="J86" s="187">
        <f>'[96]Managerial P&amp;L'!$G86</f>
        <v>0</v>
      </c>
      <c r="K86" s="187">
        <f>'[96]Managerial P&amp;L'!$H86</f>
        <v>0.19314738464859313</v>
      </c>
      <c r="L86" s="187" t="str">
        <f>[97]Sheet1!$D84</f>
        <v>156,572.26</v>
      </c>
      <c r="M86" s="187">
        <f t="shared" si="9"/>
        <v>-156572.06685261536</v>
      </c>
      <c r="N86" s="187">
        <f>'[96]Managerial P&amp;L'!$I86</f>
        <v>0.11674884484167682</v>
      </c>
      <c r="O86" s="187">
        <f>'[96]Managerial P&amp;L'!$J86</f>
        <v>0</v>
      </c>
      <c r="P86" s="187">
        <f>'[96]Managerial P&amp;L'!$K86</f>
        <v>0.11674884484167682</v>
      </c>
      <c r="Q86" s="187">
        <f>[97]Sheet1!$E84</f>
        <v>8.56</v>
      </c>
      <c r="R86" s="187">
        <f t="shared" si="10"/>
        <v>-8.4432511551583236</v>
      </c>
      <c r="S86" s="187">
        <f>'[96]Managerial P&amp;L'!$L86</f>
        <v>0.19451283766582458</v>
      </c>
      <c r="T86" s="187">
        <f>'[96]Managerial P&amp;L'!$M86</f>
        <v>0</v>
      </c>
      <c r="U86" s="187">
        <f>'[96]Managerial P&amp;L'!$N86</f>
        <v>0.19451283766582458</v>
      </c>
      <c r="V86" s="187">
        <f>[97]Sheet1!$F84</f>
        <v>5.14</v>
      </c>
      <c r="W86" s="187">
        <f t="shared" si="11"/>
        <v>-4.9454871623341754</v>
      </c>
      <c r="X86" s="187">
        <f>'[96]Managerial P&amp;L'!$W86</f>
        <v>0.17343002365755725</v>
      </c>
      <c r="Y86" s="187">
        <f>[97]Sheet1!$G84</f>
        <v>5.76</v>
      </c>
      <c r="Z86" s="187">
        <f t="shared" si="7"/>
        <v>-5.5865699763424423</v>
      </c>
    </row>
    <row r="87" spans="1:26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7">
        <f>'[96]Managerial P&amp;L'!$C87</f>
        <v>5202.2</v>
      </c>
      <c r="E87" s="187">
        <f>'[96]Managerial P&amp;L'!$D87</f>
        <v>0</v>
      </c>
      <c r="F87" s="191"/>
      <c r="G87" s="191"/>
      <c r="H87" s="187">
        <f t="shared" si="8"/>
        <v>0</v>
      </c>
      <c r="I87" s="187">
        <f>'[96]Managerial P&amp;L'!$F87</f>
        <v>4301.13</v>
      </c>
      <c r="J87" s="187">
        <f>'[96]Managerial P&amp;L'!$G87</f>
        <v>0</v>
      </c>
      <c r="K87" s="187">
        <f>'[96]Managerial P&amp;L'!$H87</f>
        <v>4301.13</v>
      </c>
      <c r="L87" s="187" t="str">
        <f>[97]Sheet1!$D85</f>
        <v>4,301.13</v>
      </c>
      <c r="M87" s="187">
        <f t="shared" si="9"/>
        <v>0</v>
      </c>
      <c r="N87" s="187">
        <f>'[96]Managerial P&amp;L'!$I87</f>
        <v>6547.8</v>
      </c>
      <c r="O87" s="187">
        <f>'[96]Managerial P&amp;L'!$J87</f>
        <v>0</v>
      </c>
      <c r="P87" s="187">
        <f>'[96]Managerial P&amp;L'!$K87</f>
        <v>6547.8</v>
      </c>
      <c r="Q87" s="187" t="str">
        <f>[97]Sheet1!$E85</f>
        <v>6,547.80</v>
      </c>
      <c r="R87" s="187">
        <f t="shared" si="10"/>
        <v>0</v>
      </c>
      <c r="S87" s="187">
        <f>'[96]Managerial P&amp;L'!$L87</f>
        <v>8597.1299999999992</v>
      </c>
      <c r="T87" s="187">
        <f>'[96]Managerial P&amp;L'!$M87</f>
        <v>0</v>
      </c>
      <c r="U87" s="187">
        <f>'[96]Managerial P&amp;L'!$N87</f>
        <v>8597.1299999999992</v>
      </c>
      <c r="V87" s="187" t="str">
        <f>[97]Sheet1!$F85</f>
        <v>8,597.13</v>
      </c>
      <c r="W87" s="187">
        <f t="shared" si="11"/>
        <v>0</v>
      </c>
      <c r="X87" s="187">
        <f>'[96]Managerial P&amp;L'!$W87</f>
        <v>24648.260000000002</v>
      </c>
      <c r="Y87" s="187" t="str">
        <f>[97]Sheet1!$G85</f>
        <v>24,648.26</v>
      </c>
      <c r="Z87" s="187">
        <f t="shared" si="7"/>
        <v>0</v>
      </c>
    </row>
    <row r="88" spans="1:26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7">
        <f>'[96]Managerial P&amp;L'!$C88</f>
        <v>52036.07</v>
      </c>
      <c r="E88" s="187">
        <f>'[96]Managerial P&amp;L'!$D88</f>
        <v>0</v>
      </c>
      <c r="F88" s="191"/>
      <c r="G88" s="191"/>
      <c r="H88" s="187">
        <f t="shared" si="8"/>
        <v>0</v>
      </c>
      <c r="I88" s="187">
        <f>'[96]Managerial P&amp;L'!$F88</f>
        <v>43020.7</v>
      </c>
      <c r="J88" s="187">
        <f>'[96]Managerial P&amp;L'!$G88</f>
        <v>0</v>
      </c>
      <c r="K88" s="187">
        <f>'[96]Managerial P&amp;L'!$H88</f>
        <v>43020.7</v>
      </c>
      <c r="L88" s="187" t="str">
        <f>[97]Sheet1!$D86</f>
        <v>43,020.70</v>
      </c>
      <c r="M88" s="187">
        <f t="shared" si="9"/>
        <v>0</v>
      </c>
      <c r="N88" s="187">
        <f>'[96]Managerial P&amp;L'!$I88</f>
        <v>65560.679999999993</v>
      </c>
      <c r="O88" s="187">
        <f>'[96]Managerial P&amp;L'!$J88</f>
        <v>0</v>
      </c>
      <c r="P88" s="187">
        <f>'[96]Managerial P&amp;L'!$K88</f>
        <v>65560.679999999993</v>
      </c>
      <c r="Q88" s="187" t="str">
        <f>[97]Sheet1!$E86</f>
        <v>65,560.68</v>
      </c>
      <c r="R88" s="187">
        <f t="shared" si="10"/>
        <v>0</v>
      </c>
      <c r="S88" s="187">
        <f>'[96]Managerial P&amp;L'!$L88</f>
        <v>86309.47</v>
      </c>
      <c r="T88" s="187">
        <f>'[96]Managerial P&amp;L'!$M88</f>
        <v>0</v>
      </c>
      <c r="U88" s="187">
        <f>'[96]Managerial P&amp;L'!$N88</f>
        <v>86309.47</v>
      </c>
      <c r="V88" s="187" t="str">
        <f>[97]Sheet1!$F86</f>
        <v>86,309.47</v>
      </c>
      <c r="W88" s="187">
        <f t="shared" si="11"/>
        <v>0</v>
      </c>
      <c r="X88" s="187">
        <f>'[96]Managerial P&amp;L'!$W88</f>
        <v>246926.91999999998</v>
      </c>
      <c r="Y88" s="187" t="str">
        <f>[97]Sheet1!$G86</f>
        <v>246,926.92</v>
      </c>
      <c r="Z88" s="187">
        <f t="shared" si="7"/>
        <v>0</v>
      </c>
    </row>
    <row r="89" spans="1:26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7">
        <f>'[96]Managerial P&amp;L'!$C89</f>
        <v>1704.49</v>
      </c>
      <c r="E89" s="187">
        <f>'[96]Managerial P&amp;L'!$D89</f>
        <v>0</v>
      </c>
      <c r="F89" s="191"/>
      <c r="G89" s="191"/>
      <c r="H89" s="187">
        <f t="shared" si="8"/>
        <v>0</v>
      </c>
      <c r="I89" s="187">
        <f>'[96]Managerial P&amp;L'!$F89</f>
        <v>1983.44</v>
      </c>
      <c r="J89" s="187">
        <f>'[96]Managerial P&amp;L'!$G89</f>
        <v>0</v>
      </c>
      <c r="K89" s="187">
        <f>'[96]Managerial P&amp;L'!$H89</f>
        <v>1983.44</v>
      </c>
      <c r="L89" s="187" t="str">
        <f>[97]Sheet1!$D87</f>
        <v>1,983.44</v>
      </c>
      <c r="M89" s="187">
        <f t="shared" si="9"/>
        <v>0</v>
      </c>
      <c r="N89" s="187">
        <f>'[96]Managerial P&amp;L'!$I89</f>
        <v>2198.1999999999998</v>
      </c>
      <c r="O89" s="187">
        <f>'[96]Managerial P&amp;L'!$J89</f>
        <v>0</v>
      </c>
      <c r="P89" s="187">
        <f>'[96]Managerial P&amp;L'!$K89</f>
        <v>2198.1999999999998</v>
      </c>
      <c r="Q89" s="187" t="str">
        <f>[97]Sheet1!$E87</f>
        <v>2,198.20</v>
      </c>
      <c r="R89" s="187">
        <f t="shared" si="10"/>
        <v>0</v>
      </c>
      <c r="S89" s="187">
        <f>'[96]Managerial P&amp;L'!$L89</f>
        <v>6273.5</v>
      </c>
      <c r="T89" s="187">
        <f>'[96]Managerial P&amp;L'!$M89</f>
        <v>0</v>
      </c>
      <c r="U89" s="187">
        <f>'[96]Managerial P&amp;L'!$N89</f>
        <v>6273.5</v>
      </c>
      <c r="V89" s="187" t="str">
        <f>[97]Sheet1!$F87</f>
        <v>6,273.50</v>
      </c>
      <c r="W89" s="187">
        <f t="shared" si="11"/>
        <v>0</v>
      </c>
      <c r="X89" s="187">
        <f>'[96]Managerial P&amp;L'!$W89</f>
        <v>12159.630000000001</v>
      </c>
      <c r="Y89" s="187" t="str">
        <f>[97]Sheet1!$G87</f>
        <v>12,159.63</v>
      </c>
      <c r="Z89" s="187">
        <f t="shared" si="7"/>
        <v>0</v>
      </c>
    </row>
    <row r="90" spans="1:26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7">
        <f>'[96]Managerial P&amp;L'!$C90</f>
        <v>336</v>
      </c>
      <c r="E90" s="187">
        <f>'[96]Managerial P&amp;L'!$D90</f>
        <v>0</v>
      </c>
      <c r="F90" s="191"/>
      <c r="G90" s="191"/>
      <c r="H90" s="187">
        <f t="shared" si="8"/>
        <v>0</v>
      </c>
      <c r="I90" s="187">
        <f>'[96]Managerial P&amp;L'!$F90</f>
        <v>0</v>
      </c>
      <c r="J90" s="187">
        <f>'[96]Managerial P&amp;L'!$G90</f>
        <v>0</v>
      </c>
      <c r="K90" s="187">
        <f>'[96]Managerial P&amp;L'!$H90</f>
        <v>0</v>
      </c>
      <c r="L90" s="187">
        <f>[97]Sheet1!$D88</f>
        <v>0</v>
      </c>
      <c r="M90" s="187">
        <f t="shared" si="9"/>
        <v>0</v>
      </c>
      <c r="N90" s="187">
        <f>'[96]Managerial P&amp;L'!$I90</f>
        <v>780</v>
      </c>
      <c r="O90" s="187">
        <f>'[96]Managerial P&amp;L'!$J90</f>
        <v>0</v>
      </c>
      <c r="P90" s="187">
        <f>'[96]Managerial P&amp;L'!$K90</f>
        <v>780</v>
      </c>
      <c r="Q90" s="187">
        <f>[97]Sheet1!$E88</f>
        <v>780</v>
      </c>
      <c r="R90" s="187">
        <f t="shared" si="10"/>
        <v>0</v>
      </c>
      <c r="S90" s="187">
        <f>'[96]Managerial P&amp;L'!$L90</f>
        <v>0</v>
      </c>
      <c r="T90" s="187">
        <f>'[96]Managerial P&amp;L'!$M90</f>
        <v>0</v>
      </c>
      <c r="U90" s="187">
        <f>'[96]Managerial P&amp;L'!$N90</f>
        <v>0</v>
      </c>
      <c r="V90" s="187">
        <f>[97]Sheet1!$F88</f>
        <v>0</v>
      </c>
      <c r="W90" s="187">
        <f t="shared" si="11"/>
        <v>0</v>
      </c>
      <c r="X90" s="187">
        <f>'[96]Managerial P&amp;L'!$W90</f>
        <v>1116</v>
      </c>
      <c r="Y90" s="187" t="str">
        <f>[97]Sheet1!$G88</f>
        <v>1,116.00</v>
      </c>
      <c r="Z90" s="187">
        <f t="shared" si="7"/>
        <v>0</v>
      </c>
    </row>
    <row r="91" spans="1:26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7">
        <f>'[96]Managerial P&amp;L'!$C91</f>
        <v>0</v>
      </c>
      <c r="E91" s="187">
        <f>'[96]Managerial P&amp;L'!$D91</f>
        <v>0</v>
      </c>
      <c r="F91" s="191"/>
      <c r="G91" s="191"/>
      <c r="H91" s="187">
        <f t="shared" si="8"/>
        <v>0</v>
      </c>
      <c r="I91" s="187">
        <f>'[96]Managerial P&amp;L'!$F91</f>
        <v>0</v>
      </c>
      <c r="J91" s="187">
        <f>'[96]Managerial P&amp;L'!$G91</f>
        <v>0</v>
      </c>
      <c r="K91" s="187">
        <f>'[96]Managerial P&amp;L'!$H91</f>
        <v>0</v>
      </c>
      <c r="L91" s="187">
        <f>[97]Sheet1!$D89</f>
        <v>0</v>
      </c>
      <c r="M91" s="187">
        <f t="shared" si="9"/>
        <v>0</v>
      </c>
      <c r="N91" s="187">
        <f>'[96]Managerial P&amp;L'!$I91</f>
        <v>0</v>
      </c>
      <c r="O91" s="187">
        <f>'[96]Managerial P&amp;L'!$J91</f>
        <v>0</v>
      </c>
      <c r="P91" s="187">
        <f>'[96]Managerial P&amp;L'!$K91</f>
        <v>0</v>
      </c>
      <c r="Q91" s="187">
        <f>[97]Sheet1!$E89</f>
        <v>0</v>
      </c>
      <c r="R91" s="187">
        <f t="shared" si="10"/>
        <v>0</v>
      </c>
      <c r="S91" s="187">
        <f>'[96]Managerial P&amp;L'!$L91</f>
        <v>15</v>
      </c>
      <c r="T91" s="187">
        <f>'[96]Managerial P&amp;L'!$M91</f>
        <v>0</v>
      </c>
      <c r="U91" s="187">
        <f>'[96]Managerial P&amp;L'!$N91</f>
        <v>15</v>
      </c>
      <c r="V91" s="187">
        <f>[97]Sheet1!$F89</f>
        <v>15</v>
      </c>
      <c r="W91" s="187">
        <f t="shared" si="11"/>
        <v>0</v>
      </c>
      <c r="X91" s="187">
        <f>'[96]Managerial P&amp;L'!$W91</f>
        <v>15</v>
      </c>
      <c r="Y91" s="187">
        <f>[97]Sheet1!$G89</f>
        <v>15</v>
      </c>
      <c r="Z91" s="187">
        <f t="shared" si="7"/>
        <v>0</v>
      </c>
    </row>
    <row r="92" spans="1:26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7">
        <f>'[96]Managerial P&amp;L'!$C92</f>
        <v>0</v>
      </c>
      <c r="E92" s="187">
        <f>'[96]Managerial P&amp;L'!$D92</f>
        <v>0</v>
      </c>
      <c r="F92" s="191"/>
      <c r="G92" s="191"/>
      <c r="H92" s="187">
        <f t="shared" si="8"/>
        <v>0</v>
      </c>
      <c r="I92" s="187">
        <f>'[96]Managerial P&amp;L'!$F92</f>
        <v>0</v>
      </c>
      <c r="J92" s="187">
        <f>'[96]Managerial P&amp;L'!$G92</f>
        <v>0</v>
      </c>
      <c r="K92" s="187">
        <f>'[96]Managerial P&amp;L'!$H92</f>
        <v>0</v>
      </c>
      <c r="L92" s="187">
        <f>[97]Sheet1!$D90</f>
        <v>0</v>
      </c>
      <c r="M92" s="187">
        <f t="shared" si="9"/>
        <v>0</v>
      </c>
      <c r="N92" s="187">
        <f>'[96]Managerial P&amp;L'!$I92</f>
        <v>-16981.13</v>
      </c>
      <c r="O92" s="187">
        <f>'[96]Managerial P&amp;L'!$J92</f>
        <v>0</v>
      </c>
      <c r="P92" s="187">
        <f>'[96]Managerial P&amp;L'!$K92</f>
        <v>-16981.13</v>
      </c>
      <c r="Q92" s="187" t="str">
        <f>[97]Sheet1!$E90</f>
        <v>-16,981.13</v>
      </c>
      <c r="R92" s="187">
        <f t="shared" si="10"/>
        <v>0</v>
      </c>
      <c r="S92" s="187">
        <f>'[96]Managerial P&amp;L'!$L92</f>
        <v>0</v>
      </c>
      <c r="T92" s="187">
        <f>'[96]Managerial P&amp;L'!$M92</f>
        <v>0</v>
      </c>
      <c r="U92" s="187">
        <f>'[96]Managerial P&amp;L'!$N92</f>
        <v>0</v>
      </c>
      <c r="V92" s="187">
        <f>[97]Sheet1!$F90</f>
        <v>0</v>
      </c>
      <c r="W92" s="187">
        <f t="shared" si="11"/>
        <v>0</v>
      </c>
      <c r="X92" s="187">
        <f>'[96]Managerial P&amp;L'!$W92</f>
        <v>-16981.13</v>
      </c>
      <c r="Y92" s="187" t="str">
        <f>[97]Sheet1!$G90</f>
        <v>-16,981.13</v>
      </c>
      <c r="Z92" s="187">
        <f t="shared" si="7"/>
        <v>0</v>
      </c>
    </row>
    <row r="93" spans="1:26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7">
        <f>'[96]Managerial P&amp;L'!$C93</f>
        <v>22028.16</v>
      </c>
      <c r="E93" s="187">
        <f>'[96]Managerial P&amp;L'!$D93</f>
        <v>0</v>
      </c>
      <c r="F93" s="191"/>
      <c r="G93" s="191"/>
      <c r="H93" s="187">
        <f t="shared" si="8"/>
        <v>0</v>
      </c>
      <c r="I93" s="187">
        <f>'[96]Managerial P&amp;L'!$F93</f>
        <v>12220.71</v>
      </c>
      <c r="J93" s="187">
        <f>'[96]Managerial P&amp;L'!$G93</f>
        <v>0</v>
      </c>
      <c r="K93" s="187">
        <f>'[96]Managerial P&amp;L'!$H93</f>
        <v>12220.71</v>
      </c>
      <c r="L93" s="187" t="str">
        <f>[97]Sheet1!$D91</f>
        <v>12,220.71</v>
      </c>
      <c r="M93" s="187">
        <f t="shared" si="9"/>
        <v>0</v>
      </c>
      <c r="N93" s="187">
        <f>'[96]Managerial P&amp;L'!$I93</f>
        <v>19846.060000000001</v>
      </c>
      <c r="O93" s="187">
        <f>'[96]Managerial P&amp;L'!$J93</f>
        <v>0</v>
      </c>
      <c r="P93" s="187">
        <f>'[96]Managerial P&amp;L'!$K93</f>
        <v>19846.060000000001</v>
      </c>
      <c r="Q93" s="187" t="str">
        <f>[97]Sheet1!$E91</f>
        <v>19,846.06</v>
      </c>
      <c r="R93" s="187">
        <f t="shared" si="10"/>
        <v>0</v>
      </c>
      <c r="S93" s="187">
        <f>'[96]Managerial P&amp;L'!$L93</f>
        <v>24224</v>
      </c>
      <c r="T93" s="187">
        <f>'[96]Managerial P&amp;L'!$M93</f>
        <v>0</v>
      </c>
      <c r="U93" s="187">
        <f>'[96]Managerial P&amp;L'!$N93</f>
        <v>24224</v>
      </c>
      <c r="V93" s="187" t="str">
        <f>[97]Sheet1!$F91</f>
        <v>24,224.00</v>
      </c>
      <c r="W93" s="187">
        <f t="shared" si="11"/>
        <v>0</v>
      </c>
      <c r="X93" s="187">
        <f>'[96]Managerial P&amp;L'!$W93</f>
        <v>78318.929999999993</v>
      </c>
      <c r="Y93" s="187" t="str">
        <f>[97]Sheet1!$G91</f>
        <v>78,318.93</v>
      </c>
      <c r="Z93" s="187">
        <f t="shared" si="7"/>
        <v>0</v>
      </c>
    </row>
    <row r="94" spans="1:26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7">
        <f>'[96]Managerial P&amp;L'!$C94</f>
        <v>1940</v>
      </c>
      <c r="E94" s="187">
        <f>'[96]Managerial P&amp;L'!$D94</f>
        <v>0</v>
      </c>
      <c r="F94" s="191"/>
      <c r="G94" s="191"/>
      <c r="H94" s="187">
        <f t="shared" si="8"/>
        <v>0</v>
      </c>
      <c r="I94" s="187">
        <f>'[96]Managerial P&amp;L'!$F94</f>
        <v>0</v>
      </c>
      <c r="J94" s="187">
        <f>'[96]Managerial P&amp;L'!$G94</f>
        <v>0</v>
      </c>
      <c r="K94" s="187">
        <f>'[96]Managerial P&amp;L'!$H94</f>
        <v>0</v>
      </c>
      <c r="L94" s="187">
        <f>[97]Sheet1!$D92</f>
        <v>0</v>
      </c>
      <c r="M94" s="187">
        <f t="shared" si="9"/>
        <v>0</v>
      </c>
      <c r="N94" s="187">
        <f>'[96]Managerial P&amp;L'!$I94</f>
        <v>0</v>
      </c>
      <c r="O94" s="187">
        <f>'[96]Managerial P&amp;L'!$J94</f>
        <v>0</v>
      </c>
      <c r="P94" s="187">
        <f>'[96]Managerial P&amp;L'!$K94</f>
        <v>0</v>
      </c>
      <c r="Q94" s="187">
        <f>[97]Sheet1!$E92</f>
        <v>0</v>
      </c>
      <c r="R94" s="187">
        <f t="shared" si="10"/>
        <v>0</v>
      </c>
      <c r="S94" s="187">
        <f>'[96]Managerial P&amp;L'!$L94</f>
        <v>3228.16</v>
      </c>
      <c r="T94" s="187">
        <f>'[96]Managerial P&amp;L'!$M94</f>
        <v>0</v>
      </c>
      <c r="U94" s="187">
        <f>'[96]Managerial P&amp;L'!$N94</f>
        <v>3228.16</v>
      </c>
      <c r="V94" s="187" t="str">
        <f>[97]Sheet1!$F92</f>
        <v>3,228.16</v>
      </c>
      <c r="W94" s="187">
        <f t="shared" si="11"/>
        <v>0</v>
      </c>
      <c r="X94" s="187">
        <f>'[96]Managerial P&amp;L'!$W94</f>
        <v>5168.16</v>
      </c>
      <c r="Y94" s="187" t="str">
        <f>[97]Sheet1!$G92</f>
        <v>5,168.16</v>
      </c>
      <c r="Z94" s="187">
        <f t="shared" si="7"/>
        <v>0</v>
      </c>
    </row>
    <row r="95" spans="1:26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7">
        <f>'[96]Managerial P&amp;L'!$C95</f>
        <v>0</v>
      </c>
      <c r="E95" s="187">
        <f>'[96]Managerial P&amp;L'!$D95</f>
        <v>0</v>
      </c>
      <c r="F95" s="191"/>
      <c r="G95" s="191"/>
      <c r="H95" s="187">
        <f t="shared" si="8"/>
        <v>0</v>
      </c>
      <c r="I95" s="187">
        <f>'[96]Managerial P&amp;L'!$F95</f>
        <v>0</v>
      </c>
      <c r="J95" s="187">
        <f>'[96]Managerial P&amp;L'!$G95</f>
        <v>0</v>
      </c>
      <c r="K95" s="187">
        <f>'[96]Managerial P&amp;L'!$H95</f>
        <v>0</v>
      </c>
      <c r="L95" s="187">
        <f>[97]Sheet1!$D93</f>
        <v>0</v>
      </c>
      <c r="M95" s="187">
        <f t="shared" si="9"/>
        <v>0</v>
      </c>
      <c r="N95" s="187">
        <f>'[96]Managerial P&amp;L'!$I95</f>
        <v>0</v>
      </c>
      <c r="O95" s="187">
        <f>'[96]Managerial P&amp;L'!$J95</f>
        <v>0</v>
      </c>
      <c r="P95" s="187">
        <f>'[96]Managerial P&amp;L'!$K95</f>
        <v>0</v>
      </c>
      <c r="Q95" s="187">
        <f>[97]Sheet1!$E93</f>
        <v>0</v>
      </c>
      <c r="R95" s="187">
        <f t="shared" si="10"/>
        <v>0</v>
      </c>
      <c r="S95" s="187">
        <f>'[96]Managerial P&amp;L'!$L95</f>
        <v>14722.22</v>
      </c>
      <c r="T95" s="187">
        <f>'[96]Managerial P&amp;L'!$M95</f>
        <v>0</v>
      </c>
      <c r="U95" s="187">
        <f>'[96]Managerial P&amp;L'!$N95</f>
        <v>14722.22</v>
      </c>
      <c r="V95" s="187" t="str">
        <f>[97]Sheet1!$F93</f>
        <v>14,722.22</v>
      </c>
      <c r="W95" s="187">
        <f t="shared" si="11"/>
        <v>0</v>
      </c>
      <c r="X95" s="187">
        <f>'[96]Managerial P&amp;L'!$W95</f>
        <v>14722.22</v>
      </c>
      <c r="Y95" s="187" t="str">
        <f>[97]Sheet1!$G93</f>
        <v>14,722.22</v>
      </c>
      <c r="Z95" s="187">
        <f t="shared" si="7"/>
        <v>0</v>
      </c>
    </row>
    <row r="96" spans="1:26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7">
        <f>'[96]Managerial P&amp;L'!$C96</f>
        <v>110509.28</v>
      </c>
      <c r="E96" s="187">
        <f>'[96]Managerial P&amp;L'!$D96</f>
        <v>0</v>
      </c>
      <c r="F96" s="191"/>
      <c r="G96" s="191"/>
      <c r="H96" s="187">
        <f t="shared" si="8"/>
        <v>0</v>
      </c>
      <c r="I96" s="187">
        <f>'[96]Managerial P&amp;L'!$F96</f>
        <v>95046.28</v>
      </c>
      <c r="J96" s="187">
        <f>'[96]Managerial P&amp;L'!$G96</f>
        <v>0</v>
      </c>
      <c r="K96" s="187">
        <f>'[96]Managerial P&amp;L'!$H96</f>
        <v>95046.28</v>
      </c>
      <c r="L96" s="187" t="str">
        <f>[97]Sheet1!$D94</f>
        <v>95,046.28</v>
      </c>
      <c r="M96" s="187">
        <f t="shared" si="9"/>
        <v>0</v>
      </c>
      <c r="N96" s="187">
        <f>'[96]Managerial P&amp;L'!$I96</f>
        <v>89995.59</v>
      </c>
      <c r="O96" s="187">
        <f>'[96]Managerial P&amp;L'!$J96</f>
        <v>0</v>
      </c>
      <c r="P96" s="187">
        <f>'[96]Managerial P&amp;L'!$K96</f>
        <v>89995.59</v>
      </c>
      <c r="Q96" s="187" t="str">
        <f>[97]Sheet1!$E94</f>
        <v>89,995.59</v>
      </c>
      <c r="R96" s="187">
        <f t="shared" si="10"/>
        <v>0</v>
      </c>
      <c r="S96" s="187">
        <f>'[96]Managerial P&amp;L'!$L96</f>
        <v>162772.12</v>
      </c>
      <c r="T96" s="187">
        <f>'[96]Managerial P&amp;L'!$M96</f>
        <v>0</v>
      </c>
      <c r="U96" s="187">
        <f>'[96]Managerial P&amp;L'!$N96</f>
        <v>162772.12</v>
      </c>
      <c r="V96" s="187" t="str">
        <f>[97]Sheet1!$F94</f>
        <v>162,772.12</v>
      </c>
      <c r="W96" s="187">
        <f t="shared" si="11"/>
        <v>0</v>
      </c>
      <c r="X96" s="187">
        <f>'[96]Managerial P&amp;L'!$W96</f>
        <v>458323.27</v>
      </c>
      <c r="Y96" s="187" t="str">
        <f>[97]Sheet1!$G94</f>
        <v>458,323.27</v>
      </c>
      <c r="Z96" s="187">
        <f t="shared" si="7"/>
        <v>0</v>
      </c>
    </row>
    <row r="97" spans="1:26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7">
        <f>'[96]Managerial P&amp;L'!$C97</f>
        <v>0</v>
      </c>
      <c r="E97" s="187">
        <f>'[96]Managerial P&amp;L'!$D97</f>
        <v>0</v>
      </c>
      <c r="F97" s="191"/>
      <c r="G97" s="191"/>
      <c r="H97" s="187">
        <f t="shared" si="8"/>
        <v>0</v>
      </c>
      <c r="I97" s="187">
        <f>'[96]Managerial P&amp;L'!$F97</f>
        <v>0</v>
      </c>
      <c r="J97" s="187">
        <f>'[96]Managerial P&amp;L'!$G97</f>
        <v>0</v>
      </c>
      <c r="K97" s="187">
        <f>'[96]Managerial P&amp;L'!$H97</f>
        <v>0</v>
      </c>
      <c r="L97" s="187">
        <f>[97]Sheet1!$D95</f>
        <v>0</v>
      </c>
      <c r="M97" s="187">
        <f t="shared" si="9"/>
        <v>0</v>
      </c>
      <c r="N97" s="187">
        <f>'[96]Managerial P&amp;L'!$I97</f>
        <v>-500</v>
      </c>
      <c r="O97" s="187">
        <f>'[96]Managerial P&amp;L'!$J97</f>
        <v>0</v>
      </c>
      <c r="P97" s="187">
        <f>'[96]Managerial P&amp;L'!$K97</f>
        <v>-500</v>
      </c>
      <c r="Q97" s="187" t="str">
        <f>[97]Sheet1!$E95</f>
        <v>-,500.00</v>
      </c>
      <c r="R97" s="187" t="e">
        <f t="shared" si="10"/>
        <v>#VALUE!</v>
      </c>
      <c r="S97" s="187">
        <f>'[96]Managerial P&amp;L'!$L97</f>
        <v>0</v>
      </c>
      <c r="T97" s="187">
        <f>'[96]Managerial P&amp;L'!$M97</f>
        <v>0</v>
      </c>
      <c r="U97" s="187">
        <f>'[96]Managerial P&amp;L'!$N97</f>
        <v>0</v>
      </c>
      <c r="V97" s="187">
        <f>[97]Sheet1!$F95</f>
        <v>0</v>
      </c>
      <c r="W97" s="187">
        <f t="shared" si="11"/>
        <v>0</v>
      </c>
      <c r="X97" s="187">
        <f>'[96]Managerial P&amp;L'!$W97</f>
        <v>-500</v>
      </c>
      <c r="Y97" s="187" t="str">
        <f>[97]Sheet1!$G95</f>
        <v>-,500.00</v>
      </c>
      <c r="Z97" s="187" t="e">
        <f t="shared" si="7"/>
        <v>#VALUE!</v>
      </c>
    </row>
    <row r="98" spans="1:26" ht="15.95" customHeight="1" x14ac:dyDescent="0.2">
      <c r="A98" s="26"/>
      <c r="B98" s="179">
        <f t="shared" si="6"/>
        <v>95</v>
      </c>
      <c r="C98" s="196" t="s">
        <v>1644</v>
      </c>
      <c r="D98" s="187">
        <f>'[96]Managerial P&amp;L'!$C98</f>
        <v>0</v>
      </c>
      <c r="E98" s="187">
        <f>'[96]Managerial P&amp;L'!$D98</f>
        <v>0</v>
      </c>
      <c r="F98" s="191"/>
      <c r="G98" s="191"/>
      <c r="H98" s="187">
        <f t="shared" si="8"/>
        <v>0</v>
      </c>
      <c r="I98" s="187">
        <f>'[96]Managerial P&amp;L'!$F98</f>
        <v>0</v>
      </c>
      <c r="J98" s="187">
        <f>'[96]Managerial P&amp;L'!$G98</f>
        <v>0</v>
      </c>
      <c r="K98" s="187">
        <f>'[96]Managerial P&amp;L'!$H98</f>
        <v>0</v>
      </c>
      <c r="L98" s="187">
        <f>[97]Sheet1!$D96</f>
        <v>0</v>
      </c>
      <c r="M98" s="187">
        <f t="shared" si="9"/>
        <v>0</v>
      </c>
      <c r="N98" s="187">
        <f>'[96]Managerial P&amp;L'!$I98</f>
        <v>0</v>
      </c>
      <c r="O98" s="187">
        <f>'[96]Managerial P&amp;L'!$J98</f>
        <v>0</v>
      </c>
      <c r="P98" s="187">
        <f>'[96]Managerial P&amp;L'!$K98</f>
        <v>0</v>
      </c>
      <c r="Q98" s="187">
        <f>[97]Sheet1!$E96</f>
        <v>0</v>
      </c>
      <c r="R98" s="187">
        <f t="shared" si="10"/>
        <v>0</v>
      </c>
      <c r="S98" s="187">
        <f>'[96]Managerial P&amp;L'!$L98</f>
        <v>0</v>
      </c>
      <c r="T98" s="187">
        <f>'[96]Managerial P&amp;L'!$M98</f>
        <v>0</v>
      </c>
      <c r="U98" s="187">
        <f>'[96]Managerial P&amp;L'!$N98</f>
        <v>0</v>
      </c>
      <c r="V98" s="187">
        <f>[97]Sheet1!$F96</f>
        <v>0</v>
      </c>
      <c r="W98" s="187">
        <f t="shared" si="11"/>
        <v>0</v>
      </c>
      <c r="X98" s="187">
        <f>'[96]Managerial P&amp;L'!$W98</f>
        <v>0</v>
      </c>
      <c r="Y98" s="187">
        <f>[97]Sheet1!$G96</f>
        <v>0</v>
      </c>
      <c r="Z98" s="187">
        <f t="shared" si="7"/>
        <v>0</v>
      </c>
    </row>
    <row r="99" spans="1:26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7">
        <f>'[96]Managerial P&amp;L'!$C99</f>
        <v>99558.05</v>
      </c>
      <c r="E99" s="187">
        <f>'[96]Managerial P&amp;L'!$D99</f>
        <v>0</v>
      </c>
      <c r="F99" s="189"/>
      <c r="G99" s="189"/>
      <c r="H99" s="187">
        <f t="shared" si="8"/>
        <v>0</v>
      </c>
      <c r="I99" s="187">
        <f>'[96]Managerial P&amp;L'!$F99</f>
        <v>85229.64</v>
      </c>
      <c r="J99" s="187">
        <f>'[96]Managerial P&amp;L'!$G99</f>
        <v>0</v>
      </c>
      <c r="K99" s="187">
        <f>'[96]Managerial P&amp;L'!$H99</f>
        <v>85229.64</v>
      </c>
      <c r="L99" s="187" t="str">
        <f>[97]Sheet1!$D97</f>
        <v>85,229.64</v>
      </c>
      <c r="M99" s="187">
        <f t="shared" si="9"/>
        <v>0</v>
      </c>
      <c r="N99" s="187">
        <f>'[96]Managerial P&amp;L'!$I99</f>
        <v>59770.36</v>
      </c>
      <c r="O99" s="187">
        <f>'[96]Managerial P&amp;L'!$J99</f>
        <v>0</v>
      </c>
      <c r="P99" s="187">
        <f>'[96]Managerial P&amp;L'!$K99</f>
        <v>59770.36</v>
      </c>
      <c r="Q99" s="187" t="str">
        <f>[97]Sheet1!$E97</f>
        <v>59,770.36</v>
      </c>
      <c r="R99" s="187">
        <f t="shared" si="10"/>
        <v>0</v>
      </c>
      <c r="S99" s="187">
        <f>'[96]Managerial P&amp;L'!$L99</f>
        <v>239251.8</v>
      </c>
      <c r="T99" s="187">
        <f>'[96]Managerial P&amp;L'!$M99</f>
        <v>0</v>
      </c>
      <c r="U99" s="187">
        <f>'[96]Managerial P&amp;L'!$N99</f>
        <v>239251.8</v>
      </c>
      <c r="V99" s="187" t="str">
        <f>[97]Sheet1!$F97</f>
        <v>239,251.80</v>
      </c>
      <c r="W99" s="187">
        <f t="shared" si="11"/>
        <v>0</v>
      </c>
      <c r="X99" s="187">
        <f>'[96]Managerial P&amp;L'!$W99</f>
        <v>483809.85</v>
      </c>
      <c r="Y99" s="187" t="str">
        <f>[97]Sheet1!$G97</f>
        <v>483,809.85</v>
      </c>
      <c r="Z99" s="187">
        <f t="shared" si="7"/>
        <v>0</v>
      </c>
    </row>
    <row r="100" spans="1:26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8">
        <f>'[96]Managerial P&amp;L'!$C100</f>
        <v>0.10682857185042471</v>
      </c>
      <c r="E100" s="188">
        <f>'[96]Managerial P&amp;L'!$D100</f>
        <v>0</v>
      </c>
      <c r="F100" s="190"/>
      <c r="G100" s="190"/>
      <c r="H100" s="187">
        <f t="shared" si="8"/>
        <v>0</v>
      </c>
      <c r="I100" s="187">
        <f>'[96]Managerial P&amp;L'!$F100</f>
        <v>0.10513919937376594</v>
      </c>
      <c r="J100" s="187">
        <f>'[96]Managerial P&amp;L'!$G100</f>
        <v>0</v>
      </c>
      <c r="K100" s="187">
        <f>'[96]Managerial P&amp;L'!$H100</f>
        <v>0.10513919937376594</v>
      </c>
      <c r="L100" s="187" t="str">
        <f>[97]Sheet1!$D98</f>
        <v>85,229.64</v>
      </c>
      <c r="M100" s="187">
        <f t="shared" si="9"/>
        <v>-85229.534860800632</v>
      </c>
      <c r="N100" s="187">
        <f>'[96]Managerial P&amp;L'!$I100</f>
        <v>4.1673557311027995E-2</v>
      </c>
      <c r="O100" s="187">
        <f>'[96]Managerial P&amp;L'!$J100</f>
        <v>0</v>
      </c>
      <c r="P100" s="187">
        <f>'[96]Managerial P&amp;L'!$K100</f>
        <v>4.1673557311027995E-2</v>
      </c>
      <c r="Q100" s="187">
        <f>[97]Sheet1!$E98</f>
        <v>23.99</v>
      </c>
      <c r="R100" s="187">
        <f t="shared" si="10"/>
        <v>-23.94832644268897</v>
      </c>
      <c r="S100" s="187">
        <f>'[96]Managerial P&amp;L'!$L100</f>
        <v>0.15201314207104272</v>
      </c>
      <c r="T100" s="187">
        <f>'[96]Managerial P&amp;L'!$M100</f>
        <v>0</v>
      </c>
      <c r="U100" s="187">
        <f>'[96]Managerial P&amp;L'!$N100</f>
        <v>0.15201314207104272</v>
      </c>
      <c r="V100" s="187">
        <f>[97]Sheet1!$F98</f>
        <v>6.57</v>
      </c>
      <c r="W100" s="187">
        <f t="shared" si="11"/>
        <v>-6.4179868579289572</v>
      </c>
      <c r="X100" s="187">
        <f>'[96]Managerial P&amp;L'!$W100</f>
        <v>0.10183929601287782</v>
      </c>
      <c r="Y100" s="187">
        <f>[97]Sheet1!$G98</f>
        <v>9.81</v>
      </c>
      <c r="Z100" s="187">
        <f t="shared" si="7"/>
        <v>-9.7081607039871223</v>
      </c>
    </row>
    <row r="101" spans="1:26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7">
        <f>'[96]Managerial P&amp;L'!$C101</f>
        <v>0</v>
      </c>
      <c r="E101" s="187">
        <f>'[96]Managerial P&amp;L'!$D101</f>
        <v>0</v>
      </c>
      <c r="F101" s="191"/>
      <c r="G101" s="191"/>
      <c r="H101" s="187">
        <f t="shared" si="8"/>
        <v>0</v>
      </c>
      <c r="I101" s="187">
        <f>'[96]Managerial P&amp;L'!$F101</f>
        <v>0</v>
      </c>
      <c r="J101" s="187">
        <f>'[96]Managerial P&amp;L'!$G101</f>
        <v>0</v>
      </c>
      <c r="K101" s="187">
        <f>'[96]Managerial P&amp;L'!$H101</f>
        <v>0</v>
      </c>
      <c r="L101" s="187">
        <f>[97]Sheet1!$D99</f>
        <v>0</v>
      </c>
      <c r="M101" s="187">
        <f t="shared" si="9"/>
        <v>0</v>
      </c>
      <c r="N101" s="187">
        <f>'[96]Managerial P&amp;L'!$I101</f>
        <v>0</v>
      </c>
      <c r="O101" s="187">
        <f>'[96]Managerial P&amp;L'!$J101</f>
        <v>0</v>
      </c>
      <c r="P101" s="187">
        <f>'[96]Managerial P&amp;L'!$K101</f>
        <v>0</v>
      </c>
      <c r="Q101" s="187">
        <f>[97]Sheet1!$E99</f>
        <v>0</v>
      </c>
      <c r="R101" s="187">
        <f t="shared" si="10"/>
        <v>0</v>
      </c>
      <c r="S101" s="187">
        <f>'[96]Managerial P&amp;L'!$L101</f>
        <v>0</v>
      </c>
      <c r="T101" s="187">
        <f>'[96]Managerial P&amp;L'!$M101</f>
        <v>0</v>
      </c>
      <c r="U101" s="187">
        <f>'[96]Managerial P&amp;L'!$N101</f>
        <v>0</v>
      </c>
      <c r="V101" s="187">
        <f>[97]Sheet1!$F99</f>
        <v>0</v>
      </c>
      <c r="W101" s="187">
        <f t="shared" si="11"/>
        <v>0</v>
      </c>
      <c r="X101" s="187">
        <f>'[96]Managerial P&amp;L'!$W101</f>
        <v>0</v>
      </c>
      <c r="Y101" s="187">
        <f>[97]Sheet1!$G99</f>
        <v>0</v>
      </c>
      <c r="Z101" s="187">
        <f t="shared" si="7"/>
        <v>0</v>
      </c>
    </row>
    <row r="102" spans="1:26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7">
        <f>'[96]Managerial P&amp;L'!$C102</f>
        <v>0</v>
      </c>
      <c r="E102" s="187">
        <f>'[96]Managerial P&amp;L'!$D102</f>
        <v>0</v>
      </c>
      <c r="F102" s="191"/>
      <c r="G102" s="191"/>
      <c r="H102" s="187">
        <f t="shared" si="8"/>
        <v>0</v>
      </c>
      <c r="I102" s="187">
        <f>'[96]Managerial P&amp;L'!$F102</f>
        <v>0</v>
      </c>
      <c r="J102" s="187">
        <f>'[96]Managerial P&amp;L'!$G102</f>
        <v>0</v>
      </c>
      <c r="K102" s="187">
        <f>'[96]Managerial P&amp;L'!$H102</f>
        <v>0</v>
      </c>
      <c r="L102" s="187">
        <f>[97]Sheet1!$D100</f>
        <v>0</v>
      </c>
      <c r="M102" s="187">
        <f t="shared" si="9"/>
        <v>0</v>
      </c>
      <c r="N102" s="187">
        <f>'[96]Managerial P&amp;L'!$I102</f>
        <v>0</v>
      </c>
      <c r="O102" s="187">
        <f>'[96]Managerial P&amp;L'!$J102</f>
        <v>0</v>
      </c>
      <c r="P102" s="187">
        <f>'[96]Managerial P&amp;L'!$K102</f>
        <v>0</v>
      </c>
      <c r="Q102" s="187">
        <f>[97]Sheet1!$E100</f>
        <v>0</v>
      </c>
      <c r="R102" s="187">
        <f t="shared" si="10"/>
        <v>0</v>
      </c>
      <c r="S102" s="187">
        <f>'[96]Managerial P&amp;L'!$L102</f>
        <v>4500</v>
      </c>
      <c r="T102" s="187">
        <f>'[96]Managerial P&amp;L'!$M102</f>
        <v>0</v>
      </c>
      <c r="U102" s="187">
        <f>'[96]Managerial P&amp;L'!$N102</f>
        <v>4500</v>
      </c>
      <c r="V102" s="187" t="str">
        <f>[97]Sheet1!$F100</f>
        <v>4,500.00</v>
      </c>
      <c r="W102" s="187">
        <f t="shared" si="11"/>
        <v>0</v>
      </c>
      <c r="X102" s="187">
        <f>'[96]Managerial P&amp;L'!$W102</f>
        <v>4500</v>
      </c>
      <c r="Y102" s="187" t="str">
        <f>[97]Sheet1!$G100</f>
        <v>4,500.00</v>
      </c>
      <c r="Z102" s="187">
        <f t="shared" si="7"/>
        <v>0</v>
      </c>
    </row>
    <row r="103" spans="1:26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7">
        <f>'[96]Managerial P&amp;L'!$C103</f>
        <v>0</v>
      </c>
      <c r="E103" s="187">
        <f>'[96]Managerial P&amp;L'!$D103</f>
        <v>0</v>
      </c>
      <c r="F103" s="191"/>
      <c r="G103" s="191"/>
      <c r="H103" s="187">
        <f t="shared" si="8"/>
        <v>0</v>
      </c>
      <c r="I103" s="187">
        <f>'[96]Managerial P&amp;L'!$F103</f>
        <v>0</v>
      </c>
      <c r="J103" s="187">
        <f>'[96]Managerial P&amp;L'!$G103</f>
        <v>0</v>
      </c>
      <c r="K103" s="187">
        <f>'[96]Managerial P&amp;L'!$H103</f>
        <v>0</v>
      </c>
      <c r="L103" s="187">
        <f>[97]Sheet1!$D101</f>
        <v>0</v>
      </c>
      <c r="M103" s="187">
        <f t="shared" si="9"/>
        <v>0</v>
      </c>
      <c r="N103" s="187">
        <f>'[96]Managerial P&amp;L'!$I103</f>
        <v>0</v>
      </c>
      <c r="O103" s="187">
        <f>'[96]Managerial P&amp;L'!$J103</f>
        <v>0</v>
      </c>
      <c r="P103" s="187">
        <f>'[96]Managerial P&amp;L'!$K103</f>
        <v>0</v>
      </c>
      <c r="Q103" s="187">
        <f>[97]Sheet1!$E101</f>
        <v>0</v>
      </c>
      <c r="R103" s="187">
        <f t="shared" si="10"/>
        <v>0</v>
      </c>
      <c r="S103" s="187">
        <f>'[96]Managerial P&amp;L'!$L103</f>
        <v>0</v>
      </c>
      <c r="T103" s="187">
        <f>'[96]Managerial P&amp;L'!$M103</f>
        <v>0</v>
      </c>
      <c r="U103" s="187">
        <f>'[96]Managerial P&amp;L'!$N103</f>
        <v>0</v>
      </c>
      <c r="V103" s="187">
        <f>[97]Sheet1!$F101</f>
        <v>0</v>
      </c>
      <c r="W103" s="187">
        <f t="shared" si="11"/>
        <v>0</v>
      </c>
      <c r="X103" s="187">
        <f>'[96]Managerial P&amp;L'!$W103</f>
        <v>0</v>
      </c>
      <c r="Y103" s="187">
        <f>[97]Sheet1!$G101</f>
        <v>0</v>
      </c>
      <c r="Z103" s="187">
        <f t="shared" si="7"/>
        <v>0</v>
      </c>
    </row>
    <row r="104" spans="1:26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7">
        <f>'[96]Managerial P&amp;L'!$C104</f>
        <v>99558.05</v>
      </c>
      <c r="E104" s="187">
        <f>'[96]Managerial P&amp;L'!$D104</f>
        <v>0</v>
      </c>
      <c r="F104" s="191"/>
      <c r="G104" s="191"/>
      <c r="H104" s="187">
        <f t="shared" si="8"/>
        <v>0</v>
      </c>
      <c r="I104" s="187">
        <f>'[96]Managerial P&amp;L'!$F104</f>
        <v>85229.64</v>
      </c>
      <c r="J104" s="187">
        <f>'[96]Managerial P&amp;L'!$G104</f>
        <v>0</v>
      </c>
      <c r="K104" s="187">
        <f>'[96]Managerial P&amp;L'!$H104</f>
        <v>85229.64</v>
      </c>
      <c r="L104" s="187" t="str">
        <f>[97]Sheet1!$D102</f>
        <v>85,229.64</v>
      </c>
      <c r="M104" s="187">
        <f t="shared" si="9"/>
        <v>0</v>
      </c>
      <c r="N104" s="187">
        <f>'[96]Managerial P&amp;L'!$I104</f>
        <v>59770.36</v>
      </c>
      <c r="O104" s="187">
        <f>'[96]Managerial P&amp;L'!$J104</f>
        <v>0</v>
      </c>
      <c r="P104" s="187">
        <f>'[96]Managerial P&amp;L'!$K104</f>
        <v>59770.36</v>
      </c>
      <c r="Q104" s="187" t="str">
        <f>[97]Sheet1!$E102</f>
        <v>59,770.36</v>
      </c>
      <c r="R104" s="187">
        <f t="shared" si="10"/>
        <v>0</v>
      </c>
      <c r="S104" s="187">
        <f>'[96]Managerial P&amp;L'!$L104</f>
        <v>234751.8</v>
      </c>
      <c r="T104" s="187">
        <f>'[96]Managerial P&amp;L'!$M104</f>
        <v>0</v>
      </c>
      <c r="U104" s="187">
        <f>'[96]Managerial P&amp;L'!$N104</f>
        <v>234751.8</v>
      </c>
      <c r="V104" s="187" t="str">
        <f>[97]Sheet1!$F102</f>
        <v>234,751.80</v>
      </c>
      <c r="W104" s="187">
        <f t="shared" si="11"/>
        <v>0</v>
      </c>
      <c r="X104" s="187">
        <f>'[96]Managerial P&amp;L'!$W104</f>
        <v>479309.85</v>
      </c>
      <c r="Y104" s="187" t="str">
        <f>[97]Sheet1!$G102</f>
        <v>479,309.85</v>
      </c>
      <c r="Z104" s="187">
        <f t="shared" si="7"/>
        <v>0</v>
      </c>
    </row>
    <row r="105" spans="1:26" ht="15.95" customHeight="1" x14ac:dyDescent="0.2">
      <c r="A105" s="39"/>
      <c r="B105" s="180">
        <f t="shared" si="6"/>
        <v>102</v>
      </c>
      <c r="C105" s="196" t="s">
        <v>1644</v>
      </c>
      <c r="D105" s="187">
        <f>'[96]Managerial P&amp;L'!$C105</f>
        <v>0</v>
      </c>
      <c r="E105" s="187">
        <f>'[96]Managerial P&amp;L'!$D105</f>
        <v>0</v>
      </c>
      <c r="F105" s="191"/>
      <c r="G105" s="191"/>
      <c r="H105" s="187">
        <f t="shared" si="8"/>
        <v>0</v>
      </c>
      <c r="I105" s="187">
        <f>'[96]Managerial P&amp;L'!$F105</f>
        <v>0</v>
      </c>
      <c r="J105" s="187">
        <f>'[96]Managerial P&amp;L'!$G105</f>
        <v>0</v>
      </c>
      <c r="K105" s="187">
        <f>'[96]Managerial P&amp;L'!$H105</f>
        <v>0</v>
      </c>
      <c r="L105" s="187">
        <f>[97]Sheet1!$D103</f>
        <v>0</v>
      </c>
      <c r="M105" s="187">
        <f t="shared" si="9"/>
        <v>0</v>
      </c>
      <c r="N105" s="187">
        <f>'[96]Managerial P&amp;L'!$I105</f>
        <v>0</v>
      </c>
      <c r="O105" s="187">
        <f>'[96]Managerial P&amp;L'!$J105</f>
        <v>0</v>
      </c>
      <c r="P105" s="187">
        <f>'[96]Managerial P&amp;L'!$K105</f>
        <v>0</v>
      </c>
      <c r="Q105" s="187">
        <f>[97]Sheet1!$E103</f>
        <v>0</v>
      </c>
      <c r="R105" s="187">
        <f t="shared" si="10"/>
        <v>0</v>
      </c>
      <c r="S105" s="187">
        <f>'[96]Managerial P&amp;L'!$L105</f>
        <v>0</v>
      </c>
      <c r="T105" s="187">
        <f>'[96]Managerial P&amp;L'!$M105</f>
        <v>0</v>
      </c>
      <c r="U105" s="187">
        <f>'[96]Managerial P&amp;L'!$N105</f>
        <v>0</v>
      </c>
      <c r="V105" s="187">
        <f>[97]Sheet1!$F103</f>
        <v>0</v>
      </c>
      <c r="W105" s="187">
        <f t="shared" si="11"/>
        <v>0</v>
      </c>
      <c r="X105" s="187">
        <f>'[96]Managerial P&amp;L'!$W105</f>
        <v>0</v>
      </c>
      <c r="Y105" s="187">
        <f>[97]Sheet1!$G103</f>
        <v>0</v>
      </c>
      <c r="Z105" s="187">
        <f t="shared" si="7"/>
        <v>0</v>
      </c>
    </row>
    <row r="106" spans="1:26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7">
        <f>'[96]Managerial P&amp;L'!$C106</f>
        <v>690640.01</v>
      </c>
      <c r="E106" s="187">
        <f>'[96]Managerial P&amp;L'!$D106</f>
        <v>0</v>
      </c>
      <c r="F106" s="189"/>
      <c r="G106" s="189"/>
      <c r="H106" s="187">
        <f t="shared" si="8"/>
        <v>0</v>
      </c>
      <c r="I106" s="187">
        <f>'[96]Managerial P&amp;L'!$F106</f>
        <v>204534.62</v>
      </c>
      <c r="J106" s="187">
        <f>'[96]Managerial P&amp;L'!$G106</f>
        <v>0</v>
      </c>
      <c r="K106" s="187">
        <f>'[96]Managerial P&amp;L'!$H106</f>
        <v>204534.62</v>
      </c>
      <c r="L106" s="187" t="str">
        <f>[97]Sheet1!$D104</f>
        <v>204,534.62</v>
      </c>
      <c r="M106" s="187">
        <f t="shared" si="9"/>
        <v>0</v>
      </c>
      <c r="N106" s="187">
        <f>'[96]Managerial P&amp;L'!$I106</f>
        <v>1333542.3399999999</v>
      </c>
      <c r="O106" s="187">
        <f>'[96]Managerial P&amp;L'!$J106</f>
        <v>0</v>
      </c>
      <c r="P106" s="187">
        <f>'[96]Managerial P&amp;L'!$K106</f>
        <v>1333542.3399999999</v>
      </c>
      <c r="Q106" s="187" t="str">
        <f>[97]Sheet1!$E104</f>
        <v>1,333,542.34</v>
      </c>
      <c r="R106" s="187">
        <f t="shared" si="10"/>
        <v>0</v>
      </c>
      <c r="S106" s="187">
        <f>'[96]Managerial P&amp;L'!$L106</f>
        <v>957366.54</v>
      </c>
      <c r="T106" s="187">
        <f>'[96]Managerial P&amp;L'!$M106</f>
        <v>0</v>
      </c>
      <c r="U106" s="187">
        <f>'[96]Managerial P&amp;L'!$N106</f>
        <v>957366.54</v>
      </c>
      <c r="V106" s="187" t="str">
        <f>[97]Sheet1!$F104</f>
        <v>957,366.54</v>
      </c>
      <c r="W106" s="187">
        <f t="shared" si="11"/>
        <v>0</v>
      </c>
      <c r="X106" s="187">
        <f>'[96]Managerial P&amp;L'!$W106</f>
        <v>3186083.51</v>
      </c>
      <c r="Y106" s="187" t="str">
        <f>[97]Sheet1!$G104</f>
        <v>3,186,083.51</v>
      </c>
      <c r="Z106" s="187">
        <f t="shared" si="7"/>
        <v>0</v>
      </c>
    </row>
    <row r="107" spans="1:26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8">
        <f>'[96]Managerial P&amp;L'!$C107</f>
        <v>6.3018141118084237E-2</v>
      </c>
      <c r="E107" s="188">
        <f>'[96]Managerial P&amp;L'!$D107</f>
        <v>0</v>
      </c>
      <c r="F107" s="190"/>
      <c r="G107" s="190"/>
      <c r="H107" s="187">
        <f t="shared" si="8"/>
        <v>0</v>
      </c>
      <c r="I107" s="187">
        <f>'[96]Managerial P&amp;L'!$F107</f>
        <v>2.3559891267562232E-2</v>
      </c>
      <c r="J107" s="187">
        <f>'[96]Managerial P&amp;L'!$G107</f>
        <v>0</v>
      </c>
      <c r="K107" s="187">
        <f>'[96]Managerial P&amp;L'!$H107</f>
        <v>2.3559891267562232E-2</v>
      </c>
      <c r="L107" s="187" t="str">
        <f>[97]Sheet1!$D105</f>
        <v>204,534.62</v>
      </c>
      <c r="M107" s="187">
        <f t="shared" si="9"/>
        <v>-204534.59644010873</v>
      </c>
      <c r="N107" s="187">
        <f>'[96]Managerial P&amp;L'!$I107</f>
        <v>0.12216136640823974</v>
      </c>
      <c r="O107" s="187">
        <f>'[96]Managerial P&amp;L'!$J107</f>
        <v>0</v>
      </c>
      <c r="P107" s="187">
        <f>'[96]Managerial P&amp;L'!$K107</f>
        <v>0.12216136640823974</v>
      </c>
      <c r="Q107" s="187">
        <f>[97]Sheet1!$E105</f>
        <v>8.18</v>
      </c>
      <c r="R107" s="187">
        <f t="shared" si="10"/>
        <v>-8.0578386335917607</v>
      </c>
      <c r="S107" s="187">
        <f>'[96]Managerial P&amp;L'!$L107</f>
        <v>7.8763215612547649E-2</v>
      </c>
      <c r="T107" s="187">
        <f>'[96]Managerial P&amp;L'!$M107</f>
        <v>0</v>
      </c>
      <c r="U107" s="187">
        <f>'[96]Managerial P&amp;L'!$N107</f>
        <v>7.8763215612547649E-2</v>
      </c>
      <c r="V107" s="187">
        <f>[97]Sheet1!$F105</f>
        <v>12.69</v>
      </c>
      <c r="W107" s="187">
        <f t="shared" si="11"/>
        <v>-12.611236784387453</v>
      </c>
      <c r="X107" s="187">
        <f>'[96]Managerial P&amp;L'!$W107</f>
        <v>7.4594415763786434E-2</v>
      </c>
      <c r="Y107" s="187">
        <f>[97]Sheet1!$G105</f>
        <v>13.4</v>
      </c>
      <c r="Z107" s="187">
        <f t="shared" si="7"/>
        <v>-13.325405584236213</v>
      </c>
    </row>
    <row r="108" spans="1:26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7">
        <f>'[96]Managerial P&amp;L'!$C108</f>
        <v>194437.66</v>
      </c>
      <c r="E108" s="187">
        <f>'[96]Managerial P&amp;L'!$D108</f>
        <v>0</v>
      </c>
      <c r="F108" s="189"/>
      <c r="G108" s="189"/>
      <c r="H108" s="187">
        <f t="shared" si="8"/>
        <v>0</v>
      </c>
      <c r="I108" s="187">
        <f>'[96]Managerial P&amp;L'!$F108</f>
        <v>24767.919999999998</v>
      </c>
      <c r="J108" s="187">
        <f>'[96]Managerial P&amp;L'!$G108</f>
        <v>0</v>
      </c>
      <c r="K108" s="187">
        <f>'[96]Managerial P&amp;L'!$H108</f>
        <v>24767.919999999998</v>
      </c>
      <c r="L108" s="187" t="str">
        <f>[97]Sheet1!$D106</f>
        <v>24,767.92</v>
      </c>
      <c r="M108" s="187">
        <f t="shared" si="9"/>
        <v>0</v>
      </c>
      <c r="N108" s="187">
        <f>'[96]Managerial P&amp;L'!$I108</f>
        <v>242762.67</v>
      </c>
      <c r="O108" s="187">
        <f>'[96]Managerial P&amp;L'!$J108</f>
        <v>0</v>
      </c>
      <c r="P108" s="187">
        <f>'[96]Managerial P&amp;L'!$K108</f>
        <v>242762.67</v>
      </c>
      <c r="Q108" s="187" t="str">
        <f>[97]Sheet1!$E106</f>
        <v>242,762.67</v>
      </c>
      <c r="R108" s="187">
        <f t="shared" si="10"/>
        <v>0</v>
      </c>
      <c r="S108" s="187">
        <f>'[96]Managerial P&amp;L'!$L108</f>
        <v>439497.09</v>
      </c>
      <c r="T108" s="187">
        <f>'[96]Managerial P&amp;L'!$M108</f>
        <v>0</v>
      </c>
      <c r="U108" s="187">
        <f>'[96]Managerial P&amp;L'!$N108</f>
        <v>439497.09</v>
      </c>
      <c r="V108" s="187" t="str">
        <f>[97]Sheet1!$F106</f>
        <v>439,497.09</v>
      </c>
      <c r="W108" s="187">
        <f t="shared" si="11"/>
        <v>0</v>
      </c>
      <c r="X108" s="187">
        <f>'[96]Managerial P&amp;L'!$W108</f>
        <v>901465.34000000008</v>
      </c>
      <c r="Y108" s="187" t="str">
        <f>[97]Sheet1!$G106</f>
        <v>901,465.34</v>
      </c>
      <c r="Z108" s="187">
        <f t="shared" si="7"/>
        <v>0</v>
      </c>
    </row>
    <row r="109" spans="1:26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7">
        <f>'[96]Managerial P&amp;L'!$C109</f>
        <v>0</v>
      </c>
      <c r="E109" s="187">
        <f>'[96]Managerial P&amp;L'!$D109</f>
        <v>0</v>
      </c>
      <c r="F109" s="189"/>
      <c r="G109" s="189"/>
      <c r="H109" s="187">
        <f t="shared" si="8"/>
        <v>0</v>
      </c>
      <c r="I109" s="187">
        <f>'[96]Managerial P&amp;L'!$F109</f>
        <v>0</v>
      </c>
      <c r="J109" s="187">
        <f>'[96]Managerial P&amp;L'!$G109</f>
        <v>0</v>
      </c>
      <c r="K109" s="187">
        <f>'[96]Managerial P&amp;L'!$H109</f>
        <v>0</v>
      </c>
      <c r="L109" s="187">
        <f>[97]Sheet1!$D107</f>
        <v>0</v>
      </c>
      <c r="M109" s="187">
        <f t="shared" si="9"/>
        <v>0</v>
      </c>
      <c r="N109" s="187">
        <f>'[96]Managerial P&amp;L'!$I109</f>
        <v>0</v>
      </c>
      <c r="O109" s="187">
        <f>'[96]Managerial P&amp;L'!$J109</f>
        <v>0</v>
      </c>
      <c r="P109" s="187">
        <f>'[96]Managerial P&amp;L'!$K109</f>
        <v>0</v>
      </c>
      <c r="Q109" s="187">
        <f>[97]Sheet1!$E107</f>
        <v>0</v>
      </c>
      <c r="R109" s="187">
        <f t="shared" si="10"/>
        <v>0</v>
      </c>
      <c r="S109" s="187">
        <f>'[96]Managerial P&amp;L'!$L109</f>
        <v>0</v>
      </c>
      <c r="T109" s="187">
        <f>'[96]Managerial P&amp;L'!$M109</f>
        <v>0</v>
      </c>
      <c r="U109" s="187">
        <f>'[96]Managerial P&amp;L'!$N109</f>
        <v>0</v>
      </c>
      <c r="V109" s="187">
        <f>[97]Sheet1!$F107</f>
        <v>0</v>
      </c>
      <c r="W109" s="187">
        <f t="shared" si="11"/>
        <v>0</v>
      </c>
      <c r="X109" s="187">
        <f>'[96]Managerial P&amp;L'!$W109</f>
        <v>0</v>
      </c>
      <c r="Y109" s="187">
        <f>[97]Sheet1!$G107</f>
        <v>0</v>
      </c>
      <c r="Z109" s="187">
        <f t="shared" si="7"/>
        <v>0</v>
      </c>
    </row>
    <row r="110" spans="1:26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7">
        <f>'[96]Managerial P&amp;L'!$C110</f>
        <v>420730.65</v>
      </c>
      <c r="E110" s="187">
        <f>'[96]Managerial P&amp;L'!$D110</f>
        <v>0</v>
      </c>
      <c r="F110" s="189"/>
      <c r="G110" s="189"/>
      <c r="H110" s="187">
        <f t="shared" si="8"/>
        <v>0</v>
      </c>
      <c r="I110" s="187">
        <f>'[96]Managerial P&amp;L'!$F110</f>
        <v>104295</v>
      </c>
      <c r="J110" s="187">
        <f>'[96]Managerial P&amp;L'!$G110</f>
        <v>0</v>
      </c>
      <c r="K110" s="187">
        <f>'[96]Managerial P&amp;L'!$H110</f>
        <v>104295</v>
      </c>
      <c r="L110" s="187" t="str">
        <f>[97]Sheet1!$D108</f>
        <v>104,295.00</v>
      </c>
      <c r="M110" s="187">
        <f t="shared" si="9"/>
        <v>0</v>
      </c>
      <c r="N110" s="187">
        <f>'[96]Managerial P&amp;L'!$I110</f>
        <v>959648</v>
      </c>
      <c r="O110" s="187">
        <f>'[96]Managerial P&amp;L'!$J110</f>
        <v>0</v>
      </c>
      <c r="P110" s="187">
        <f>'[96]Managerial P&amp;L'!$K110</f>
        <v>959648</v>
      </c>
      <c r="Q110" s="187" t="str">
        <f>[97]Sheet1!$E108</f>
        <v>959,648.00</v>
      </c>
      <c r="R110" s="187">
        <f t="shared" si="10"/>
        <v>0</v>
      </c>
      <c r="S110" s="187">
        <f>'[96]Managerial P&amp;L'!$L110</f>
        <v>442397.45</v>
      </c>
      <c r="T110" s="187">
        <f>'[96]Managerial P&amp;L'!$M110</f>
        <v>0</v>
      </c>
      <c r="U110" s="187">
        <f>'[96]Managerial P&amp;L'!$N110</f>
        <v>442397.45</v>
      </c>
      <c r="V110" s="187" t="str">
        <f>[97]Sheet1!$F108</f>
        <v>442,397.45</v>
      </c>
      <c r="W110" s="187">
        <f t="shared" si="11"/>
        <v>0</v>
      </c>
      <c r="X110" s="187">
        <f>'[96]Managerial P&amp;L'!$W110</f>
        <v>1927071.0999999999</v>
      </c>
      <c r="Y110" s="187" t="str">
        <f>[97]Sheet1!$G108</f>
        <v>1,927,071.10</v>
      </c>
      <c r="Z110" s="187">
        <f t="shared" si="7"/>
        <v>0</v>
      </c>
    </row>
    <row r="111" spans="1:26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7">
        <f>'[96]Managerial P&amp;L'!$C111</f>
        <v>75471.7</v>
      </c>
      <c r="E111" s="187">
        <f>'[96]Managerial P&amp;L'!$D111</f>
        <v>0</v>
      </c>
      <c r="F111" s="189"/>
      <c r="G111" s="189"/>
      <c r="H111" s="187">
        <f t="shared" si="8"/>
        <v>0</v>
      </c>
      <c r="I111" s="187">
        <f>'[96]Managerial P&amp;L'!$F111</f>
        <v>75471.7</v>
      </c>
      <c r="J111" s="187">
        <f>'[96]Managerial P&amp;L'!$G111</f>
        <v>0</v>
      </c>
      <c r="K111" s="187">
        <f>'[96]Managerial P&amp;L'!$H111</f>
        <v>75471.7</v>
      </c>
      <c r="L111" s="187" t="str">
        <f>[97]Sheet1!$D109</f>
        <v>75,471.70</v>
      </c>
      <c r="M111" s="187">
        <f t="shared" si="9"/>
        <v>0</v>
      </c>
      <c r="N111" s="187">
        <f>'[96]Managerial P&amp;L'!$I111</f>
        <v>131131.67000000001</v>
      </c>
      <c r="O111" s="187">
        <f>'[96]Managerial P&amp;L'!$J111</f>
        <v>0</v>
      </c>
      <c r="P111" s="187">
        <f>'[96]Managerial P&amp;L'!$K111</f>
        <v>131131.67000000001</v>
      </c>
      <c r="Q111" s="187" t="str">
        <f>[97]Sheet1!$E109</f>
        <v>131,131.67</v>
      </c>
      <c r="R111" s="187">
        <f t="shared" si="10"/>
        <v>0</v>
      </c>
      <c r="S111" s="187">
        <f>'[96]Managerial P&amp;L'!$L111</f>
        <v>75472</v>
      </c>
      <c r="T111" s="187">
        <f>'[96]Managerial P&amp;L'!$M111</f>
        <v>0</v>
      </c>
      <c r="U111" s="187">
        <f>'[96]Managerial P&amp;L'!$N111</f>
        <v>75472</v>
      </c>
      <c r="V111" s="187" t="str">
        <f>[97]Sheet1!$F109</f>
        <v>75,472.00</v>
      </c>
      <c r="W111" s="187">
        <f t="shared" si="11"/>
        <v>0</v>
      </c>
      <c r="X111" s="187">
        <f>'[96]Managerial P&amp;L'!$W111</f>
        <v>357547.07</v>
      </c>
      <c r="Y111" s="187" t="str">
        <f>[97]Sheet1!$G109</f>
        <v>357,547.07</v>
      </c>
      <c r="Z111" s="187">
        <f t="shared" si="7"/>
        <v>0</v>
      </c>
    </row>
    <row r="112" spans="1:26" s="15" customFormat="1" ht="15.95" customHeight="1" x14ac:dyDescent="0.2">
      <c r="A112" s="26"/>
      <c r="B112" s="179">
        <f t="shared" si="6"/>
        <v>109</v>
      </c>
      <c r="C112" s="196" t="s">
        <v>1644</v>
      </c>
      <c r="D112" s="187">
        <f>'[96]Managerial P&amp;L'!$C112</f>
        <v>0</v>
      </c>
      <c r="E112" s="187">
        <f>'[96]Managerial P&amp;L'!$D112</f>
        <v>0</v>
      </c>
      <c r="F112" s="189"/>
      <c r="G112" s="189"/>
      <c r="H112" s="187">
        <f t="shared" si="8"/>
        <v>0</v>
      </c>
      <c r="I112" s="187">
        <f>'[96]Managerial P&amp;L'!$F112</f>
        <v>0</v>
      </c>
      <c r="J112" s="187">
        <f>'[96]Managerial P&amp;L'!$G112</f>
        <v>0</v>
      </c>
      <c r="K112" s="187">
        <f>'[96]Managerial P&amp;L'!$H112</f>
        <v>0</v>
      </c>
      <c r="L112" s="187">
        <f>[97]Sheet1!$D110</f>
        <v>0</v>
      </c>
      <c r="M112" s="187">
        <f t="shared" si="9"/>
        <v>0</v>
      </c>
      <c r="N112" s="187">
        <f>'[96]Managerial P&amp;L'!$I112</f>
        <v>0</v>
      </c>
      <c r="O112" s="187">
        <f>'[96]Managerial P&amp;L'!$J112</f>
        <v>0</v>
      </c>
      <c r="P112" s="187">
        <f>'[96]Managerial P&amp;L'!$K112</f>
        <v>0</v>
      </c>
      <c r="Q112" s="187">
        <f>[97]Sheet1!$E110</f>
        <v>0</v>
      </c>
      <c r="R112" s="187">
        <f t="shared" si="10"/>
        <v>0</v>
      </c>
      <c r="S112" s="187">
        <f>'[96]Managerial P&amp;L'!$L112</f>
        <v>0</v>
      </c>
      <c r="T112" s="187">
        <f>'[96]Managerial P&amp;L'!$M112</f>
        <v>0</v>
      </c>
      <c r="U112" s="187">
        <f>'[96]Managerial P&amp;L'!$N112</f>
        <v>0</v>
      </c>
      <c r="V112" s="187">
        <f>[97]Sheet1!$F110</f>
        <v>0</v>
      </c>
      <c r="W112" s="187">
        <f t="shared" si="11"/>
        <v>0</v>
      </c>
      <c r="X112" s="187">
        <f>'[96]Managerial P&amp;L'!$W112</f>
        <v>0</v>
      </c>
      <c r="Y112" s="187">
        <f>[97]Sheet1!$G110</f>
        <v>0</v>
      </c>
      <c r="Z112" s="187">
        <f t="shared" si="7"/>
        <v>0</v>
      </c>
    </row>
    <row r="113" spans="1:26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7">
        <f>'[96]Managerial P&amp;L'!$C113</f>
        <v>766298.49</v>
      </c>
      <c r="E113" s="187">
        <f>'[96]Managerial P&amp;L'!$D113</f>
        <v>0</v>
      </c>
      <c r="F113" s="189"/>
      <c r="G113" s="189"/>
      <c r="H113" s="187">
        <f t="shared" si="8"/>
        <v>0</v>
      </c>
      <c r="I113" s="187">
        <f>'[96]Managerial P&amp;L'!$F113</f>
        <v>761927.82000000007</v>
      </c>
      <c r="J113" s="187">
        <f>'[96]Managerial P&amp;L'!$G113</f>
        <v>0</v>
      </c>
      <c r="K113" s="187">
        <f>'[96]Managerial P&amp;L'!$H113</f>
        <v>761927.82000000007</v>
      </c>
      <c r="L113" s="187" t="str">
        <f>[97]Sheet1!$D111</f>
        <v>761,927.82</v>
      </c>
      <c r="M113" s="187">
        <f t="shared" si="9"/>
        <v>0</v>
      </c>
      <c r="N113" s="187">
        <f>'[96]Managerial P&amp;L'!$I113</f>
        <v>878058.47</v>
      </c>
      <c r="O113" s="187">
        <f>'[96]Managerial P&amp;L'!$J113</f>
        <v>0</v>
      </c>
      <c r="P113" s="187">
        <f>'[96]Managerial P&amp;L'!$K113</f>
        <v>878058.47</v>
      </c>
      <c r="Q113" s="187" t="str">
        <f>[97]Sheet1!$E111</f>
        <v>878,058.47</v>
      </c>
      <c r="R113" s="187">
        <f t="shared" si="10"/>
        <v>0</v>
      </c>
      <c r="S113" s="187">
        <f>'[96]Managerial P&amp;L'!$L113</f>
        <v>962727.95</v>
      </c>
      <c r="T113" s="187">
        <f>'[96]Managerial P&amp;L'!$M113</f>
        <v>0</v>
      </c>
      <c r="U113" s="187">
        <f>'[96]Managerial P&amp;L'!$N113</f>
        <v>962727.95</v>
      </c>
      <c r="V113" s="187" t="str">
        <f>[97]Sheet1!$F111</f>
        <v>962,727.95</v>
      </c>
      <c r="W113" s="187">
        <f t="shared" si="11"/>
        <v>0</v>
      </c>
      <c r="X113" s="187">
        <f>'[96]Managerial P&amp;L'!$W113</f>
        <v>3369012.73</v>
      </c>
      <c r="Y113" s="187" t="str">
        <f>[97]Sheet1!$G111</f>
        <v>3,369,012.73</v>
      </c>
      <c r="Z113" s="187">
        <f t="shared" si="7"/>
        <v>0</v>
      </c>
    </row>
    <row r="114" spans="1:26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8">
        <f>'[96]Managerial P&amp;L'!$C114</f>
        <v>6.9921675087133831E-2</v>
      </c>
      <c r="E114" s="188">
        <f>'[96]Managerial P&amp;L'!$D114</f>
        <v>0</v>
      </c>
      <c r="F114" s="190"/>
      <c r="G114" s="190"/>
      <c r="H114" s="187">
        <f t="shared" si="8"/>
        <v>0</v>
      </c>
      <c r="I114" s="187">
        <f>'[96]Managerial P&amp;L'!$F114</f>
        <v>8.7764783257380727E-2</v>
      </c>
      <c r="J114" s="187">
        <f>'[96]Managerial P&amp;L'!$G114</f>
        <v>0</v>
      </c>
      <c r="K114" s="187">
        <f>'[96]Managerial P&amp;L'!$H114</f>
        <v>8.7764783257380727E-2</v>
      </c>
      <c r="L114" s="187" t="str">
        <f>[97]Sheet1!$D112</f>
        <v>761,927.82</v>
      </c>
      <c r="M114" s="187">
        <f t="shared" si="9"/>
        <v>-761927.73223521665</v>
      </c>
      <c r="N114" s="187">
        <f>'[96]Managerial P&amp;L'!$I114</f>
        <v>8.0436008114694271E-2</v>
      </c>
      <c r="O114" s="187">
        <f>'[96]Managerial P&amp;L'!$J114</f>
        <v>0</v>
      </c>
      <c r="P114" s="187">
        <f>'[96]Managerial P&amp;L'!$K114</f>
        <v>8.0436008114694271E-2</v>
      </c>
      <c r="Q114" s="187">
        <f>[97]Sheet1!$E112</f>
        <v>12.43</v>
      </c>
      <c r="R114" s="187">
        <f t="shared" si="10"/>
        <v>-12.349563991885306</v>
      </c>
      <c r="S114" s="187">
        <f>'[96]Managerial P&amp;L'!$L114</f>
        <v>7.9204302567411622E-2</v>
      </c>
      <c r="T114" s="187">
        <f>'[96]Managerial P&amp;L'!$M114</f>
        <v>0</v>
      </c>
      <c r="U114" s="187">
        <f>'[96]Managerial P&amp;L'!$N114</f>
        <v>7.9204302567411622E-2</v>
      </c>
      <c r="V114" s="187">
        <f>[97]Sheet1!$F112</f>
        <v>12.62</v>
      </c>
      <c r="W114" s="187">
        <f t="shared" si="11"/>
        <v>-12.540795697432587</v>
      </c>
      <c r="X114" s="187">
        <f>'[96]Managerial P&amp;L'!$W114</f>
        <v>7.8877259653218929E-2</v>
      </c>
      <c r="Y114" s="187">
        <f>[97]Sheet1!$G112</f>
        <v>12.67</v>
      </c>
      <c r="Z114" s="187">
        <f t="shared" si="7"/>
        <v>-12.591122740346782</v>
      </c>
    </row>
    <row r="115" spans="1:26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7">
        <f>'[96]Managerial P&amp;L'!$C115</f>
        <v>516631.35</v>
      </c>
      <c r="E115" s="187">
        <f>'[96]Managerial P&amp;L'!$D115</f>
        <v>0</v>
      </c>
      <c r="F115" s="189"/>
      <c r="G115" s="189"/>
      <c r="H115" s="187">
        <f t="shared" si="8"/>
        <v>0</v>
      </c>
      <c r="I115" s="187">
        <f>'[96]Managerial P&amp;L'!$F115</f>
        <v>514500.32</v>
      </c>
      <c r="J115" s="187">
        <f>'[96]Managerial P&amp;L'!$G115</f>
        <v>0</v>
      </c>
      <c r="K115" s="187">
        <f>'[96]Managerial P&amp;L'!$H115</f>
        <v>514500.32</v>
      </c>
      <c r="L115" s="187" t="str">
        <f>[97]Sheet1!$D113</f>
        <v>514,500.32</v>
      </c>
      <c r="M115" s="187">
        <f t="shared" si="9"/>
        <v>0</v>
      </c>
      <c r="N115" s="187">
        <f>'[96]Managerial P&amp;L'!$I115</f>
        <v>578014.76</v>
      </c>
      <c r="O115" s="187">
        <f>'[96]Managerial P&amp;L'!$J115</f>
        <v>0</v>
      </c>
      <c r="P115" s="187">
        <f>'[96]Managerial P&amp;L'!$K115</f>
        <v>578014.76</v>
      </c>
      <c r="Q115" s="187" t="str">
        <f>[97]Sheet1!$E113</f>
        <v>578,014.76</v>
      </c>
      <c r="R115" s="187">
        <f t="shared" si="10"/>
        <v>0</v>
      </c>
      <c r="S115" s="187">
        <f>'[96]Managerial P&amp;L'!$L115</f>
        <v>628111.91</v>
      </c>
      <c r="T115" s="187">
        <f>'[96]Managerial P&amp;L'!$M115</f>
        <v>0</v>
      </c>
      <c r="U115" s="187">
        <f>'[96]Managerial P&amp;L'!$N115</f>
        <v>628111.91</v>
      </c>
      <c r="V115" s="187" t="str">
        <f>[97]Sheet1!$F113</f>
        <v>628,111.91</v>
      </c>
      <c r="W115" s="187">
        <f t="shared" si="11"/>
        <v>0</v>
      </c>
      <c r="X115" s="187">
        <f>'[96]Managerial P&amp;L'!$W115</f>
        <v>2237258.34</v>
      </c>
      <c r="Y115" s="187" t="str">
        <f>[97]Sheet1!$G113</f>
        <v>2,237,258.34</v>
      </c>
      <c r="Z115" s="187">
        <f t="shared" si="7"/>
        <v>0</v>
      </c>
    </row>
    <row r="116" spans="1:26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7">
        <f>'[96]Managerial P&amp;L'!$C116</f>
        <v>0</v>
      </c>
      <c r="E116" s="187">
        <f>'[96]Managerial P&amp;L'!$D116</f>
        <v>0</v>
      </c>
      <c r="F116" s="189"/>
      <c r="G116" s="189"/>
      <c r="H116" s="187">
        <f t="shared" si="8"/>
        <v>0</v>
      </c>
      <c r="I116" s="187">
        <f>'[96]Managerial P&amp;L'!$F116</f>
        <v>0</v>
      </c>
      <c r="J116" s="187">
        <f>'[96]Managerial P&amp;L'!$G116</f>
        <v>0</v>
      </c>
      <c r="K116" s="187">
        <f>'[96]Managerial P&amp;L'!$H116</f>
        <v>0</v>
      </c>
      <c r="L116" s="187">
        <f>[97]Sheet1!$D114</f>
        <v>0</v>
      </c>
      <c r="M116" s="187">
        <f t="shared" si="9"/>
        <v>0</v>
      </c>
      <c r="N116" s="187">
        <f>'[96]Managerial P&amp;L'!$I116</f>
        <v>0</v>
      </c>
      <c r="O116" s="187">
        <f>'[96]Managerial P&amp;L'!$J116</f>
        <v>0</v>
      </c>
      <c r="P116" s="187">
        <f>'[96]Managerial P&amp;L'!$K116</f>
        <v>0</v>
      </c>
      <c r="Q116" s="187">
        <f>[97]Sheet1!$E114</f>
        <v>0</v>
      </c>
      <c r="R116" s="187">
        <f t="shared" si="10"/>
        <v>0</v>
      </c>
      <c r="S116" s="187">
        <f>'[96]Managerial P&amp;L'!$L116</f>
        <v>0</v>
      </c>
      <c r="T116" s="187">
        <f>'[96]Managerial P&amp;L'!$M116</f>
        <v>0</v>
      </c>
      <c r="U116" s="187">
        <f>'[96]Managerial P&amp;L'!$N116</f>
        <v>0</v>
      </c>
      <c r="V116" s="187">
        <f>[97]Sheet1!$F114</f>
        <v>0</v>
      </c>
      <c r="W116" s="187">
        <f t="shared" si="11"/>
        <v>0</v>
      </c>
      <c r="X116" s="187">
        <f>'[96]Managerial P&amp;L'!$W116</f>
        <v>0</v>
      </c>
      <c r="Y116" s="187">
        <f>[97]Sheet1!$G114</f>
        <v>0</v>
      </c>
      <c r="Z116" s="187">
        <f t="shared" si="7"/>
        <v>0</v>
      </c>
    </row>
    <row r="117" spans="1:26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7">
        <f>'[96]Managerial P&amp;L'!$C117</f>
        <v>118500</v>
      </c>
      <c r="E117" s="187">
        <f>'[96]Managerial P&amp;L'!$D117</f>
        <v>0</v>
      </c>
      <c r="F117" s="189"/>
      <c r="G117" s="189"/>
      <c r="H117" s="187">
        <f t="shared" si="8"/>
        <v>0</v>
      </c>
      <c r="I117" s="187">
        <f>'[96]Managerial P&amp;L'!$F117</f>
        <v>118500</v>
      </c>
      <c r="J117" s="187">
        <f>'[96]Managerial P&amp;L'!$G117</f>
        <v>0</v>
      </c>
      <c r="K117" s="187">
        <f>'[96]Managerial P&amp;L'!$H117</f>
        <v>118500</v>
      </c>
      <c r="L117" s="187" t="str">
        <f>[97]Sheet1!$D115</f>
        <v>118,500.00</v>
      </c>
      <c r="M117" s="187">
        <f t="shared" si="9"/>
        <v>0</v>
      </c>
      <c r="N117" s="187">
        <f>'[96]Managerial P&amp;L'!$I117</f>
        <v>99200</v>
      </c>
      <c r="O117" s="187">
        <f>'[96]Managerial P&amp;L'!$J117</f>
        <v>0</v>
      </c>
      <c r="P117" s="187">
        <f>'[96]Managerial P&amp;L'!$K117</f>
        <v>99200</v>
      </c>
      <c r="Q117" s="187" t="str">
        <f>[97]Sheet1!$E115</f>
        <v>99,200.00</v>
      </c>
      <c r="R117" s="187">
        <f t="shared" si="10"/>
        <v>0</v>
      </c>
      <c r="S117" s="187">
        <f>'[96]Managerial P&amp;L'!$L117</f>
        <v>163400</v>
      </c>
      <c r="T117" s="187">
        <f>'[96]Managerial P&amp;L'!$M117</f>
        <v>0</v>
      </c>
      <c r="U117" s="187">
        <f>'[96]Managerial P&amp;L'!$N117</f>
        <v>163400</v>
      </c>
      <c r="V117" s="187" t="str">
        <f>[97]Sheet1!$F115</f>
        <v>163,400.00</v>
      </c>
      <c r="W117" s="187">
        <f t="shared" si="11"/>
        <v>0</v>
      </c>
      <c r="X117" s="187">
        <f>'[96]Managerial P&amp;L'!$W117</f>
        <v>499600</v>
      </c>
      <c r="Y117" s="187" t="str">
        <f>[97]Sheet1!$G115</f>
        <v>499,600.00</v>
      </c>
      <c r="Z117" s="187">
        <f t="shared" si="7"/>
        <v>0</v>
      </c>
    </row>
    <row r="118" spans="1:26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7">
        <f>'[96]Managerial P&amp;L'!$C118</f>
        <v>0</v>
      </c>
      <c r="E118" s="187">
        <f>'[96]Managerial P&amp;L'!$D118</f>
        <v>0</v>
      </c>
      <c r="F118" s="189"/>
      <c r="G118" s="189"/>
      <c r="H118" s="187">
        <f t="shared" si="8"/>
        <v>0</v>
      </c>
      <c r="I118" s="187">
        <f>'[96]Managerial P&amp;L'!$F118</f>
        <v>0</v>
      </c>
      <c r="J118" s="187">
        <f>'[96]Managerial P&amp;L'!$G118</f>
        <v>0</v>
      </c>
      <c r="K118" s="187">
        <f>'[96]Managerial P&amp;L'!$H118</f>
        <v>0</v>
      </c>
      <c r="L118" s="187">
        <f>[97]Sheet1!$D116</f>
        <v>0</v>
      </c>
      <c r="M118" s="187">
        <f t="shared" si="9"/>
        <v>0</v>
      </c>
      <c r="N118" s="187">
        <f>'[96]Managerial P&amp;L'!$I118</f>
        <v>0</v>
      </c>
      <c r="O118" s="187">
        <f>'[96]Managerial P&amp;L'!$J118</f>
        <v>0</v>
      </c>
      <c r="P118" s="187">
        <f>'[96]Managerial P&amp;L'!$K118</f>
        <v>0</v>
      </c>
      <c r="Q118" s="187">
        <f>[97]Sheet1!$E116</f>
        <v>0</v>
      </c>
      <c r="R118" s="187">
        <f t="shared" si="10"/>
        <v>0</v>
      </c>
      <c r="S118" s="187">
        <f>'[96]Managerial P&amp;L'!$L118</f>
        <v>0</v>
      </c>
      <c r="T118" s="187">
        <f>'[96]Managerial P&amp;L'!$M118</f>
        <v>0</v>
      </c>
      <c r="U118" s="187">
        <f>'[96]Managerial P&amp;L'!$N118</f>
        <v>0</v>
      </c>
      <c r="V118" s="187">
        <f>[97]Sheet1!$F116</f>
        <v>0</v>
      </c>
      <c r="W118" s="187">
        <f t="shared" si="11"/>
        <v>0</v>
      </c>
      <c r="X118" s="187">
        <f>'[96]Managerial P&amp;L'!$W118</f>
        <v>0</v>
      </c>
      <c r="Y118" s="187">
        <f>[97]Sheet1!$G116</f>
        <v>0</v>
      </c>
      <c r="Z118" s="187">
        <f t="shared" si="7"/>
        <v>0</v>
      </c>
    </row>
    <row r="119" spans="1:26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7">
        <f>'[96]Managerial P&amp;L'!$C119</f>
        <v>89044.4</v>
      </c>
      <c r="E119" s="187">
        <f>'[96]Managerial P&amp;L'!$D119</f>
        <v>0</v>
      </c>
      <c r="F119" s="189"/>
      <c r="G119" s="189"/>
      <c r="H119" s="187">
        <f t="shared" si="8"/>
        <v>0</v>
      </c>
      <c r="I119" s="187">
        <f>'[96]Managerial P&amp;L'!$F119</f>
        <v>89044.38</v>
      </c>
      <c r="J119" s="187">
        <f>'[96]Managerial P&amp;L'!$G119</f>
        <v>0</v>
      </c>
      <c r="K119" s="187">
        <f>'[96]Managerial P&amp;L'!$H119</f>
        <v>89044.38</v>
      </c>
      <c r="L119" s="187" t="str">
        <f>[97]Sheet1!$D117</f>
        <v>89,044.38</v>
      </c>
      <c r="M119" s="187">
        <f t="shared" si="9"/>
        <v>0</v>
      </c>
      <c r="N119" s="187">
        <f>'[96]Managerial P&amp;L'!$I119</f>
        <v>127465.58</v>
      </c>
      <c r="O119" s="187">
        <f>'[96]Managerial P&amp;L'!$J119</f>
        <v>0</v>
      </c>
      <c r="P119" s="187">
        <f>'[96]Managerial P&amp;L'!$K119</f>
        <v>127465.58</v>
      </c>
      <c r="Q119" s="187" t="str">
        <f>[97]Sheet1!$E117</f>
        <v>127,465.58</v>
      </c>
      <c r="R119" s="187">
        <f t="shared" si="10"/>
        <v>0</v>
      </c>
      <c r="S119" s="187">
        <f>'[96]Managerial P&amp;L'!$L119</f>
        <v>85826.82</v>
      </c>
      <c r="T119" s="187">
        <f>'[96]Managerial P&amp;L'!$M119</f>
        <v>0</v>
      </c>
      <c r="U119" s="187">
        <f>'[96]Managerial P&amp;L'!$N119</f>
        <v>85826.82</v>
      </c>
      <c r="V119" s="187" t="str">
        <f>[97]Sheet1!$F117</f>
        <v>85,826.82</v>
      </c>
      <c r="W119" s="187">
        <f t="shared" si="11"/>
        <v>0</v>
      </c>
      <c r="X119" s="187">
        <f>'[96]Managerial P&amp;L'!$W119</f>
        <v>391381.18</v>
      </c>
      <c r="Y119" s="187" t="str">
        <f>[97]Sheet1!$G117</f>
        <v>391,381.18</v>
      </c>
      <c r="Z119" s="187">
        <f t="shared" si="7"/>
        <v>0</v>
      </c>
    </row>
    <row r="120" spans="1:26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7">
        <f>'[96]Managerial P&amp;L'!$C120</f>
        <v>20804</v>
      </c>
      <c r="E120" s="187">
        <f>'[96]Managerial P&amp;L'!$D120</f>
        <v>0</v>
      </c>
      <c r="F120" s="189"/>
      <c r="G120" s="189"/>
      <c r="H120" s="187">
        <f t="shared" si="8"/>
        <v>0</v>
      </c>
      <c r="I120" s="187">
        <f>'[96]Managerial P&amp;L'!$F120</f>
        <v>20804</v>
      </c>
      <c r="J120" s="187">
        <f>'[96]Managerial P&amp;L'!$G120</f>
        <v>0</v>
      </c>
      <c r="K120" s="187">
        <f>'[96]Managerial P&amp;L'!$H120</f>
        <v>20804</v>
      </c>
      <c r="L120" s="187" t="str">
        <f>[97]Sheet1!$D118</f>
        <v>20,804.00</v>
      </c>
      <c r="M120" s="187">
        <f t="shared" si="9"/>
        <v>0</v>
      </c>
      <c r="N120" s="187">
        <f>'[96]Managerial P&amp;L'!$I120</f>
        <v>30954</v>
      </c>
      <c r="O120" s="187">
        <f>'[96]Managerial P&amp;L'!$J120</f>
        <v>0</v>
      </c>
      <c r="P120" s="187">
        <f>'[96]Managerial P&amp;L'!$K120</f>
        <v>30954</v>
      </c>
      <c r="Q120" s="187" t="str">
        <f>[97]Sheet1!$E118</f>
        <v>30,954.00</v>
      </c>
      <c r="R120" s="187">
        <f t="shared" si="10"/>
        <v>0</v>
      </c>
      <c r="S120" s="187">
        <f>'[96]Managerial P&amp;L'!$L120</f>
        <v>20060</v>
      </c>
      <c r="T120" s="187">
        <f>'[96]Managerial P&amp;L'!$M120</f>
        <v>0</v>
      </c>
      <c r="U120" s="187">
        <f>'[96]Managerial P&amp;L'!$N120</f>
        <v>20060</v>
      </c>
      <c r="V120" s="187" t="str">
        <f>[97]Sheet1!$F118</f>
        <v>20,060.00</v>
      </c>
      <c r="W120" s="187">
        <f t="shared" si="11"/>
        <v>0</v>
      </c>
      <c r="X120" s="187">
        <f>'[96]Managerial P&amp;L'!$W120</f>
        <v>92622</v>
      </c>
      <c r="Y120" s="187" t="str">
        <f>[97]Sheet1!$G118</f>
        <v>92,622.00</v>
      </c>
      <c r="Z120" s="187">
        <f t="shared" si="7"/>
        <v>0</v>
      </c>
    </row>
    <row r="121" spans="1:26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7">
        <f>'[96]Managerial P&amp;L'!$C121</f>
        <v>0</v>
      </c>
      <c r="E121" s="187">
        <f>'[96]Managerial P&amp;L'!$D121</f>
        <v>0</v>
      </c>
      <c r="F121" s="189"/>
      <c r="G121" s="189"/>
      <c r="H121" s="187">
        <f t="shared" si="8"/>
        <v>0</v>
      </c>
      <c r="I121" s="187">
        <f>'[96]Managerial P&amp;L'!$F121</f>
        <v>0</v>
      </c>
      <c r="J121" s="187">
        <f>'[96]Managerial P&amp;L'!$G121</f>
        <v>0</v>
      </c>
      <c r="K121" s="187">
        <f>'[96]Managerial P&amp;L'!$H121</f>
        <v>0</v>
      </c>
      <c r="L121" s="187">
        <f>[97]Sheet1!$D119</f>
        <v>0</v>
      </c>
      <c r="M121" s="187">
        <f t="shared" si="9"/>
        <v>0</v>
      </c>
      <c r="N121" s="187">
        <f>'[96]Managerial P&amp;L'!$I121</f>
        <v>0</v>
      </c>
      <c r="O121" s="187">
        <f>'[96]Managerial P&amp;L'!$J121</f>
        <v>0</v>
      </c>
      <c r="P121" s="187">
        <f>'[96]Managerial P&amp;L'!$K121</f>
        <v>0</v>
      </c>
      <c r="Q121" s="187">
        <f>[97]Sheet1!$E119</f>
        <v>0</v>
      </c>
      <c r="R121" s="187">
        <f t="shared" si="10"/>
        <v>0</v>
      </c>
      <c r="S121" s="187">
        <f>'[96]Managerial P&amp;L'!$L121</f>
        <v>0</v>
      </c>
      <c r="T121" s="187">
        <f>'[96]Managerial P&amp;L'!$M121</f>
        <v>0</v>
      </c>
      <c r="U121" s="187">
        <f>'[96]Managerial P&amp;L'!$N121</f>
        <v>0</v>
      </c>
      <c r="V121" s="187">
        <f>[97]Sheet1!$F119</f>
        <v>0</v>
      </c>
      <c r="W121" s="187">
        <f t="shared" si="11"/>
        <v>0</v>
      </c>
      <c r="X121" s="187">
        <f>'[96]Managerial P&amp;L'!$W121</f>
        <v>0</v>
      </c>
      <c r="Y121" s="187">
        <f>[97]Sheet1!$G119</f>
        <v>0</v>
      </c>
      <c r="Z121" s="187">
        <f t="shared" si="7"/>
        <v>0</v>
      </c>
    </row>
    <row r="122" spans="1:26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7">
        <f>'[96]Managerial P&amp;L'!$C122</f>
        <v>0</v>
      </c>
      <c r="E122" s="187">
        <f>'[96]Managerial P&amp;L'!$D122</f>
        <v>0</v>
      </c>
      <c r="F122" s="189"/>
      <c r="G122" s="189"/>
      <c r="H122" s="187">
        <f t="shared" si="8"/>
        <v>0</v>
      </c>
      <c r="I122" s="187">
        <f>'[96]Managerial P&amp;L'!$F122</f>
        <v>0</v>
      </c>
      <c r="J122" s="187">
        <f>'[96]Managerial P&amp;L'!$G122</f>
        <v>0</v>
      </c>
      <c r="K122" s="187">
        <f>'[96]Managerial P&amp;L'!$H122</f>
        <v>0</v>
      </c>
      <c r="L122" s="187">
        <f>[97]Sheet1!$D120</f>
        <v>0</v>
      </c>
      <c r="M122" s="187">
        <f t="shared" si="9"/>
        <v>0</v>
      </c>
      <c r="N122" s="187">
        <f>'[96]Managerial P&amp;L'!$I122</f>
        <v>0</v>
      </c>
      <c r="O122" s="187">
        <f>'[96]Managerial P&amp;L'!$J122</f>
        <v>0</v>
      </c>
      <c r="P122" s="187">
        <f>'[96]Managerial P&amp;L'!$K122</f>
        <v>0</v>
      </c>
      <c r="Q122" s="187">
        <f>[97]Sheet1!$E120</f>
        <v>0</v>
      </c>
      <c r="R122" s="187">
        <f t="shared" si="10"/>
        <v>0</v>
      </c>
      <c r="S122" s="187">
        <f>'[96]Managerial P&amp;L'!$L122</f>
        <v>0</v>
      </c>
      <c r="T122" s="187">
        <f>'[96]Managerial P&amp;L'!$M122</f>
        <v>0</v>
      </c>
      <c r="U122" s="187">
        <f>'[96]Managerial P&amp;L'!$N122</f>
        <v>0</v>
      </c>
      <c r="V122" s="187">
        <f>[97]Sheet1!$F120</f>
        <v>0</v>
      </c>
      <c r="W122" s="187">
        <f t="shared" si="11"/>
        <v>0</v>
      </c>
      <c r="X122" s="187">
        <f>'[96]Managerial P&amp;L'!$W122</f>
        <v>0</v>
      </c>
      <c r="Y122" s="187">
        <f>[97]Sheet1!$G120</f>
        <v>0</v>
      </c>
      <c r="Z122" s="187">
        <f t="shared" si="7"/>
        <v>0</v>
      </c>
    </row>
    <row r="123" spans="1:26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7">
        <f>'[96]Managerial P&amp;L'!$C123</f>
        <v>14619.4</v>
      </c>
      <c r="E123" s="187">
        <f>'[96]Managerial P&amp;L'!$D123</f>
        <v>0</v>
      </c>
      <c r="F123" s="189"/>
      <c r="G123" s="189"/>
      <c r="H123" s="187">
        <f t="shared" si="8"/>
        <v>0</v>
      </c>
      <c r="I123" s="187">
        <f>'[96]Managerial P&amp;L'!$F123</f>
        <v>12379.78</v>
      </c>
      <c r="J123" s="187">
        <f>'[96]Managerial P&amp;L'!$G123</f>
        <v>0</v>
      </c>
      <c r="K123" s="187">
        <f>'[96]Managerial P&amp;L'!$H123</f>
        <v>12379.78</v>
      </c>
      <c r="L123" s="187" t="str">
        <f>[97]Sheet1!$D121</f>
        <v>12,379.78</v>
      </c>
      <c r="M123" s="187">
        <f t="shared" si="9"/>
        <v>0</v>
      </c>
      <c r="N123" s="187">
        <f>'[96]Managerial P&amp;L'!$I123</f>
        <v>42424.13</v>
      </c>
      <c r="O123" s="187">
        <f>'[96]Managerial P&amp;L'!$J123</f>
        <v>0</v>
      </c>
      <c r="P123" s="187">
        <f>'[96]Managerial P&amp;L'!$K123</f>
        <v>42424.13</v>
      </c>
      <c r="Q123" s="187" t="str">
        <f>[97]Sheet1!$E121</f>
        <v>42,424.13</v>
      </c>
      <c r="R123" s="187">
        <f t="shared" si="10"/>
        <v>0</v>
      </c>
      <c r="S123" s="187">
        <f>'[96]Managerial P&amp;L'!$L123</f>
        <v>65329.22</v>
      </c>
      <c r="T123" s="187">
        <f>'[96]Managerial P&amp;L'!$M123</f>
        <v>0</v>
      </c>
      <c r="U123" s="187">
        <f>'[96]Managerial P&amp;L'!$N123</f>
        <v>65329.22</v>
      </c>
      <c r="V123" s="187" t="str">
        <f>[97]Sheet1!$F121</f>
        <v>65,329.22</v>
      </c>
      <c r="W123" s="187">
        <f t="shared" si="11"/>
        <v>0</v>
      </c>
      <c r="X123" s="187">
        <f>'[96]Managerial P&amp;L'!$W123</f>
        <v>134752.53</v>
      </c>
      <c r="Y123" s="187" t="str">
        <f>[97]Sheet1!$G121</f>
        <v>134,752.53</v>
      </c>
      <c r="Z123" s="187">
        <f t="shared" si="7"/>
        <v>0</v>
      </c>
    </row>
    <row r="124" spans="1:26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7">
        <f>'[96]Managerial P&amp;L'!$C124</f>
        <v>6699.34</v>
      </c>
      <c r="E124" s="187">
        <f>'[96]Managerial P&amp;L'!$D124</f>
        <v>0</v>
      </c>
      <c r="F124" s="189"/>
      <c r="G124" s="189"/>
      <c r="H124" s="187">
        <f t="shared" si="8"/>
        <v>0</v>
      </c>
      <c r="I124" s="187">
        <f>'[96]Managerial P&amp;L'!$F124</f>
        <v>6699.34</v>
      </c>
      <c r="J124" s="187">
        <f>'[96]Managerial P&amp;L'!$G124</f>
        <v>0</v>
      </c>
      <c r="K124" s="187">
        <f>'[96]Managerial P&amp;L'!$H124</f>
        <v>6699.34</v>
      </c>
      <c r="L124" s="187" t="str">
        <f>[97]Sheet1!$D122</f>
        <v>6,699.34</v>
      </c>
      <c r="M124" s="187">
        <f t="shared" si="9"/>
        <v>0</v>
      </c>
      <c r="N124" s="187">
        <f>'[96]Managerial P&amp;L'!$I124</f>
        <v>0</v>
      </c>
      <c r="O124" s="187">
        <f>'[96]Managerial P&amp;L'!$J124</f>
        <v>0</v>
      </c>
      <c r="P124" s="187">
        <f>'[96]Managerial P&amp;L'!$K124</f>
        <v>0</v>
      </c>
      <c r="Q124" s="187">
        <f>[97]Sheet1!$E122</f>
        <v>0</v>
      </c>
      <c r="R124" s="187">
        <f t="shared" si="10"/>
        <v>0</v>
      </c>
      <c r="S124" s="187">
        <f>'[96]Managerial P&amp;L'!$L124</f>
        <v>0</v>
      </c>
      <c r="T124" s="187">
        <f>'[96]Managerial P&amp;L'!$M124</f>
        <v>0</v>
      </c>
      <c r="U124" s="187">
        <f>'[96]Managerial P&amp;L'!$N124</f>
        <v>0</v>
      </c>
      <c r="V124" s="187">
        <f>[97]Sheet1!$F122</f>
        <v>0</v>
      </c>
      <c r="W124" s="187">
        <f t="shared" si="11"/>
        <v>0</v>
      </c>
      <c r="X124" s="187">
        <f>'[96]Managerial P&amp;L'!$W124</f>
        <v>13398.68</v>
      </c>
      <c r="Y124" s="187" t="str">
        <f>[97]Sheet1!$G122</f>
        <v>13,398.68</v>
      </c>
      <c r="Z124" s="187">
        <f t="shared" si="7"/>
        <v>0</v>
      </c>
    </row>
    <row r="125" spans="1:26" s="15" customFormat="1" ht="15.95" customHeight="1" x14ac:dyDescent="0.2">
      <c r="A125" s="26"/>
      <c r="B125" s="179">
        <f t="shared" ref="B125:B161" si="12">ROW()-3</f>
        <v>122</v>
      </c>
      <c r="C125" s="196" t="s">
        <v>1644</v>
      </c>
      <c r="D125" s="187">
        <f>'[96]Managerial P&amp;L'!$C125</f>
        <v>0</v>
      </c>
      <c r="E125" s="187">
        <f>'[96]Managerial P&amp;L'!$D125</f>
        <v>0</v>
      </c>
      <c r="F125" s="189"/>
      <c r="G125" s="189"/>
      <c r="H125" s="187">
        <f t="shared" si="8"/>
        <v>0</v>
      </c>
      <c r="I125" s="187">
        <f>'[96]Managerial P&amp;L'!$F125</f>
        <v>0</v>
      </c>
      <c r="J125" s="187">
        <f>'[96]Managerial P&amp;L'!$G125</f>
        <v>0</v>
      </c>
      <c r="K125" s="187">
        <f>'[96]Managerial P&amp;L'!$H125</f>
        <v>0</v>
      </c>
      <c r="L125" s="187">
        <f>[97]Sheet1!$D123</f>
        <v>0</v>
      </c>
      <c r="M125" s="187">
        <f t="shared" si="9"/>
        <v>0</v>
      </c>
      <c r="N125" s="187">
        <f>'[96]Managerial P&amp;L'!$I125</f>
        <v>0</v>
      </c>
      <c r="O125" s="187">
        <f>'[96]Managerial P&amp;L'!$J125</f>
        <v>0</v>
      </c>
      <c r="P125" s="187">
        <f>'[96]Managerial P&amp;L'!$K125</f>
        <v>0</v>
      </c>
      <c r="Q125" s="187">
        <f>[97]Sheet1!$E123</f>
        <v>0</v>
      </c>
      <c r="R125" s="187">
        <f t="shared" si="10"/>
        <v>0</v>
      </c>
      <c r="S125" s="187">
        <f>'[96]Managerial P&amp;L'!$L125</f>
        <v>0</v>
      </c>
      <c r="T125" s="187">
        <f>'[96]Managerial P&amp;L'!$M125</f>
        <v>0</v>
      </c>
      <c r="U125" s="187">
        <f>'[96]Managerial P&amp;L'!$N125</f>
        <v>0</v>
      </c>
      <c r="V125" s="187">
        <f>[97]Sheet1!$F123</f>
        <v>0</v>
      </c>
      <c r="W125" s="187">
        <f t="shared" si="11"/>
        <v>0</v>
      </c>
      <c r="X125" s="187">
        <f>'[96]Managerial P&amp;L'!$W125</f>
        <v>0</v>
      </c>
      <c r="Y125" s="187">
        <f>[97]Sheet1!$G123</f>
        <v>0</v>
      </c>
      <c r="Z125" s="187">
        <f t="shared" si="7"/>
        <v>0</v>
      </c>
    </row>
    <row r="126" spans="1:26" s="15" customFormat="1" ht="15.95" customHeight="1" x14ac:dyDescent="0.2">
      <c r="A126" s="25" t="s">
        <v>1100</v>
      </c>
      <c r="B126" s="178">
        <f t="shared" si="12"/>
        <v>123</v>
      </c>
      <c r="C126" s="196" t="s">
        <v>1644</v>
      </c>
      <c r="D126" s="187">
        <f>'[96]Managerial P&amp;L'!$C126</f>
        <v>18617.3</v>
      </c>
      <c r="E126" s="187">
        <f>'[96]Managerial P&amp;L'!$D126</f>
        <v>0</v>
      </c>
      <c r="F126" s="189"/>
      <c r="G126" s="189"/>
      <c r="H126" s="187">
        <f t="shared" si="8"/>
        <v>0</v>
      </c>
      <c r="I126" s="187">
        <f>'[96]Managerial P&amp;L'!$F126</f>
        <v>18185.84</v>
      </c>
      <c r="J126" s="187">
        <f>'[96]Managerial P&amp;L'!$G126</f>
        <v>0</v>
      </c>
      <c r="K126" s="187">
        <f>'[96]Managerial P&amp;L'!$H126</f>
        <v>18185.84</v>
      </c>
      <c r="L126" s="187" t="str">
        <f>[97]Sheet1!$D124</f>
        <v>18,185.84</v>
      </c>
      <c r="M126" s="187">
        <f t="shared" si="9"/>
        <v>0</v>
      </c>
      <c r="N126" s="187">
        <f>'[96]Managerial P&amp;L'!$I126</f>
        <v>18185.849999999999</v>
      </c>
      <c r="O126" s="187">
        <f>'[96]Managerial P&amp;L'!$J126</f>
        <v>0</v>
      </c>
      <c r="P126" s="187">
        <f>'[96]Managerial P&amp;L'!$K126</f>
        <v>18185.849999999999</v>
      </c>
      <c r="Q126" s="187" t="str">
        <f>[97]Sheet1!$E124</f>
        <v>18,185.85</v>
      </c>
      <c r="R126" s="187">
        <f t="shared" si="10"/>
        <v>0</v>
      </c>
      <c r="S126" s="187">
        <f>'[96]Managerial P&amp;L'!$L126</f>
        <v>18610.72</v>
      </c>
      <c r="T126" s="187">
        <f>'[96]Managerial P&amp;L'!$M126</f>
        <v>0</v>
      </c>
      <c r="U126" s="187">
        <f>'[96]Managerial P&amp;L'!$N126</f>
        <v>18610.72</v>
      </c>
      <c r="V126" s="187" t="str">
        <f>[97]Sheet1!$F124</f>
        <v>18,610.72</v>
      </c>
      <c r="W126" s="187">
        <f t="shared" si="11"/>
        <v>0</v>
      </c>
      <c r="X126" s="187">
        <f>'[96]Managerial P&amp;L'!$W126</f>
        <v>73599.710000000006</v>
      </c>
      <c r="Y126" s="187" t="str">
        <f>[97]Sheet1!$G124</f>
        <v>73,599.71</v>
      </c>
      <c r="Z126" s="187">
        <f t="shared" si="7"/>
        <v>0</v>
      </c>
    </row>
    <row r="127" spans="1:26" s="165" customFormat="1" ht="15.95" customHeight="1" x14ac:dyDescent="0.2">
      <c r="A127" s="164" t="s">
        <v>1293</v>
      </c>
      <c r="B127" s="181">
        <f t="shared" si="12"/>
        <v>124</v>
      </c>
      <c r="C127" s="173" t="s">
        <v>1634</v>
      </c>
      <c r="D127" s="188">
        <f>'[96]Managerial P&amp;L'!$C127</f>
        <v>1.6987542303517999E-3</v>
      </c>
      <c r="E127" s="188">
        <f>'[96]Managerial P&amp;L'!$D127</f>
        <v>0</v>
      </c>
      <c r="F127" s="190"/>
      <c r="G127" s="190"/>
      <c r="H127" s="187">
        <f t="shared" si="8"/>
        <v>0</v>
      </c>
      <c r="I127" s="187">
        <f>'[96]Managerial P&amp;L'!$F127</f>
        <v>2.0947867554611732E-3</v>
      </c>
      <c r="J127" s="187">
        <f>'[96]Managerial P&amp;L'!$G127</f>
        <v>0</v>
      </c>
      <c r="K127" s="187">
        <f>'[96]Managerial P&amp;L'!$H127</f>
        <v>2.0947867554611732E-3</v>
      </c>
      <c r="L127" s="187" t="str">
        <f>[97]Sheet1!$D125</f>
        <v>18,185.84</v>
      </c>
      <c r="M127" s="187">
        <f t="shared" si="9"/>
        <v>-18185.837905213244</v>
      </c>
      <c r="N127" s="187">
        <f>'[96]Managerial P&amp;L'!$I127</f>
        <v>1.6659450687522127E-3</v>
      </c>
      <c r="O127" s="187">
        <f>'[96]Managerial P&amp;L'!$J127</f>
        <v>0</v>
      </c>
      <c r="P127" s="187">
        <f>'[96]Managerial P&amp;L'!$K127</f>
        <v>1.6659450687522127E-3</v>
      </c>
      <c r="Q127" s="187">
        <f>[97]Sheet1!$E125</f>
        <v>600.25</v>
      </c>
      <c r="R127" s="187">
        <f t="shared" si="10"/>
        <v>-600.24833405493121</v>
      </c>
      <c r="S127" s="187">
        <f>'[96]Managerial P&amp;L'!$L127</f>
        <v>1.5311169659895914E-3</v>
      </c>
      <c r="T127" s="187">
        <f>'[96]Managerial P&amp;L'!$M127</f>
        <v>0</v>
      </c>
      <c r="U127" s="187">
        <f>'[96]Managerial P&amp;L'!$N127</f>
        <v>1.5311169659895914E-3</v>
      </c>
      <c r="V127" s="187">
        <f>[97]Sheet1!$F125</f>
        <v>653.11</v>
      </c>
      <c r="W127" s="187">
        <f t="shared" si="11"/>
        <v>-653.10846888303399</v>
      </c>
      <c r="X127" s="187">
        <f>'[96]Managerial P&amp;L'!$W127</f>
        <v>1.723158652496874E-3</v>
      </c>
      <c r="Y127" s="187">
        <f>[97]Sheet1!$G125</f>
        <v>580.32000000000005</v>
      </c>
      <c r="Z127" s="187">
        <f t="shared" si="7"/>
        <v>-580.3182768413476</v>
      </c>
    </row>
    <row r="128" spans="1:26" s="15" customFormat="1" ht="15.95" customHeight="1" x14ac:dyDescent="0.2">
      <c r="A128" s="26" t="s">
        <v>979</v>
      </c>
      <c r="B128" s="179">
        <f t="shared" si="12"/>
        <v>125</v>
      </c>
      <c r="C128" s="196" t="s">
        <v>1644</v>
      </c>
      <c r="D128" s="187">
        <f>'[96]Managerial P&amp;L'!$C128</f>
        <v>5220.34</v>
      </c>
      <c r="E128" s="187">
        <f>'[96]Managerial P&amp;L'!$D128</f>
        <v>0</v>
      </c>
      <c r="F128" s="189"/>
      <c r="G128" s="189"/>
      <c r="H128" s="187">
        <f t="shared" si="8"/>
        <v>0</v>
      </c>
      <c r="I128" s="187">
        <f>'[96]Managerial P&amp;L'!$F128</f>
        <v>4788.88</v>
      </c>
      <c r="J128" s="187">
        <f>'[96]Managerial P&amp;L'!$G128</f>
        <v>0</v>
      </c>
      <c r="K128" s="187">
        <f>'[96]Managerial P&amp;L'!$H128</f>
        <v>4788.88</v>
      </c>
      <c r="L128" s="187" t="str">
        <f>[97]Sheet1!$D126</f>
        <v>4,788.88</v>
      </c>
      <c r="M128" s="187">
        <f t="shared" si="9"/>
        <v>0</v>
      </c>
      <c r="N128" s="187">
        <f>'[96]Managerial P&amp;L'!$I128</f>
        <v>4788.8900000000003</v>
      </c>
      <c r="O128" s="187">
        <f>'[96]Managerial P&amp;L'!$J128</f>
        <v>0</v>
      </c>
      <c r="P128" s="187">
        <f>'[96]Managerial P&amp;L'!$K128</f>
        <v>4788.8900000000003</v>
      </c>
      <c r="Q128" s="187" t="str">
        <f>[97]Sheet1!$E126</f>
        <v>4,788.89</v>
      </c>
      <c r="R128" s="187">
        <f t="shared" si="10"/>
        <v>0</v>
      </c>
      <c r="S128" s="187">
        <f>'[96]Managerial P&amp;L'!$L128</f>
        <v>4788.88</v>
      </c>
      <c r="T128" s="187">
        <f>'[96]Managerial P&amp;L'!$M128</f>
        <v>0</v>
      </c>
      <c r="U128" s="187">
        <f>'[96]Managerial P&amp;L'!$N128</f>
        <v>4788.88</v>
      </c>
      <c r="V128" s="187" t="str">
        <f>[97]Sheet1!$F126</f>
        <v>4,788.88</v>
      </c>
      <c r="W128" s="187">
        <f t="shared" si="11"/>
        <v>0</v>
      </c>
      <c r="X128" s="187">
        <f>'[96]Managerial P&amp;L'!$W128</f>
        <v>19586.990000000002</v>
      </c>
      <c r="Y128" s="187" t="str">
        <f>[97]Sheet1!$G126</f>
        <v>19,586.99</v>
      </c>
      <c r="Z128" s="187">
        <f t="shared" si="7"/>
        <v>0</v>
      </c>
    </row>
    <row r="129" spans="1:26" s="15" customFormat="1" ht="15.95" customHeight="1" x14ac:dyDescent="0.2">
      <c r="A129" s="26" t="s">
        <v>984</v>
      </c>
      <c r="B129" s="179">
        <f t="shared" si="12"/>
        <v>126</v>
      </c>
      <c r="C129" s="196" t="s">
        <v>1644</v>
      </c>
      <c r="D129" s="187">
        <f>'[96]Managerial P&amp;L'!$C129</f>
        <v>13396.96</v>
      </c>
      <c r="E129" s="187">
        <f>'[96]Managerial P&amp;L'!$D129</f>
        <v>0</v>
      </c>
      <c r="F129" s="189"/>
      <c r="G129" s="189"/>
      <c r="H129" s="187">
        <f t="shared" si="8"/>
        <v>0</v>
      </c>
      <c r="I129" s="187">
        <f>'[96]Managerial P&amp;L'!$F129</f>
        <v>13396.96</v>
      </c>
      <c r="J129" s="187">
        <f>'[96]Managerial P&amp;L'!$G129</f>
        <v>0</v>
      </c>
      <c r="K129" s="187">
        <f>'[96]Managerial P&amp;L'!$H129</f>
        <v>13396.96</v>
      </c>
      <c r="L129" s="187" t="str">
        <f>[97]Sheet1!$D127</f>
        <v>13,396.96</v>
      </c>
      <c r="M129" s="187">
        <f t="shared" si="9"/>
        <v>0</v>
      </c>
      <c r="N129" s="187">
        <f>'[96]Managerial P&amp;L'!$I129</f>
        <v>13396.96</v>
      </c>
      <c r="O129" s="187">
        <f>'[96]Managerial P&amp;L'!$J129</f>
        <v>0</v>
      </c>
      <c r="P129" s="187">
        <f>'[96]Managerial P&amp;L'!$K129</f>
        <v>13396.96</v>
      </c>
      <c r="Q129" s="187" t="str">
        <f>[97]Sheet1!$E127</f>
        <v>13,396.96</v>
      </c>
      <c r="R129" s="187">
        <f t="shared" si="10"/>
        <v>0</v>
      </c>
      <c r="S129" s="187">
        <f>'[96]Managerial P&amp;L'!$L129</f>
        <v>13821.84</v>
      </c>
      <c r="T129" s="187">
        <f>'[96]Managerial P&amp;L'!$M129</f>
        <v>0</v>
      </c>
      <c r="U129" s="187">
        <f>'[96]Managerial P&amp;L'!$N129</f>
        <v>13821.84</v>
      </c>
      <c r="V129" s="187" t="str">
        <f>[97]Sheet1!$F127</f>
        <v>13,821.84</v>
      </c>
      <c r="W129" s="187">
        <f t="shared" si="11"/>
        <v>0</v>
      </c>
      <c r="X129" s="187">
        <f>'[96]Managerial P&amp;L'!$W129</f>
        <v>54012.72</v>
      </c>
      <c r="Y129" s="187" t="str">
        <f>[97]Sheet1!$G127</f>
        <v>54,012.72</v>
      </c>
      <c r="Z129" s="187">
        <f t="shared" si="7"/>
        <v>0</v>
      </c>
    </row>
    <row r="130" spans="1:26" s="15" customFormat="1" ht="15.95" customHeight="1" x14ac:dyDescent="0.2">
      <c r="A130" s="26"/>
      <c r="B130" s="179">
        <f t="shared" si="12"/>
        <v>127</v>
      </c>
      <c r="C130" s="196" t="s">
        <v>1644</v>
      </c>
      <c r="D130" s="187">
        <f>'[96]Managerial P&amp;L'!$C130</f>
        <v>0</v>
      </c>
      <c r="E130" s="187">
        <f>'[96]Managerial P&amp;L'!$D130</f>
        <v>0</v>
      </c>
      <c r="F130" s="189"/>
      <c r="G130" s="189"/>
      <c r="H130" s="187">
        <f t="shared" si="8"/>
        <v>0</v>
      </c>
      <c r="I130" s="187">
        <f>'[96]Managerial P&amp;L'!$F130</f>
        <v>0</v>
      </c>
      <c r="J130" s="187">
        <f>'[96]Managerial P&amp;L'!$G130</f>
        <v>0</v>
      </c>
      <c r="K130" s="187">
        <f>'[96]Managerial P&amp;L'!$H130</f>
        <v>0</v>
      </c>
      <c r="L130" s="187">
        <f>[97]Sheet1!$D128</f>
        <v>0</v>
      </c>
      <c r="M130" s="187">
        <f t="shared" si="9"/>
        <v>0</v>
      </c>
      <c r="N130" s="187">
        <f>'[96]Managerial P&amp;L'!$I130</f>
        <v>0</v>
      </c>
      <c r="O130" s="187">
        <f>'[96]Managerial P&amp;L'!$J130</f>
        <v>0</v>
      </c>
      <c r="P130" s="187">
        <f>'[96]Managerial P&amp;L'!$K130</f>
        <v>0</v>
      </c>
      <c r="Q130" s="187">
        <f>[97]Sheet1!$E128</f>
        <v>0</v>
      </c>
      <c r="R130" s="187">
        <f t="shared" si="10"/>
        <v>0</v>
      </c>
      <c r="S130" s="187">
        <f>'[96]Managerial P&amp;L'!$L130</f>
        <v>0</v>
      </c>
      <c r="T130" s="187">
        <f>'[96]Managerial P&amp;L'!$M130</f>
        <v>0</v>
      </c>
      <c r="U130" s="187">
        <f>'[96]Managerial P&amp;L'!$N130</f>
        <v>0</v>
      </c>
      <c r="V130" s="187">
        <f>[97]Sheet1!$F128</f>
        <v>0</v>
      </c>
      <c r="W130" s="187">
        <f t="shared" si="11"/>
        <v>0</v>
      </c>
      <c r="X130" s="187">
        <f>'[96]Managerial P&amp;L'!$W130</f>
        <v>0</v>
      </c>
      <c r="Y130" s="187">
        <f>[97]Sheet1!$G128</f>
        <v>0</v>
      </c>
      <c r="Z130" s="187">
        <f t="shared" si="7"/>
        <v>0</v>
      </c>
    </row>
    <row r="131" spans="1:26" s="15" customFormat="1" ht="15.95" customHeight="1" x14ac:dyDescent="0.2">
      <c r="A131" s="25" t="s">
        <v>1096</v>
      </c>
      <c r="B131" s="178">
        <f t="shared" si="12"/>
        <v>128</v>
      </c>
      <c r="C131" s="196" t="s">
        <v>1644</v>
      </c>
      <c r="D131" s="187">
        <f>'[96]Managerial P&amp;L'!$C131</f>
        <v>510364.56999999995</v>
      </c>
      <c r="E131" s="187">
        <f>'[96]Managerial P&amp;L'!$D131</f>
        <v>0</v>
      </c>
      <c r="F131" s="189"/>
      <c r="G131" s="189"/>
      <c r="H131" s="187">
        <f t="shared" si="8"/>
        <v>0</v>
      </c>
      <c r="I131" s="187">
        <f>'[96]Managerial P&amp;L'!$F131</f>
        <v>745704.78</v>
      </c>
      <c r="J131" s="187">
        <f>'[96]Managerial P&amp;L'!$G131</f>
        <v>0</v>
      </c>
      <c r="K131" s="187">
        <f>'[96]Managerial P&amp;L'!$H131</f>
        <v>745704.78</v>
      </c>
      <c r="L131" s="187" t="str">
        <f>[97]Sheet1!$D129</f>
        <v>745,704.78</v>
      </c>
      <c r="M131" s="187">
        <f t="shared" si="9"/>
        <v>0</v>
      </c>
      <c r="N131" s="187">
        <f>'[96]Managerial P&amp;L'!$I131</f>
        <v>1110401.6899999997</v>
      </c>
      <c r="O131" s="187">
        <f>'[96]Managerial P&amp;L'!$J131</f>
        <v>0</v>
      </c>
      <c r="P131" s="187">
        <f>'[96]Managerial P&amp;L'!$K131</f>
        <v>1110401.6899999997</v>
      </c>
      <c r="Q131" s="187" t="str">
        <f>[97]Sheet1!$E129</f>
        <v>1,110,401.69</v>
      </c>
      <c r="R131" s="187">
        <f t="shared" si="10"/>
        <v>0</v>
      </c>
      <c r="S131" s="187">
        <f>'[96]Managerial P&amp;L'!$L131</f>
        <v>928398.3</v>
      </c>
      <c r="T131" s="187">
        <f>'[96]Managerial P&amp;L'!$M131</f>
        <v>0</v>
      </c>
      <c r="U131" s="187">
        <f>'[96]Managerial P&amp;L'!$N131</f>
        <v>928398.3</v>
      </c>
      <c r="V131" s="187" t="str">
        <f>[97]Sheet1!$F129</f>
        <v>902,976.17</v>
      </c>
      <c r="W131" s="187">
        <f t="shared" si="11"/>
        <v>25422.130000000005</v>
      </c>
      <c r="X131" s="187">
        <f>'[96]Managerial P&amp;L'!$W131</f>
        <v>3294869.3400000003</v>
      </c>
      <c r="Y131" s="187" t="str">
        <f>[97]Sheet1!$G129</f>
        <v>3,268,208.97</v>
      </c>
      <c r="Z131" s="187">
        <f t="shared" si="7"/>
        <v>26660.370000000112</v>
      </c>
    </row>
    <row r="132" spans="1:26" s="165" customFormat="1" ht="15.95" customHeight="1" x14ac:dyDescent="0.2">
      <c r="A132" s="164" t="s">
        <v>1389</v>
      </c>
      <c r="B132" s="181">
        <f t="shared" si="12"/>
        <v>129</v>
      </c>
      <c r="C132" s="173" t="s">
        <v>1634</v>
      </c>
      <c r="D132" s="188">
        <f>'[96]Managerial P&amp;L'!$C132</f>
        <v>4.656872759794263E-2</v>
      </c>
      <c r="E132" s="188">
        <f>'[96]Managerial P&amp;L'!$D132</f>
        <v>0</v>
      </c>
      <c r="F132" s="190"/>
      <c r="G132" s="190"/>
      <c r="H132" s="187">
        <f t="shared" si="8"/>
        <v>0</v>
      </c>
      <c r="I132" s="187">
        <f>'[96]Managerial P&amp;L'!$F132</f>
        <v>8.5896087100078289E-2</v>
      </c>
      <c r="J132" s="187">
        <f>'[96]Managerial P&amp;L'!$G132</f>
        <v>0</v>
      </c>
      <c r="K132" s="187">
        <f>'[96]Managerial P&amp;L'!$H132</f>
        <v>8.5896087100078289E-2</v>
      </c>
      <c r="L132" s="187" t="str">
        <f>[97]Sheet1!$D130</f>
        <v>745,704.78</v>
      </c>
      <c r="M132" s="187">
        <f t="shared" si="9"/>
        <v>-745704.69410391292</v>
      </c>
      <c r="N132" s="187">
        <f>'[96]Managerial P&amp;L'!$I132</f>
        <v>0.10172019563504719</v>
      </c>
      <c r="O132" s="187">
        <f>'[96]Managerial P&amp;L'!$J132</f>
        <v>0</v>
      </c>
      <c r="P132" s="187">
        <f>'[96]Managerial P&amp;L'!$K132</f>
        <v>0.10172019563504719</v>
      </c>
      <c r="Q132" s="187">
        <f>[97]Sheet1!$E130</f>
        <v>9.83</v>
      </c>
      <c r="R132" s="187">
        <f t="shared" si="10"/>
        <v>-9.7282798043649521</v>
      </c>
      <c r="S132" s="187">
        <f>'[96]Managerial P&amp;L'!$L132</f>
        <v>7.6379978223620276E-2</v>
      </c>
      <c r="T132" s="187">
        <f>'[96]Managerial P&amp;L'!$M132</f>
        <v>0</v>
      </c>
      <c r="U132" s="187">
        <f>'[96]Managerial P&amp;L'!$N132</f>
        <v>7.6379978223620276E-2</v>
      </c>
      <c r="V132" s="187">
        <f>[97]Sheet1!$F130</f>
        <v>13.46</v>
      </c>
      <c r="W132" s="187">
        <f t="shared" si="11"/>
        <v>-13.38362002177638</v>
      </c>
      <c r="X132" s="187">
        <f>'[96]Managerial P&amp;L'!$W132</f>
        <v>7.7141372052521195E-2</v>
      </c>
      <c r="Y132" s="187">
        <f>[97]Sheet1!$G130</f>
        <v>13.06</v>
      </c>
      <c r="Z132" s="187">
        <f t="shared" si="7"/>
        <v>-12.982858627947479</v>
      </c>
    </row>
    <row r="133" spans="1:26" s="15" customFormat="1" ht="15.95" customHeight="1" x14ac:dyDescent="0.2">
      <c r="A133" s="26" t="s">
        <v>1111</v>
      </c>
      <c r="B133" s="179">
        <f t="shared" si="12"/>
        <v>130</v>
      </c>
      <c r="C133" s="196" t="s">
        <v>1644</v>
      </c>
      <c r="D133" s="187">
        <f>'[96]Managerial P&amp;L'!$C133</f>
        <v>95496.23</v>
      </c>
      <c r="E133" s="187">
        <f>'[96]Managerial P&amp;L'!$D133</f>
        <v>0</v>
      </c>
      <c r="F133" s="189"/>
      <c r="G133" s="189"/>
      <c r="H133" s="187">
        <f t="shared" si="8"/>
        <v>0</v>
      </c>
      <c r="I133" s="187">
        <f>'[96]Managerial P&amp;L'!$F133</f>
        <v>95496.23</v>
      </c>
      <c r="J133" s="187">
        <f>'[96]Managerial P&amp;L'!$G133</f>
        <v>0</v>
      </c>
      <c r="K133" s="187">
        <f>'[96]Managerial P&amp;L'!$H133</f>
        <v>95496.23</v>
      </c>
      <c r="L133" s="187" t="str">
        <f>[97]Sheet1!$D131</f>
        <v>95,496.23</v>
      </c>
      <c r="M133" s="187">
        <f t="shared" si="9"/>
        <v>0</v>
      </c>
      <c r="N133" s="187">
        <f>'[96]Managerial P&amp;L'!$I133</f>
        <v>95496.23</v>
      </c>
      <c r="O133" s="187">
        <f>'[96]Managerial P&amp;L'!$J133</f>
        <v>0</v>
      </c>
      <c r="P133" s="187">
        <f>'[96]Managerial P&amp;L'!$K133</f>
        <v>95496.23</v>
      </c>
      <c r="Q133" s="187" t="str">
        <f>[97]Sheet1!$E131</f>
        <v>95,496.23</v>
      </c>
      <c r="R133" s="187">
        <f t="shared" si="10"/>
        <v>0</v>
      </c>
      <c r="S133" s="187">
        <f>'[96]Managerial P&amp;L'!$L133</f>
        <v>99269.81</v>
      </c>
      <c r="T133" s="187">
        <f>'[96]Managerial P&amp;L'!$M133</f>
        <v>0</v>
      </c>
      <c r="U133" s="187">
        <f>'[96]Managerial P&amp;L'!$N133</f>
        <v>99269.81</v>
      </c>
      <c r="V133" s="187" t="str">
        <f>[97]Sheet1!$F131</f>
        <v>99,269.81</v>
      </c>
      <c r="W133" s="187">
        <f t="shared" si="11"/>
        <v>0</v>
      </c>
      <c r="X133" s="187">
        <f>'[96]Managerial P&amp;L'!$W133</f>
        <v>385758.5</v>
      </c>
      <c r="Y133" s="187" t="str">
        <f>[97]Sheet1!$G131</f>
        <v>385,758.50</v>
      </c>
      <c r="Z133" s="187">
        <f t="shared" ref="Z133:Z161" si="13">X133-Y133</f>
        <v>0</v>
      </c>
    </row>
    <row r="134" spans="1:26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7">
        <f>'[96]Managerial P&amp;L'!$C134</f>
        <v>126367.92</v>
      </c>
      <c r="E134" s="187">
        <f>'[96]Managerial P&amp;L'!$D134</f>
        <v>0</v>
      </c>
      <c r="F134" s="189"/>
      <c r="G134" s="189"/>
      <c r="H134" s="187">
        <f t="shared" ref="H134:H161" si="14">F134-G134</f>
        <v>0</v>
      </c>
      <c r="I134" s="187">
        <f>'[96]Managerial P&amp;L'!$F134</f>
        <v>297171.08</v>
      </c>
      <c r="J134" s="187">
        <f>'[96]Managerial P&amp;L'!$G134</f>
        <v>0</v>
      </c>
      <c r="K134" s="187">
        <f>'[96]Managerial P&amp;L'!$H134</f>
        <v>297171.08</v>
      </c>
      <c r="L134" s="187" t="str">
        <f>[97]Sheet1!$D132</f>
        <v>297,171.08</v>
      </c>
      <c r="M134" s="187">
        <f t="shared" ref="M134:M161" si="15">K134-L134</f>
        <v>0</v>
      </c>
      <c r="N134" s="187">
        <f>'[96]Managerial P&amp;L'!$I134</f>
        <v>235890.49</v>
      </c>
      <c r="O134" s="187">
        <f>'[96]Managerial P&amp;L'!$J134</f>
        <v>0</v>
      </c>
      <c r="P134" s="187">
        <f>'[96]Managerial P&amp;L'!$K134</f>
        <v>235890.49</v>
      </c>
      <c r="Q134" s="187" t="str">
        <f>[97]Sheet1!$E132</f>
        <v>235,890.49</v>
      </c>
      <c r="R134" s="187">
        <f t="shared" ref="R134:R161" si="16">P134-Q134</f>
        <v>0</v>
      </c>
      <c r="S134" s="187">
        <f>'[96]Managerial P&amp;L'!$L134</f>
        <v>381982.74</v>
      </c>
      <c r="T134" s="187">
        <f>'[96]Managerial P&amp;L'!$M134</f>
        <v>0</v>
      </c>
      <c r="U134" s="187">
        <f>'[96]Managerial P&amp;L'!$N134</f>
        <v>381982.74</v>
      </c>
      <c r="V134" s="187" t="str">
        <f>[97]Sheet1!$F132</f>
        <v>381,982.74</v>
      </c>
      <c r="W134" s="187">
        <f t="shared" ref="W134:W161" si="17">U134-V134</f>
        <v>0</v>
      </c>
      <c r="X134" s="187">
        <f>'[96]Managerial P&amp;L'!$W134</f>
        <v>1041412.23</v>
      </c>
      <c r="Y134" s="187" t="str">
        <f>[97]Sheet1!$G132</f>
        <v>1,041,412.23</v>
      </c>
      <c r="Z134" s="187">
        <f t="shared" si="13"/>
        <v>0</v>
      </c>
    </row>
    <row r="135" spans="1:26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7">
        <f>'[96]Managerial P&amp;L'!$C135</f>
        <v>196298.31</v>
      </c>
      <c r="E135" s="187">
        <f>'[96]Managerial P&amp;L'!$D135</f>
        <v>0</v>
      </c>
      <c r="F135" s="189"/>
      <c r="G135" s="189"/>
      <c r="H135" s="187">
        <f t="shared" si="14"/>
        <v>0</v>
      </c>
      <c r="I135" s="187">
        <f>'[96]Managerial P&amp;L'!$F135</f>
        <v>105452.63</v>
      </c>
      <c r="J135" s="187">
        <f>'[96]Managerial P&amp;L'!$G135</f>
        <v>0</v>
      </c>
      <c r="K135" s="187">
        <f>'[96]Managerial P&amp;L'!$H135</f>
        <v>105452.63</v>
      </c>
      <c r="L135" s="187" t="str">
        <f>[97]Sheet1!$D133</f>
        <v>105,452.63</v>
      </c>
      <c r="M135" s="187">
        <f t="shared" si="15"/>
        <v>0</v>
      </c>
      <c r="N135" s="187">
        <f>'[96]Managerial P&amp;L'!$I135</f>
        <v>168715.77</v>
      </c>
      <c r="O135" s="187">
        <f>'[96]Managerial P&amp;L'!$J135</f>
        <v>0</v>
      </c>
      <c r="P135" s="187">
        <f>'[96]Managerial P&amp;L'!$K135</f>
        <v>168715.77</v>
      </c>
      <c r="Q135" s="187" t="str">
        <f>[97]Sheet1!$E133</f>
        <v>168,715.77</v>
      </c>
      <c r="R135" s="187">
        <f t="shared" si="16"/>
        <v>0</v>
      </c>
      <c r="S135" s="187">
        <f>'[96]Managerial P&amp;L'!$L135</f>
        <v>131441.72</v>
      </c>
      <c r="T135" s="187">
        <f>'[96]Managerial P&amp;L'!$M135</f>
        <v>0</v>
      </c>
      <c r="U135" s="187">
        <f>'[96]Managerial P&amp;L'!$N135</f>
        <v>131441.72</v>
      </c>
      <c r="V135" s="187" t="str">
        <f>[97]Sheet1!$F133</f>
        <v>131,441.72</v>
      </c>
      <c r="W135" s="187">
        <f t="shared" si="17"/>
        <v>0</v>
      </c>
      <c r="X135" s="187">
        <f>'[96]Managerial P&amp;L'!$W135</f>
        <v>601908.42999999993</v>
      </c>
      <c r="Y135" s="187" t="str">
        <f>[97]Sheet1!$G133</f>
        <v>601,908.43</v>
      </c>
      <c r="Z135" s="187">
        <f t="shared" si="13"/>
        <v>0</v>
      </c>
    </row>
    <row r="136" spans="1:26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7">
        <f>'[96]Managerial P&amp;L'!$C136</f>
        <v>917.7</v>
      </c>
      <c r="E136" s="187">
        <f>'[96]Managerial P&amp;L'!$D136</f>
        <v>0</v>
      </c>
      <c r="F136" s="189"/>
      <c r="G136" s="189"/>
      <c r="H136" s="187">
        <f t="shared" si="14"/>
        <v>0</v>
      </c>
      <c r="I136" s="187">
        <f>'[96]Managerial P&amp;L'!$F136</f>
        <v>92489.52</v>
      </c>
      <c r="J136" s="187">
        <f>'[96]Managerial P&amp;L'!$G136</f>
        <v>0</v>
      </c>
      <c r="K136" s="187">
        <f>'[96]Managerial P&amp;L'!$H136</f>
        <v>92489.52</v>
      </c>
      <c r="L136" s="187" t="str">
        <f>[97]Sheet1!$D134</f>
        <v>92,489.52</v>
      </c>
      <c r="M136" s="187">
        <f t="shared" si="15"/>
        <v>0</v>
      </c>
      <c r="N136" s="187">
        <f>'[96]Managerial P&amp;L'!$I136</f>
        <v>0</v>
      </c>
      <c r="O136" s="187">
        <f>'[96]Managerial P&amp;L'!$J136</f>
        <v>0</v>
      </c>
      <c r="P136" s="187">
        <f>'[96]Managerial P&amp;L'!$K136</f>
        <v>0</v>
      </c>
      <c r="Q136" s="187">
        <f>[97]Sheet1!$E134</f>
        <v>0</v>
      </c>
      <c r="R136" s="187">
        <f t="shared" si="16"/>
        <v>0</v>
      </c>
      <c r="S136" s="187">
        <f>'[96]Managerial P&amp;L'!$L136</f>
        <v>-0.01</v>
      </c>
      <c r="T136" s="187">
        <f>'[96]Managerial P&amp;L'!$M136</f>
        <v>0</v>
      </c>
      <c r="U136" s="187">
        <f>'[96]Managerial P&amp;L'!$N136</f>
        <v>-0.01</v>
      </c>
      <c r="V136" s="187">
        <f>[97]Sheet1!$F134</f>
        <v>-0.01</v>
      </c>
      <c r="W136" s="187">
        <f t="shared" si="17"/>
        <v>0</v>
      </c>
      <c r="X136" s="187">
        <f>'[96]Managerial P&amp;L'!$W136</f>
        <v>93407.21</v>
      </c>
      <c r="Y136" s="187" t="str">
        <f>[97]Sheet1!$G134</f>
        <v>93,407.21</v>
      </c>
      <c r="Z136" s="187">
        <f t="shared" si="13"/>
        <v>0</v>
      </c>
    </row>
    <row r="137" spans="1:26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7">
        <f>'[96]Managerial P&amp;L'!$C137</f>
        <v>0</v>
      </c>
      <c r="E137" s="187">
        <f>'[96]Managerial P&amp;L'!$D137</f>
        <v>0</v>
      </c>
      <c r="F137" s="189"/>
      <c r="G137" s="189"/>
      <c r="H137" s="187">
        <f t="shared" si="14"/>
        <v>0</v>
      </c>
      <c r="I137" s="187">
        <f>'[96]Managerial P&amp;L'!$F137</f>
        <v>0</v>
      </c>
      <c r="J137" s="187">
        <f>'[96]Managerial P&amp;L'!$G137</f>
        <v>0</v>
      </c>
      <c r="K137" s="187">
        <f>'[96]Managerial P&amp;L'!$H137</f>
        <v>0</v>
      </c>
      <c r="L137" s="187">
        <f>[97]Sheet1!$D135</f>
        <v>0</v>
      </c>
      <c r="M137" s="187">
        <f t="shared" si="15"/>
        <v>0</v>
      </c>
      <c r="N137" s="187">
        <f>'[96]Managerial P&amp;L'!$I137</f>
        <v>389597.33</v>
      </c>
      <c r="O137" s="187">
        <f>'[96]Managerial P&amp;L'!$J137</f>
        <v>0</v>
      </c>
      <c r="P137" s="187">
        <f>'[96]Managerial P&amp;L'!$K137</f>
        <v>389597.33</v>
      </c>
      <c r="Q137" s="187" t="str">
        <f>[97]Sheet1!$E135</f>
        <v>389,597.33</v>
      </c>
      <c r="R137" s="187">
        <f t="shared" si="16"/>
        <v>0</v>
      </c>
      <c r="S137" s="187">
        <f>'[96]Managerial P&amp;L'!$L137</f>
        <v>36757</v>
      </c>
      <c r="T137" s="187">
        <f>'[96]Managerial P&amp;L'!$M137</f>
        <v>0</v>
      </c>
      <c r="U137" s="187">
        <f>'[96]Managerial P&amp;L'!$N137</f>
        <v>36757</v>
      </c>
      <c r="V137" s="187" t="str">
        <f>[97]Sheet1!$F135</f>
        <v>36,757.00</v>
      </c>
      <c r="W137" s="187">
        <f t="shared" si="17"/>
        <v>0</v>
      </c>
      <c r="X137" s="187">
        <f>'[96]Managerial P&amp;L'!$W137</f>
        <v>426354.33</v>
      </c>
      <c r="Y137" s="187" t="str">
        <f>[97]Sheet1!$G135</f>
        <v>426,354.33</v>
      </c>
      <c r="Z137" s="187">
        <f t="shared" si="13"/>
        <v>0</v>
      </c>
    </row>
    <row r="138" spans="1:26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7">
        <f>'[96]Managerial P&amp;L'!$C138</f>
        <v>18212.830000000002</v>
      </c>
      <c r="E138" s="187">
        <f>'[96]Managerial P&amp;L'!$D138</f>
        <v>0</v>
      </c>
      <c r="F138" s="189"/>
      <c r="G138" s="189"/>
      <c r="H138" s="187">
        <f t="shared" si="14"/>
        <v>0</v>
      </c>
      <c r="I138" s="187">
        <f>'[96]Managerial P&amp;L'!$F138</f>
        <v>20947.150000000001</v>
      </c>
      <c r="J138" s="187">
        <f>'[96]Managerial P&amp;L'!$G138</f>
        <v>0</v>
      </c>
      <c r="K138" s="187">
        <f>'[96]Managerial P&amp;L'!$H138</f>
        <v>20947.150000000001</v>
      </c>
      <c r="L138" s="187" t="str">
        <f>[97]Sheet1!$D136</f>
        <v>20,947.15</v>
      </c>
      <c r="M138" s="187">
        <f t="shared" si="15"/>
        <v>0</v>
      </c>
      <c r="N138" s="187">
        <f>'[96]Managerial P&amp;L'!$I138</f>
        <v>12217.5</v>
      </c>
      <c r="O138" s="187">
        <f>'[96]Managerial P&amp;L'!$J138</f>
        <v>0</v>
      </c>
      <c r="P138" s="187">
        <f>'[96]Managerial P&amp;L'!$K138</f>
        <v>12217.5</v>
      </c>
      <c r="Q138" s="187" t="str">
        <f>[97]Sheet1!$E136</f>
        <v>12,217.50</v>
      </c>
      <c r="R138" s="187">
        <f t="shared" si="16"/>
        <v>0</v>
      </c>
      <c r="S138" s="187">
        <f>'[96]Managerial P&amp;L'!$L138</f>
        <v>13435.77</v>
      </c>
      <c r="T138" s="187">
        <f>'[96]Managerial P&amp;L'!$M138</f>
        <v>0</v>
      </c>
      <c r="U138" s="187">
        <f>'[96]Managerial P&amp;L'!$N138</f>
        <v>13435.77</v>
      </c>
      <c r="V138" s="187" t="str">
        <f>[97]Sheet1!$F136</f>
        <v>13,435.77</v>
      </c>
      <c r="W138" s="187">
        <f t="shared" si="17"/>
        <v>0</v>
      </c>
      <c r="X138" s="187">
        <f>'[96]Managerial P&amp;L'!$W138</f>
        <v>64813.25</v>
      </c>
      <c r="Y138" s="187" t="str">
        <f>[97]Sheet1!$G136</f>
        <v>64,813.25</v>
      </c>
      <c r="Z138" s="187">
        <f t="shared" si="13"/>
        <v>0</v>
      </c>
    </row>
    <row r="139" spans="1:26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7">
        <f>'[96]Managerial P&amp;L'!$C139</f>
        <v>8090.47</v>
      </c>
      <c r="E139" s="187">
        <f>'[96]Managerial P&amp;L'!$D139</f>
        <v>0</v>
      </c>
      <c r="F139" s="189"/>
      <c r="G139" s="189"/>
      <c r="H139" s="187">
        <f t="shared" si="14"/>
        <v>0</v>
      </c>
      <c r="I139" s="187">
        <f>'[96]Managerial P&amp;L'!$F139</f>
        <v>87608.02</v>
      </c>
      <c r="J139" s="187">
        <f>'[96]Managerial P&amp;L'!$G139</f>
        <v>0</v>
      </c>
      <c r="K139" s="187">
        <f>'[96]Managerial P&amp;L'!$H139</f>
        <v>87608.02</v>
      </c>
      <c r="L139" s="187" t="str">
        <f>[97]Sheet1!$D137</f>
        <v>87,608.02</v>
      </c>
      <c r="M139" s="187">
        <f t="shared" si="15"/>
        <v>0</v>
      </c>
      <c r="N139" s="187">
        <f>'[96]Managerial P&amp;L'!$I139</f>
        <v>162036.14000000001</v>
      </c>
      <c r="O139" s="187">
        <f>'[96]Managerial P&amp;L'!$J139</f>
        <v>0</v>
      </c>
      <c r="P139" s="187">
        <f>'[96]Managerial P&amp;L'!$K139</f>
        <v>162036.14000000001</v>
      </c>
      <c r="Q139" s="187" t="str">
        <f>[97]Sheet1!$E137</f>
        <v>162,036.14</v>
      </c>
      <c r="R139" s="187">
        <f t="shared" si="16"/>
        <v>0</v>
      </c>
      <c r="S139" s="187">
        <f>'[96]Managerial P&amp;L'!$L139</f>
        <v>206560.88</v>
      </c>
      <c r="T139" s="187">
        <f>'[96]Managerial P&amp;L'!$M139</f>
        <v>0</v>
      </c>
      <c r="U139" s="187">
        <f>'[96]Managerial P&amp;L'!$N139</f>
        <v>206560.88</v>
      </c>
      <c r="V139" s="187" t="str">
        <f>[97]Sheet1!$F137</f>
        <v>206,560.88</v>
      </c>
      <c r="W139" s="187">
        <f t="shared" si="17"/>
        <v>0</v>
      </c>
      <c r="X139" s="187">
        <f>'[96]Managerial P&amp;L'!$W139</f>
        <v>464295.51</v>
      </c>
      <c r="Y139" s="187" t="str">
        <f>[97]Sheet1!$G137</f>
        <v>464,295.51</v>
      </c>
      <c r="Z139" s="187">
        <f t="shared" si="13"/>
        <v>0</v>
      </c>
    </row>
    <row r="140" spans="1:26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7">
        <f>'[96]Managerial P&amp;L'!$C140</f>
        <v>0</v>
      </c>
      <c r="E140" s="187">
        <f>'[96]Managerial P&amp;L'!$D140</f>
        <v>0</v>
      </c>
      <c r="F140" s="189"/>
      <c r="G140" s="189"/>
      <c r="H140" s="187">
        <f t="shared" si="14"/>
        <v>0</v>
      </c>
      <c r="I140" s="187">
        <f>'[96]Managerial P&amp;L'!$F140</f>
        <v>0</v>
      </c>
      <c r="J140" s="187">
        <f>'[96]Managerial P&amp;L'!$G140</f>
        <v>0</v>
      </c>
      <c r="K140" s="187">
        <f>'[96]Managerial P&amp;L'!$H140</f>
        <v>0</v>
      </c>
      <c r="L140" s="187">
        <f>[97]Sheet1!$D138</f>
        <v>0</v>
      </c>
      <c r="M140" s="187">
        <f t="shared" si="15"/>
        <v>0</v>
      </c>
      <c r="N140" s="187">
        <f>'[96]Managerial P&amp;L'!$I140</f>
        <v>16771.68</v>
      </c>
      <c r="O140" s="187">
        <f>'[96]Managerial P&amp;L'!$J140</f>
        <v>0</v>
      </c>
      <c r="P140" s="187">
        <f>'[96]Managerial P&amp;L'!$K140</f>
        <v>16771.68</v>
      </c>
      <c r="Q140" s="187" t="str">
        <f>[97]Sheet1!$E138</f>
        <v>16,771.68</v>
      </c>
      <c r="R140" s="187">
        <f t="shared" si="16"/>
        <v>0</v>
      </c>
      <c r="S140" s="187">
        <f>'[96]Managerial P&amp;L'!$L140</f>
        <v>2048</v>
      </c>
      <c r="T140" s="187">
        <f>'[96]Managerial P&amp;L'!$M140</f>
        <v>0</v>
      </c>
      <c r="U140" s="187">
        <f>'[96]Managerial P&amp;L'!$N140</f>
        <v>2048</v>
      </c>
      <c r="V140" s="187" t="str">
        <f>[97]Sheet1!$F138</f>
        <v>2,048.00</v>
      </c>
      <c r="W140" s="187">
        <f t="shared" si="17"/>
        <v>0</v>
      </c>
      <c r="X140" s="187">
        <f>'[96]Managerial P&amp;L'!$W140</f>
        <v>18819.68</v>
      </c>
      <c r="Y140" s="187" t="str">
        <f>[97]Sheet1!$G138</f>
        <v>18,819.68</v>
      </c>
      <c r="Z140" s="187">
        <f t="shared" si="13"/>
        <v>0</v>
      </c>
    </row>
    <row r="141" spans="1:26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7">
        <f>'[96]Managerial P&amp;L'!$C141</f>
        <v>0</v>
      </c>
      <c r="E141" s="187">
        <f>'[96]Managerial P&amp;L'!$D141</f>
        <v>0</v>
      </c>
      <c r="F141" s="189"/>
      <c r="G141" s="189"/>
      <c r="H141" s="187">
        <f t="shared" si="14"/>
        <v>0</v>
      </c>
      <c r="I141" s="187">
        <f>'[96]Managerial P&amp;L'!$F141</f>
        <v>0</v>
      </c>
      <c r="J141" s="187">
        <f>'[96]Managerial P&amp;L'!$G141</f>
        <v>0</v>
      </c>
      <c r="K141" s="187">
        <f>'[96]Managerial P&amp;L'!$H141</f>
        <v>0</v>
      </c>
      <c r="L141" s="187">
        <f>[97]Sheet1!$D139</f>
        <v>0</v>
      </c>
      <c r="M141" s="187">
        <f t="shared" si="15"/>
        <v>0</v>
      </c>
      <c r="N141" s="187">
        <f>'[96]Managerial P&amp;L'!$I141</f>
        <v>0</v>
      </c>
      <c r="O141" s="187">
        <f>'[96]Managerial P&amp;L'!$J141</f>
        <v>0</v>
      </c>
      <c r="P141" s="187">
        <f>'[96]Managerial P&amp;L'!$K141</f>
        <v>0</v>
      </c>
      <c r="Q141" s="187">
        <f>[97]Sheet1!$E139</f>
        <v>0</v>
      </c>
      <c r="R141" s="187">
        <f t="shared" si="16"/>
        <v>0</v>
      </c>
      <c r="S141" s="187">
        <f>'[96]Managerial P&amp;L'!$L141</f>
        <v>0</v>
      </c>
      <c r="T141" s="187">
        <f>'[96]Managerial P&amp;L'!$M141</f>
        <v>0</v>
      </c>
      <c r="U141" s="187">
        <f>'[96]Managerial P&amp;L'!$N141</f>
        <v>0</v>
      </c>
      <c r="V141" s="187">
        <f>[97]Sheet1!$F139</f>
        <v>0</v>
      </c>
      <c r="W141" s="187">
        <f t="shared" si="17"/>
        <v>0</v>
      </c>
      <c r="X141" s="187">
        <f>'[96]Managerial P&amp;L'!$W141</f>
        <v>0</v>
      </c>
      <c r="Y141" s="187">
        <f>[97]Sheet1!$G139</f>
        <v>0</v>
      </c>
      <c r="Z141" s="187">
        <f t="shared" si="13"/>
        <v>0</v>
      </c>
    </row>
    <row r="142" spans="1:26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7">
        <f>'[96]Managerial P&amp;L'!$C142</f>
        <v>1658.13</v>
      </c>
      <c r="E142" s="187">
        <f>'[96]Managerial P&amp;L'!$D142</f>
        <v>0</v>
      </c>
      <c r="F142" s="189"/>
      <c r="G142" s="189"/>
      <c r="H142" s="187">
        <f t="shared" si="14"/>
        <v>0</v>
      </c>
      <c r="I142" s="187">
        <f>'[96]Managerial P&amp;L'!$F142</f>
        <v>1658.13</v>
      </c>
      <c r="J142" s="187">
        <f>'[96]Managerial P&amp;L'!$G142</f>
        <v>0</v>
      </c>
      <c r="K142" s="187">
        <f>'[96]Managerial P&amp;L'!$H142</f>
        <v>1658.13</v>
      </c>
      <c r="L142" s="187" t="str">
        <f>[97]Sheet1!$D140</f>
        <v>1,658.13</v>
      </c>
      <c r="M142" s="187">
        <f t="shared" si="15"/>
        <v>0</v>
      </c>
      <c r="N142" s="187">
        <f>'[96]Managerial P&amp;L'!$I142</f>
        <v>1658.13</v>
      </c>
      <c r="O142" s="187">
        <f>'[96]Managerial P&amp;L'!$J142</f>
        <v>0</v>
      </c>
      <c r="P142" s="187">
        <f>'[96]Managerial P&amp;L'!$K142</f>
        <v>1658.13</v>
      </c>
      <c r="Q142" s="187" t="str">
        <f>[97]Sheet1!$E140</f>
        <v>1,658.13</v>
      </c>
      <c r="R142" s="187">
        <f t="shared" si="16"/>
        <v>0</v>
      </c>
      <c r="S142" s="187">
        <f>'[96]Managerial P&amp;L'!$L142</f>
        <v>1658.13</v>
      </c>
      <c r="T142" s="187">
        <f>'[96]Managerial P&amp;L'!$M142</f>
        <v>0</v>
      </c>
      <c r="U142" s="187">
        <f>'[96]Managerial P&amp;L'!$N142</f>
        <v>1658.13</v>
      </c>
      <c r="V142" s="187" t="str">
        <f>[97]Sheet1!$F140</f>
        <v>1,658.13</v>
      </c>
      <c r="W142" s="187">
        <f t="shared" si="17"/>
        <v>0</v>
      </c>
      <c r="X142" s="187">
        <f>'[96]Managerial P&amp;L'!$W142</f>
        <v>6632.52</v>
      </c>
      <c r="Y142" s="187" t="str">
        <f>[97]Sheet1!$G140</f>
        <v>6,632.52</v>
      </c>
      <c r="Z142" s="187">
        <f t="shared" si="13"/>
        <v>0</v>
      </c>
    </row>
    <row r="143" spans="1:26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7">
        <f>'[96]Managerial P&amp;L'!$C143</f>
        <v>63322.98</v>
      </c>
      <c r="E143" s="187">
        <f>'[96]Managerial P&amp;L'!$D143</f>
        <v>0</v>
      </c>
      <c r="F143" s="189"/>
      <c r="G143" s="189"/>
      <c r="H143" s="187">
        <f t="shared" si="14"/>
        <v>0</v>
      </c>
      <c r="I143" s="187">
        <f>'[96]Managerial P&amp;L'!$F143</f>
        <v>44882.02</v>
      </c>
      <c r="J143" s="187">
        <f>'[96]Managerial P&amp;L'!$G143</f>
        <v>0</v>
      </c>
      <c r="K143" s="187">
        <f>'[96]Managerial P&amp;L'!$H143</f>
        <v>44882.02</v>
      </c>
      <c r="L143" s="187" t="str">
        <f>[97]Sheet1!$D141</f>
        <v>44,882.02</v>
      </c>
      <c r="M143" s="187">
        <f t="shared" si="15"/>
        <v>0</v>
      </c>
      <c r="N143" s="187">
        <f>'[96]Managerial P&amp;L'!$I143</f>
        <v>28018.42</v>
      </c>
      <c r="O143" s="187">
        <f>'[96]Managerial P&amp;L'!$J143</f>
        <v>0</v>
      </c>
      <c r="P143" s="187">
        <f>'[96]Managerial P&amp;L'!$K143</f>
        <v>28018.42</v>
      </c>
      <c r="Q143" s="187" t="str">
        <f>[97]Sheet1!$E141</f>
        <v>28,018.42</v>
      </c>
      <c r="R143" s="187">
        <f t="shared" si="16"/>
        <v>0</v>
      </c>
      <c r="S143" s="187">
        <f>'[96]Managerial P&amp;L'!$L143</f>
        <v>55244.259999999995</v>
      </c>
      <c r="T143" s="187">
        <f>'[96]Managerial P&amp;L'!$M143</f>
        <v>0</v>
      </c>
      <c r="U143" s="187">
        <f>'[96]Managerial P&amp;L'!$N143</f>
        <v>55244.259999999995</v>
      </c>
      <c r="V143" s="187" t="str">
        <f>[97]Sheet1!$F141</f>
        <v>29,822.13</v>
      </c>
      <c r="W143" s="187">
        <f t="shared" si="17"/>
        <v>25422.129999999994</v>
      </c>
      <c r="X143" s="187">
        <f>'[96]Managerial P&amp;L'!$W143</f>
        <v>191467.68</v>
      </c>
      <c r="Y143" s="187" t="str">
        <f>[97]Sheet1!$G141</f>
        <v>164,807.31</v>
      </c>
      <c r="Z143" s="187">
        <f t="shared" si="13"/>
        <v>26660.369999999995</v>
      </c>
    </row>
    <row r="144" spans="1:26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7">
        <f>'[96]Managerial P&amp;L'!$C144</f>
        <v>0</v>
      </c>
      <c r="E144" s="187">
        <f>'[96]Managerial P&amp;L'!$D144</f>
        <v>0</v>
      </c>
      <c r="F144" s="189"/>
      <c r="G144" s="189"/>
      <c r="H144" s="187">
        <f t="shared" si="14"/>
        <v>0</v>
      </c>
      <c r="I144" s="187">
        <f>'[96]Managerial P&amp;L'!$F144</f>
        <v>0</v>
      </c>
      <c r="J144" s="187">
        <f>'[96]Managerial P&amp;L'!$G144</f>
        <v>0</v>
      </c>
      <c r="K144" s="187">
        <f>'[96]Managerial P&amp;L'!$H144</f>
        <v>0</v>
      </c>
      <c r="L144" s="187">
        <f>[97]Sheet1!$D142</f>
        <v>0</v>
      </c>
      <c r="M144" s="187">
        <f t="shared" si="15"/>
        <v>0</v>
      </c>
      <c r="N144" s="187">
        <f>'[96]Managerial P&amp;L'!$I144</f>
        <v>0</v>
      </c>
      <c r="O144" s="187">
        <f>'[96]Managerial P&amp;L'!$J144</f>
        <v>0</v>
      </c>
      <c r="P144" s="187">
        <f>'[96]Managerial P&amp;L'!$K144</f>
        <v>0</v>
      </c>
      <c r="Q144" s="187">
        <f>[97]Sheet1!$E142</f>
        <v>0</v>
      </c>
      <c r="R144" s="187">
        <f t="shared" si="16"/>
        <v>0</v>
      </c>
      <c r="S144" s="187">
        <f>'[96]Managerial P&amp;L'!$L144</f>
        <v>0</v>
      </c>
      <c r="T144" s="187">
        <f>'[96]Managerial P&amp;L'!$M144</f>
        <v>0</v>
      </c>
      <c r="U144" s="187">
        <f>'[96]Managerial P&amp;L'!$N144</f>
        <v>0</v>
      </c>
      <c r="V144" s="187">
        <f>[97]Sheet1!$F142</f>
        <v>0</v>
      </c>
      <c r="W144" s="187">
        <f t="shared" si="17"/>
        <v>0</v>
      </c>
      <c r="X144" s="187">
        <f>'[96]Managerial P&amp;L'!$W144</f>
        <v>0</v>
      </c>
      <c r="Y144" s="187">
        <f>[97]Sheet1!$G142</f>
        <v>0</v>
      </c>
      <c r="Z144" s="187">
        <f t="shared" si="13"/>
        <v>0</v>
      </c>
    </row>
    <row r="145" spans="1:26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7">
        <f>'[96]Managerial P&amp;L'!$C145</f>
        <v>-678025.58</v>
      </c>
      <c r="E145" s="187">
        <f>'[96]Managerial P&amp;L'!$D145</f>
        <v>43499.88</v>
      </c>
      <c r="F145" s="189"/>
      <c r="G145" s="189"/>
      <c r="H145" s="187">
        <f t="shared" si="14"/>
        <v>0</v>
      </c>
      <c r="I145" s="187">
        <f>'[96]Managerial P&amp;L'!$F145</f>
        <v>227851.77000000002</v>
      </c>
      <c r="J145" s="187">
        <f>'[96]Managerial P&amp;L'!$G145</f>
        <v>42327.37</v>
      </c>
      <c r="K145" s="187">
        <f>'[96]Managerial P&amp;L'!$H145</f>
        <v>270179.14</v>
      </c>
      <c r="L145" s="187" t="str">
        <f>[97]Sheet1!$D143</f>
        <v>116,488.16</v>
      </c>
      <c r="M145" s="187">
        <f t="shared" si="15"/>
        <v>153690.98000000001</v>
      </c>
      <c r="N145" s="187">
        <f>'[96]Managerial P&amp;L'!$I145</f>
        <v>724375.33000000031</v>
      </c>
      <c r="O145" s="187">
        <f>'[96]Managerial P&amp;L'!$J145</f>
        <v>-85827.25</v>
      </c>
      <c r="P145" s="187">
        <f>'[96]Managerial P&amp;L'!$K145</f>
        <v>638548.08000000031</v>
      </c>
      <c r="Q145" s="187" t="str">
        <f>[97]Sheet1!$E143</f>
        <v>264,174.56</v>
      </c>
      <c r="R145" s="187">
        <f t="shared" si="16"/>
        <v>374373.52000000031</v>
      </c>
      <c r="S145" s="187">
        <f>'[96]Managerial P&amp;L'!$L145</f>
        <v>519495.64</v>
      </c>
      <c r="T145" s="187">
        <f>'[96]Managerial P&amp;L'!$M145</f>
        <v>0</v>
      </c>
      <c r="U145" s="187">
        <f>'[96]Managerial P&amp;L'!$N145</f>
        <v>519495.64</v>
      </c>
      <c r="V145" s="187" t="str">
        <f>[97]Sheet1!$F143</f>
        <v>232,310.53</v>
      </c>
      <c r="W145" s="187">
        <f t="shared" si="17"/>
        <v>287185.11</v>
      </c>
      <c r="X145" s="187">
        <f>'[96]Managerial P&amp;L'!$W145</f>
        <v>793697.16000000038</v>
      </c>
      <c r="Y145" s="187" t="str">
        <f>[97]Sheet1!$G143</f>
        <v>735,866.99</v>
      </c>
      <c r="Z145" s="187">
        <f t="shared" si="13"/>
        <v>57830.170000000391</v>
      </c>
    </row>
    <row r="146" spans="1:26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8">
        <f>'[96]Managerial P&amp;L'!$C146</f>
        <v>-6.1867124787790537E-2</v>
      </c>
      <c r="E146" s="188">
        <f>'[96]Managerial P&amp;L'!$D146</f>
        <v>0</v>
      </c>
      <c r="F146" s="190"/>
      <c r="G146" s="190"/>
      <c r="H146" s="187">
        <f t="shared" si="14"/>
        <v>0</v>
      </c>
      <c r="I146" s="187">
        <f>'[96]Managerial P&amp;L'!$F146</f>
        <v>2.6245742292046199E-2</v>
      </c>
      <c r="J146" s="187">
        <f>'[96]Managerial P&amp;L'!$G146</f>
        <v>0</v>
      </c>
      <c r="K146" s="187">
        <f>'[96]Managerial P&amp;L'!$H146</f>
        <v>3.112133858396918E-2</v>
      </c>
      <c r="L146" s="187" t="str">
        <f>[97]Sheet1!$D144</f>
        <v>116,488.16</v>
      </c>
      <c r="M146" s="187">
        <f t="shared" si="15"/>
        <v>-116488.12887866142</v>
      </c>
      <c r="N146" s="187">
        <f>'[96]Managerial P&amp;L'!$I146</f>
        <v>6.6357608192042575E-2</v>
      </c>
      <c r="O146" s="187">
        <f>'[96]Managerial P&amp;L'!$J146</f>
        <v>0</v>
      </c>
      <c r="P146" s="187">
        <f>'[96]Managerial P&amp;L'!$K146</f>
        <v>5.849526005312889E-2</v>
      </c>
      <c r="Q146" s="187">
        <f>[97]Sheet1!$E144</f>
        <v>41.32</v>
      </c>
      <c r="R146" s="187">
        <f t="shared" si="16"/>
        <v>-41.261504739946872</v>
      </c>
      <c r="S146" s="187">
        <f>'[96]Managerial P&amp;L'!$L146</f>
        <v>4.2739270063792315E-2</v>
      </c>
      <c r="T146" s="187">
        <f>'[96]Managerial P&amp;L'!$M146</f>
        <v>0</v>
      </c>
      <c r="U146" s="187">
        <f>'[96]Managerial P&amp;L'!$N146</f>
        <v>4.2739270063792315E-2</v>
      </c>
      <c r="V146" s="187">
        <f>[97]Sheet1!$F144</f>
        <v>52.32</v>
      </c>
      <c r="W146" s="187">
        <f t="shared" si="17"/>
        <v>-52.277260729936209</v>
      </c>
      <c r="X146" s="187">
        <f>'[96]Managerial P&amp;L'!$W146</f>
        <v>1.8582493446186083E-2</v>
      </c>
      <c r="Y146" s="187">
        <f>[97]Sheet1!$G144</f>
        <v>58.04</v>
      </c>
      <c r="Z146" s="187">
        <f t="shared" si="13"/>
        <v>-58.02141750655381</v>
      </c>
    </row>
    <row r="147" spans="1:26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7">
        <f>'[96]Managerial P&amp;L'!$C147</f>
        <v>-801179.12</v>
      </c>
      <c r="E147" s="187">
        <f>'[96]Managerial P&amp;L'!$D147</f>
        <v>0</v>
      </c>
      <c r="F147" s="189"/>
      <c r="G147" s="189"/>
      <c r="H147" s="187">
        <f t="shared" si="14"/>
        <v>0</v>
      </c>
      <c r="I147" s="187">
        <f>'[96]Managerial P&amp;L'!$F147</f>
        <v>106823.48</v>
      </c>
      <c r="J147" s="187">
        <f>'[96]Managerial P&amp;L'!$G147</f>
        <v>0</v>
      </c>
      <c r="K147" s="187">
        <f>'[96]Managerial P&amp;L'!$H147</f>
        <v>106823.48</v>
      </c>
      <c r="L147" s="187">
        <f>[97]Sheet1!$D145</f>
        <v>0</v>
      </c>
      <c r="M147" s="187">
        <f t="shared" si="15"/>
        <v>106823.48</v>
      </c>
      <c r="N147" s="187">
        <f>'[96]Managerial P&amp;L'!$I147</f>
        <v>471543.99</v>
      </c>
      <c r="O147" s="187">
        <f>'[96]Managerial P&amp;L'!$J147</f>
        <v>0</v>
      </c>
      <c r="P147" s="187">
        <f>'[96]Managerial P&amp;L'!$K147</f>
        <v>471543.99</v>
      </c>
      <c r="Q147" s="187">
        <f>[97]Sheet1!$E145</f>
        <v>0</v>
      </c>
      <c r="R147" s="187">
        <f t="shared" si="16"/>
        <v>471543.99</v>
      </c>
      <c r="S147" s="187">
        <f>'[96]Managerial P&amp;L'!$L147</f>
        <v>286360.13</v>
      </c>
      <c r="T147" s="187">
        <f>'[96]Managerial P&amp;L'!$M147</f>
        <v>0</v>
      </c>
      <c r="U147" s="187">
        <f>'[96]Managerial P&amp;L'!$N147</f>
        <v>286360.13</v>
      </c>
      <c r="V147" s="187">
        <f>[97]Sheet1!$F145</f>
        <v>0</v>
      </c>
      <c r="W147" s="187">
        <f t="shared" si="17"/>
        <v>286360.13</v>
      </c>
      <c r="X147" s="187">
        <f>'[96]Managerial P&amp;L'!$W147</f>
        <v>63548.479999999981</v>
      </c>
      <c r="Y147" s="187">
        <f>[97]Sheet1!$G145</f>
        <v>0</v>
      </c>
      <c r="Z147" s="187">
        <f t="shared" si="13"/>
        <v>63548.479999999981</v>
      </c>
    </row>
    <row r="148" spans="1:26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7">
        <f>'[96]Managerial P&amp;L'!$C148</f>
        <v>659.8</v>
      </c>
      <c r="E148" s="187">
        <f>'[96]Managerial P&amp;L'!$D148</f>
        <v>0</v>
      </c>
      <c r="F148" s="189"/>
      <c r="G148" s="189"/>
      <c r="H148" s="187">
        <f t="shared" si="14"/>
        <v>0</v>
      </c>
      <c r="I148" s="187">
        <f>'[96]Managerial P&amp;L'!$F148</f>
        <v>4570.13</v>
      </c>
      <c r="J148" s="187">
        <f>'[96]Managerial P&amp;L'!$G148</f>
        <v>0</v>
      </c>
      <c r="K148" s="187">
        <f>'[96]Managerial P&amp;L'!$H148</f>
        <v>4570.13</v>
      </c>
      <c r="L148" s="187">
        <f>[97]Sheet1!$D146</f>
        <v>30</v>
      </c>
      <c r="M148" s="187">
        <f t="shared" si="15"/>
        <v>4540.13</v>
      </c>
      <c r="N148" s="187">
        <f>'[96]Managerial P&amp;L'!$I148</f>
        <v>4414.17</v>
      </c>
      <c r="O148" s="187">
        <f>'[96]Managerial P&amp;L'!$J148</f>
        <v>0</v>
      </c>
      <c r="P148" s="187">
        <f>'[96]Managerial P&amp;L'!$K148</f>
        <v>4414.17</v>
      </c>
      <c r="Q148" s="187">
        <f>[97]Sheet1!$E146</f>
        <v>10</v>
      </c>
      <c r="R148" s="187">
        <f t="shared" si="16"/>
        <v>4404.17</v>
      </c>
      <c r="S148" s="187">
        <f>'[96]Managerial P&amp;L'!$L148</f>
        <v>9787.1999999999989</v>
      </c>
      <c r="T148" s="187">
        <f>'[96]Managerial P&amp;L'!$M148</f>
        <v>0</v>
      </c>
      <c r="U148" s="187">
        <f>'[96]Managerial P&amp;L'!$N148</f>
        <v>9787.1999999999989</v>
      </c>
      <c r="V148" s="187" t="str">
        <f>[97]Sheet1!$F146</f>
        <v>8,962.22</v>
      </c>
      <c r="W148" s="187">
        <f t="shared" si="17"/>
        <v>824.97999999999956</v>
      </c>
      <c r="X148" s="187">
        <f>'[96]Managerial P&amp;L'!$W148</f>
        <v>19431.3</v>
      </c>
      <c r="Y148" s="187" t="str">
        <f>[97]Sheet1!$G146</f>
        <v>9,402.22</v>
      </c>
      <c r="Z148" s="187">
        <f t="shared" si="13"/>
        <v>10029.08</v>
      </c>
    </row>
    <row r="149" spans="1:26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7">
        <f>'[96]Managerial P&amp;L'!$C149</f>
        <v>0</v>
      </c>
      <c r="E149" s="187">
        <f>'[96]Managerial P&amp;L'!$D149</f>
        <v>0</v>
      </c>
      <c r="F149" s="189"/>
      <c r="G149" s="189"/>
      <c r="H149" s="187">
        <f t="shared" si="14"/>
        <v>0</v>
      </c>
      <c r="I149" s="187">
        <f>'[96]Managerial P&amp;L'!$F149</f>
        <v>0</v>
      </c>
      <c r="J149" s="187">
        <f>'[96]Managerial P&amp;L'!$G149</f>
        <v>0</v>
      </c>
      <c r="K149" s="187">
        <f>'[96]Managerial P&amp;L'!$H149</f>
        <v>0</v>
      </c>
      <c r="L149" s="187">
        <f>[97]Sheet1!$D147</f>
        <v>0</v>
      </c>
      <c r="M149" s="187">
        <f t="shared" si="15"/>
        <v>0</v>
      </c>
      <c r="N149" s="187">
        <f>'[96]Managerial P&amp;L'!$I149</f>
        <v>-15775.669999999693</v>
      </c>
      <c r="O149" s="187">
        <f>'[96]Managerial P&amp;L'!$J149</f>
        <v>0</v>
      </c>
      <c r="P149" s="187">
        <f>'[96]Managerial P&amp;L'!$K149</f>
        <v>-15775.669999999693</v>
      </c>
      <c r="Q149" s="187">
        <f>[97]Sheet1!$E147</f>
        <v>-28.28</v>
      </c>
      <c r="R149" s="187">
        <f t="shared" si="16"/>
        <v>-15747.389999999692</v>
      </c>
      <c r="S149" s="187">
        <f>'[96]Managerial P&amp;L'!$L149</f>
        <v>0</v>
      </c>
      <c r="T149" s="187">
        <f>'[96]Managerial P&amp;L'!$M149</f>
        <v>0</v>
      </c>
      <c r="U149" s="187">
        <f>'[96]Managerial P&amp;L'!$N149</f>
        <v>0</v>
      </c>
      <c r="V149" s="187">
        <f>[97]Sheet1!$F147</f>
        <v>0</v>
      </c>
      <c r="W149" s="187">
        <f t="shared" si="17"/>
        <v>0</v>
      </c>
      <c r="X149" s="187">
        <f>'[96]Managerial P&amp;L'!$W149</f>
        <v>-15775.669999999693</v>
      </c>
      <c r="Y149" s="187">
        <f>[97]Sheet1!$G147</f>
        <v>-28.28</v>
      </c>
      <c r="Z149" s="187">
        <f t="shared" si="13"/>
        <v>-15747.389999999692</v>
      </c>
    </row>
    <row r="150" spans="1:26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7">
        <f>'[96]Managerial P&amp;L'!$C150</f>
        <v>122493.74</v>
      </c>
      <c r="E150" s="187">
        <f>'[96]Managerial P&amp;L'!$D150</f>
        <v>43499.88</v>
      </c>
      <c r="F150" s="189"/>
      <c r="G150" s="189"/>
      <c r="H150" s="187">
        <f t="shared" si="14"/>
        <v>0</v>
      </c>
      <c r="I150" s="187">
        <f>'[96]Managerial P&amp;L'!$F150</f>
        <v>116458.16</v>
      </c>
      <c r="J150" s="187">
        <f>'[96]Managerial P&amp;L'!$G150</f>
        <v>42327.37</v>
      </c>
      <c r="K150" s="187">
        <f>'[96]Managerial P&amp;L'!$H150</f>
        <v>158785.53</v>
      </c>
      <c r="L150" s="187" t="str">
        <f>[97]Sheet1!$D148</f>
        <v>116,458.16</v>
      </c>
      <c r="M150" s="187">
        <f t="shared" si="15"/>
        <v>42327.369999999995</v>
      </c>
      <c r="N150" s="187">
        <f>'[96]Managerial P&amp;L'!$I150</f>
        <v>264192.84000000003</v>
      </c>
      <c r="O150" s="187">
        <f>'[96]Managerial P&amp;L'!$J150</f>
        <v>-85827.25</v>
      </c>
      <c r="P150" s="187">
        <f>'[96]Managerial P&amp;L'!$K150</f>
        <v>178365.59000000003</v>
      </c>
      <c r="Q150" s="187" t="str">
        <f>[97]Sheet1!$E148</f>
        <v>264,192.84</v>
      </c>
      <c r="R150" s="187">
        <f t="shared" si="16"/>
        <v>-85827.25</v>
      </c>
      <c r="S150" s="187">
        <f>'[96]Managerial P&amp;L'!$L150</f>
        <v>223348.31</v>
      </c>
      <c r="T150" s="187">
        <f>'[96]Managerial P&amp;L'!$M150</f>
        <v>0</v>
      </c>
      <c r="U150" s="187">
        <f>'[96]Managerial P&amp;L'!$N150</f>
        <v>223348.31</v>
      </c>
      <c r="V150" s="187" t="str">
        <f>[97]Sheet1!$F148</f>
        <v>223,348.31</v>
      </c>
      <c r="W150" s="187">
        <f t="shared" si="17"/>
        <v>0</v>
      </c>
      <c r="X150" s="187">
        <f>'[96]Managerial P&amp;L'!$W150</f>
        <v>726493.05</v>
      </c>
      <c r="Y150" s="187" t="str">
        <f>[97]Sheet1!$G148</f>
        <v>726,493.05</v>
      </c>
      <c r="Z150" s="187">
        <f t="shared" si="13"/>
        <v>0</v>
      </c>
    </row>
    <row r="151" spans="1:26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7">
        <f>'[96]Managerial P&amp;L'!$C151</f>
        <v>0</v>
      </c>
      <c r="E151" s="187">
        <f>'[96]Managerial P&amp;L'!$D151</f>
        <v>0</v>
      </c>
      <c r="F151" s="189"/>
      <c r="G151" s="189"/>
      <c r="H151" s="187">
        <f t="shared" si="14"/>
        <v>0</v>
      </c>
      <c r="I151" s="187">
        <f>'[96]Managerial P&amp;L'!$F151</f>
        <v>0</v>
      </c>
      <c r="J151" s="187">
        <f>'[96]Managerial P&amp;L'!$G151</f>
        <v>0</v>
      </c>
      <c r="K151" s="187">
        <f>'[96]Managerial P&amp;L'!$H151</f>
        <v>0</v>
      </c>
      <c r="L151" s="187">
        <f>[97]Sheet1!$D149</f>
        <v>0</v>
      </c>
      <c r="M151" s="187">
        <f t="shared" si="15"/>
        <v>0</v>
      </c>
      <c r="N151" s="187">
        <f>'[96]Managerial P&amp;L'!$I151</f>
        <v>0</v>
      </c>
      <c r="O151" s="187">
        <f>'[96]Managerial P&amp;L'!$J151</f>
        <v>0</v>
      </c>
      <c r="P151" s="187">
        <f>'[96]Managerial P&amp;L'!$K151</f>
        <v>0</v>
      </c>
      <c r="Q151" s="187">
        <f>[97]Sheet1!$E149</f>
        <v>0</v>
      </c>
      <c r="R151" s="187">
        <f t="shared" si="16"/>
        <v>0</v>
      </c>
      <c r="S151" s="187">
        <f>'[96]Managerial P&amp;L'!$L151</f>
        <v>0</v>
      </c>
      <c r="T151" s="187">
        <f>'[96]Managerial P&amp;L'!$M151</f>
        <v>0</v>
      </c>
      <c r="U151" s="187">
        <f>'[96]Managerial P&amp;L'!$N151</f>
        <v>0</v>
      </c>
      <c r="V151" s="187">
        <f>[97]Sheet1!$F149</f>
        <v>0</v>
      </c>
      <c r="W151" s="187">
        <f t="shared" si="17"/>
        <v>0</v>
      </c>
      <c r="X151" s="187">
        <f>'[96]Managerial P&amp;L'!$W151</f>
        <v>0</v>
      </c>
      <c r="Y151" s="187">
        <f>[97]Sheet1!$G149</f>
        <v>0</v>
      </c>
      <c r="Z151" s="187">
        <f t="shared" si="13"/>
        <v>0</v>
      </c>
    </row>
    <row r="152" spans="1:26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7">
        <f>'[96]Managerial P&amp;L'!$C152</f>
        <v>0.35</v>
      </c>
      <c r="E152" s="187">
        <f>'[96]Managerial P&amp;L'!$D152</f>
        <v>0</v>
      </c>
      <c r="F152" s="189"/>
      <c r="G152" s="189"/>
      <c r="H152" s="187">
        <f t="shared" si="14"/>
        <v>0</v>
      </c>
      <c r="I152" s="187">
        <f>'[96]Managerial P&amp;L'!$F152</f>
        <v>30544</v>
      </c>
      <c r="J152" s="187">
        <f>'[96]Managerial P&amp;L'!$G152</f>
        <v>0</v>
      </c>
      <c r="K152" s="187">
        <f>'[96]Managerial P&amp;L'!$H152</f>
        <v>30544</v>
      </c>
      <c r="L152" s="187" t="str">
        <f>[97]Sheet1!$D150</f>
        <v>30,544.00</v>
      </c>
      <c r="M152" s="187">
        <f t="shared" si="15"/>
        <v>0</v>
      </c>
      <c r="N152" s="187">
        <f>'[96]Managerial P&amp;L'!$I152</f>
        <v>0.8</v>
      </c>
      <c r="O152" s="187">
        <f>'[96]Managerial P&amp;L'!$J152</f>
        <v>0</v>
      </c>
      <c r="P152" s="187">
        <f>'[96]Managerial P&amp;L'!$K152</f>
        <v>0.8</v>
      </c>
      <c r="Q152" s="187">
        <f>[97]Sheet1!$E150</f>
        <v>0.8</v>
      </c>
      <c r="R152" s="187">
        <f t="shared" si="16"/>
        <v>0</v>
      </c>
      <c r="S152" s="187">
        <f>'[96]Managerial P&amp;L'!$L152</f>
        <v>5650.83</v>
      </c>
      <c r="T152" s="187">
        <f>'[96]Managerial P&amp;L'!$M152</f>
        <v>0</v>
      </c>
      <c r="U152" s="187">
        <f>'[96]Managerial P&amp;L'!$N152</f>
        <v>5650.83</v>
      </c>
      <c r="V152" s="187" t="str">
        <f>[97]Sheet1!$F150</f>
        <v>5,650.83</v>
      </c>
      <c r="W152" s="187">
        <f t="shared" si="17"/>
        <v>0</v>
      </c>
      <c r="X152" s="187">
        <f>'[96]Managerial P&amp;L'!$W152</f>
        <v>36195.979999999996</v>
      </c>
      <c r="Y152" s="187" t="str">
        <f>[97]Sheet1!$G150</f>
        <v>36,195.98</v>
      </c>
      <c r="Z152" s="187">
        <f t="shared" si="13"/>
        <v>0</v>
      </c>
    </row>
    <row r="153" spans="1:26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7">
        <f>'[96]Managerial P&amp;L'!$C153</f>
        <v>66.66</v>
      </c>
      <c r="E153" s="187">
        <f>'[96]Managerial P&amp;L'!$D153</f>
        <v>0</v>
      </c>
      <c r="F153" s="189"/>
      <c r="G153" s="189"/>
      <c r="H153" s="187">
        <f t="shared" si="14"/>
        <v>0</v>
      </c>
      <c r="I153" s="187">
        <f>'[96]Managerial P&amp;L'!$F153</f>
        <v>0</v>
      </c>
      <c r="J153" s="187">
        <f>'[96]Managerial P&amp;L'!$G153</f>
        <v>0</v>
      </c>
      <c r="K153" s="187">
        <f>'[96]Managerial P&amp;L'!$H153</f>
        <v>0</v>
      </c>
      <c r="L153" s="187">
        <f>[97]Sheet1!$D151</f>
        <v>0</v>
      </c>
      <c r="M153" s="187">
        <f t="shared" si="15"/>
        <v>0</v>
      </c>
      <c r="N153" s="187">
        <f>'[96]Managerial P&amp;L'!$I153</f>
        <v>0</v>
      </c>
      <c r="O153" s="187">
        <f>'[96]Managerial P&amp;L'!$J153</f>
        <v>0</v>
      </c>
      <c r="P153" s="187">
        <f>'[96]Managerial P&amp;L'!$K153</f>
        <v>0</v>
      </c>
      <c r="Q153" s="187">
        <f>[97]Sheet1!$E151</f>
        <v>0</v>
      </c>
      <c r="R153" s="187">
        <f t="shared" si="16"/>
        <v>0</v>
      </c>
      <c r="S153" s="187">
        <f>'[96]Managerial P&amp;L'!$L153</f>
        <v>0</v>
      </c>
      <c r="T153" s="187">
        <f>'[96]Managerial P&amp;L'!$M153</f>
        <v>0</v>
      </c>
      <c r="U153" s="187">
        <f>'[96]Managerial P&amp;L'!$N153</f>
        <v>0</v>
      </c>
      <c r="V153" s="187">
        <f>[97]Sheet1!$F151</f>
        <v>0</v>
      </c>
      <c r="W153" s="187">
        <f t="shared" si="17"/>
        <v>0</v>
      </c>
      <c r="X153" s="187">
        <f>'[96]Managerial P&amp;L'!$W153</f>
        <v>66.66</v>
      </c>
      <c r="Y153" s="187">
        <f>[97]Sheet1!$G151</f>
        <v>66.66</v>
      </c>
      <c r="Z153" s="187">
        <f t="shared" si="13"/>
        <v>0</v>
      </c>
    </row>
    <row r="154" spans="1:26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7">
        <f>'[96]Managerial P&amp;L'!$C154</f>
        <v>0</v>
      </c>
      <c r="E154" s="187">
        <f>'[96]Managerial P&amp;L'!$D154</f>
        <v>0</v>
      </c>
      <c r="F154" s="189"/>
      <c r="G154" s="189"/>
      <c r="H154" s="187">
        <f t="shared" si="14"/>
        <v>0</v>
      </c>
      <c r="I154" s="187">
        <f>'[96]Managerial P&amp;L'!$F154</f>
        <v>0</v>
      </c>
      <c r="J154" s="187">
        <f>'[96]Managerial P&amp;L'!$G154</f>
        <v>0</v>
      </c>
      <c r="K154" s="187">
        <f>'[96]Managerial P&amp;L'!$H154</f>
        <v>0</v>
      </c>
      <c r="L154" s="187">
        <f>[97]Sheet1!$D152</f>
        <v>0</v>
      </c>
      <c r="M154" s="187">
        <f t="shared" si="15"/>
        <v>0</v>
      </c>
      <c r="N154" s="187">
        <f>'[96]Managerial P&amp;L'!$I154</f>
        <v>0</v>
      </c>
      <c r="O154" s="187">
        <f>'[96]Managerial P&amp;L'!$J154</f>
        <v>0</v>
      </c>
      <c r="P154" s="187">
        <f>'[96]Managerial P&amp;L'!$K154</f>
        <v>0</v>
      </c>
      <c r="Q154" s="187">
        <f>[97]Sheet1!$E152</f>
        <v>0</v>
      </c>
      <c r="R154" s="187">
        <f t="shared" si="16"/>
        <v>0</v>
      </c>
      <c r="S154" s="187">
        <f>'[96]Managerial P&amp;L'!$L154</f>
        <v>0</v>
      </c>
      <c r="T154" s="187">
        <f>'[96]Managerial P&amp;L'!$M154</f>
        <v>0</v>
      </c>
      <c r="U154" s="187">
        <f>'[96]Managerial P&amp;L'!$N154</f>
        <v>0</v>
      </c>
      <c r="V154" s="187">
        <f>[97]Sheet1!$F152</f>
        <v>0</v>
      </c>
      <c r="W154" s="187">
        <f t="shared" si="17"/>
        <v>0</v>
      </c>
      <c r="X154" s="187">
        <f>'[96]Managerial P&amp;L'!$W154</f>
        <v>0</v>
      </c>
      <c r="Y154" s="187">
        <f>[97]Sheet1!$G152</f>
        <v>0</v>
      </c>
      <c r="Z154" s="187">
        <f t="shared" si="13"/>
        <v>0</v>
      </c>
    </row>
    <row r="155" spans="1:26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7">
        <f>'[96]Managerial P&amp;L'!$C155</f>
        <v>-488636.82000000082</v>
      </c>
      <c r="E155" s="187">
        <f>'[96]Managerial P&amp;L'!$D155</f>
        <v>-61520.090000000018</v>
      </c>
      <c r="F155" s="189"/>
      <c r="G155" s="189"/>
      <c r="H155" s="187">
        <f t="shared" si="14"/>
        <v>0</v>
      </c>
      <c r="I155" s="187">
        <f>'[96]Managerial P&amp;L'!$F155</f>
        <v>-1147819.7000000007</v>
      </c>
      <c r="J155" s="187">
        <f>'[96]Managerial P&amp;L'!$G155</f>
        <v>-60347.580000000024</v>
      </c>
      <c r="K155" s="187">
        <f>'[96]Managerial P&amp;L'!$H155</f>
        <v>-1208167.2800000005</v>
      </c>
      <c r="L155" s="187">
        <f>[97]Sheet1!$D153</f>
        <v>0</v>
      </c>
      <c r="M155" s="187">
        <f t="shared" si="15"/>
        <v>-1208167.2800000005</v>
      </c>
      <c r="N155" s="187">
        <f>'[96]Managerial P&amp;L'!$I155</f>
        <v>-1822587.5899999999</v>
      </c>
      <c r="O155" s="187">
        <f>'[96]Managerial P&amp;L'!$J155</f>
        <v>-77640.939999999944</v>
      </c>
      <c r="P155" s="187">
        <f>'[96]Managerial P&amp;L'!$K155</f>
        <v>-1900228.5299999996</v>
      </c>
      <c r="Q155" s="187">
        <f>[97]Sheet1!$E153</f>
        <v>0</v>
      </c>
      <c r="R155" s="187">
        <f t="shared" si="16"/>
        <v>-1900228.5299999996</v>
      </c>
      <c r="S155" s="187">
        <f>'[96]Managerial P&amp;L'!$L155</f>
        <v>-1365037.2300000009</v>
      </c>
      <c r="T155" s="187">
        <f>'[96]Managerial P&amp;L'!$M155</f>
        <v>199508.61</v>
      </c>
      <c r="U155" s="187">
        <f>'[96]Managerial P&amp;L'!$N155</f>
        <v>-1165528.6200000001</v>
      </c>
      <c r="V155" s="187">
        <f>[97]Sheet1!$F153</f>
        <v>0</v>
      </c>
      <c r="W155" s="187">
        <f t="shared" si="17"/>
        <v>-1165528.6200000001</v>
      </c>
      <c r="X155" s="187">
        <f>'[96]Managerial P&amp;L'!$W155</f>
        <v>-4824081.3400000101</v>
      </c>
      <c r="Y155" s="187">
        <f>[97]Sheet1!$G153</f>
        <v>0</v>
      </c>
      <c r="Z155" s="187">
        <f t="shared" si="13"/>
        <v>-4824081.3400000101</v>
      </c>
    </row>
    <row r="156" spans="1:26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8">
        <f>'[96]Managerial P&amp;L'!$C156</f>
        <v>-4.4586157234435306E-2</v>
      </c>
      <c r="E156" s="188">
        <f>'[96]Managerial P&amp;L'!$D156</f>
        <v>0</v>
      </c>
      <c r="F156" s="192"/>
      <c r="G156" s="192"/>
      <c r="H156" s="187">
        <f t="shared" si="14"/>
        <v>0</v>
      </c>
      <c r="I156" s="187">
        <f>'[96]Managerial P&amp;L'!$F156</f>
        <v>-0.13221481686946648</v>
      </c>
      <c r="J156" s="187">
        <f>'[96]Managerial P&amp;L'!$G156</f>
        <v>0</v>
      </c>
      <c r="K156" s="187">
        <f>'[96]Managerial P&amp;L'!$H156</f>
        <v>-0.13916612136285988</v>
      </c>
      <c r="L156" s="187">
        <f>[97]Sheet1!$D154</f>
        <v>0</v>
      </c>
      <c r="M156" s="187">
        <f t="shared" si="15"/>
        <v>-0.13916612136285988</v>
      </c>
      <c r="N156" s="187">
        <f>'[96]Managerial P&amp;L'!$I156</f>
        <v>-0.16696117079649728</v>
      </c>
      <c r="O156" s="187">
        <f>'[96]Managerial P&amp;L'!$J156</f>
        <v>0</v>
      </c>
      <c r="P156" s="187">
        <f>'[96]Managerial P&amp;L'!$K156</f>
        <v>-0.17407359837762687</v>
      </c>
      <c r="Q156" s="187">
        <f>[97]Sheet1!$E154</f>
        <v>0</v>
      </c>
      <c r="R156" s="187">
        <f t="shared" si="16"/>
        <v>-0.17407359837762687</v>
      </c>
      <c r="S156" s="187">
        <f>'[96]Managerial P&amp;L'!$L156</f>
        <v>-0.11230256873782622</v>
      </c>
      <c r="T156" s="187">
        <f>'[96]Managerial P&amp;L'!$M156</f>
        <v>0</v>
      </c>
      <c r="U156" s="187">
        <f>'[96]Managerial P&amp;L'!$N156</f>
        <v>-9.5888855693301245E-2</v>
      </c>
      <c r="V156" s="187">
        <f>[97]Sheet1!$F154</f>
        <v>0</v>
      </c>
      <c r="W156" s="187">
        <f t="shared" si="17"/>
        <v>-9.5888855693301245E-2</v>
      </c>
      <c r="X156" s="187">
        <f>'[96]Managerial P&amp;L'!$W156</f>
        <v>-0.11294416107576688</v>
      </c>
      <c r="Y156" s="187">
        <f>[97]Sheet1!$G154</f>
        <v>0</v>
      </c>
      <c r="Z156" s="187">
        <f t="shared" si="13"/>
        <v>-0.11294416107576688</v>
      </c>
    </row>
    <row r="157" spans="1:26" ht="17.100000000000001" customHeight="1" x14ac:dyDescent="0.2">
      <c r="A157" s="39"/>
      <c r="B157" s="180">
        <f t="shared" si="12"/>
        <v>154</v>
      </c>
      <c r="C157" s="196" t="s">
        <v>1644</v>
      </c>
      <c r="D157" s="187">
        <f>'[96]Managerial P&amp;L'!$C157</f>
        <v>0</v>
      </c>
      <c r="E157" s="187">
        <f>'[96]Managerial P&amp;L'!$D157</f>
        <v>0</v>
      </c>
      <c r="F157" s="191"/>
      <c r="G157" s="191"/>
      <c r="H157" s="187">
        <f t="shared" si="14"/>
        <v>0</v>
      </c>
      <c r="I157" s="187">
        <f>'[96]Managerial P&amp;L'!$F157</f>
        <v>0</v>
      </c>
      <c r="J157" s="187">
        <f>'[96]Managerial P&amp;L'!$G157</f>
        <v>0</v>
      </c>
      <c r="K157" s="187">
        <f>'[96]Managerial P&amp;L'!$H157</f>
        <v>0</v>
      </c>
      <c r="L157" s="187">
        <f>[97]Sheet1!$D155</f>
        <v>0</v>
      </c>
      <c r="M157" s="187">
        <f t="shared" si="15"/>
        <v>0</v>
      </c>
      <c r="N157" s="187">
        <f>'[96]Managerial P&amp;L'!$I157</f>
        <v>0</v>
      </c>
      <c r="O157" s="187">
        <f>'[96]Managerial P&amp;L'!$J157</f>
        <v>0</v>
      </c>
      <c r="P157" s="187">
        <f>'[96]Managerial P&amp;L'!$K157</f>
        <v>0</v>
      </c>
      <c r="Q157" s="187">
        <f>[97]Sheet1!$E155</f>
        <v>0</v>
      </c>
      <c r="R157" s="187">
        <f t="shared" si="16"/>
        <v>0</v>
      </c>
      <c r="S157" s="187">
        <f>'[96]Managerial P&amp;L'!$L157</f>
        <v>0</v>
      </c>
      <c r="T157" s="187">
        <f>'[96]Managerial P&amp;L'!$M157</f>
        <v>0</v>
      </c>
      <c r="U157" s="187">
        <f>'[96]Managerial P&amp;L'!$N157</f>
        <v>0</v>
      </c>
      <c r="V157" s="187">
        <f>[97]Sheet1!$F155</f>
        <v>0</v>
      </c>
      <c r="W157" s="187">
        <f t="shared" si="17"/>
        <v>0</v>
      </c>
      <c r="X157" s="187">
        <f>'[96]Managerial P&amp;L'!$W157</f>
        <v>0</v>
      </c>
      <c r="Y157" s="187">
        <f>[97]Sheet1!$G155</f>
        <v>0</v>
      </c>
      <c r="Z157" s="187">
        <f t="shared" si="13"/>
        <v>0</v>
      </c>
    </row>
    <row r="158" spans="1:26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7">
        <f>'[96]Managerial P&amp;L'!$C158</f>
        <v>0</v>
      </c>
      <c r="E158" s="187">
        <f>'[96]Managerial P&amp;L'!$D158</f>
        <v>0</v>
      </c>
      <c r="F158" s="191"/>
      <c r="G158" s="191"/>
      <c r="H158" s="187">
        <f t="shared" si="14"/>
        <v>0</v>
      </c>
      <c r="I158" s="187">
        <f>'[96]Managerial P&amp;L'!$F158</f>
        <v>0</v>
      </c>
      <c r="J158" s="187">
        <f>'[96]Managerial P&amp;L'!$G158</f>
        <v>0</v>
      </c>
      <c r="K158" s="187">
        <f>'[96]Managerial P&amp;L'!$H158</f>
        <v>0</v>
      </c>
      <c r="L158" s="187">
        <f>[97]Sheet1!$D156</f>
        <v>0</v>
      </c>
      <c r="M158" s="187">
        <f t="shared" si="15"/>
        <v>0</v>
      </c>
      <c r="N158" s="187">
        <f>'[96]Managerial P&amp;L'!$I158</f>
        <v>0</v>
      </c>
      <c r="O158" s="187">
        <f>'[96]Managerial P&amp;L'!$J158</f>
        <v>0</v>
      </c>
      <c r="P158" s="187">
        <f>'[96]Managerial P&amp;L'!$K158</f>
        <v>0</v>
      </c>
      <c r="Q158" s="187">
        <f>[97]Sheet1!$E156</f>
        <v>0</v>
      </c>
      <c r="R158" s="187">
        <f t="shared" si="16"/>
        <v>0</v>
      </c>
      <c r="S158" s="187">
        <f>'[96]Managerial P&amp;L'!$L158</f>
        <v>0</v>
      </c>
      <c r="T158" s="187">
        <f>'[96]Managerial P&amp;L'!$M158</f>
        <v>0</v>
      </c>
      <c r="U158" s="187">
        <f>'[96]Managerial P&amp;L'!$N158</f>
        <v>0</v>
      </c>
      <c r="V158" s="187">
        <f>[97]Sheet1!$F156</f>
        <v>0</v>
      </c>
      <c r="W158" s="187">
        <f t="shared" si="17"/>
        <v>0</v>
      </c>
      <c r="X158" s="187">
        <f>'[96]Managerial P&amp;L'!$W158</f>
        <v>0</v>
      </c>
      <c r="Y158" s="187">
        <f>[97]Sheet1!$G156</f>
        <v>0</v>
      </c>
      <c r="Z158" s="187">
        <f t="shared" si="13"/>
        <v>0</v>
      </c>
    </row>
    <row r="159" spans="1:26" ht="15.95" customHeight="1" x14ac:dyDescent="0.2">
      <c r="A159" s="39"/>
      <c r="B159" s="180">
        <f t="shared" si="12"/>
        <v>156</v>
      </c>
      <c r="C159" s="172" t="s">
        <v>1634</v>
      </c>
      <c r="D159" s="187">
        <f>'[96]Managerial P&amp;L'!$C159</f>
        <v>0</v>
      </c>
      <c r="E159" s="187">
        <f>'[96]Managerial P&amp;L'!$D159</f>
        <v>0</v>
      </c>
      <c r="F159" s="191"/>
      <c r="G159" s="191"/>
      <c r="H159" s="187">
        <f t="shared" si="14"/>
        <v>0</v>
      </c>
      <c r="I159" s="187">
        <f>'[96]Managerial P&amp;L'!$F159</f>
        <v>0</v>
      </c>
      <c r="J159" s="187">
        <f>'[96]Managerial P&amp;L'!$G159</f>
        <v>0</v>
      </c>
      <c r="K159" s="187">
        <f>'[96]Managerial P&amp;L'!$H159</f>
        <v>0</v>
      </c>
      <c r="L159" s="187">
        <f>[97]Sheet1!$D157</f>
        <v>0</v>
      </c>
      <c r="M159" s="187">
        <f t="shared" si="15"/>
        <v>0</v>
      </c>
      <c r="N159" s="187">
        <f>'[96]Managerial P&amp;L'!$I159</f>
        <v>0</v>
      </c>
      <c r="O159" s="187">
        <f>'[96]Managerial P&amp;L'!$J159</f>
        <v>0</v>
      </c>
      <c r="P159" s="187">
        <f>'[96]Managerial P&amp;L'!$K159</f>
        <v>0</v>
      </c>
      <c r="Q159" s="187">
        <f>[97]Sheet1!$E157</f>
        <v>0</v>
      </c>
      <c r="R159" s="187">
        <f t="shared" si="16"/>
        <v>0</v>
      </c>
      <c r="S159" s="187">
        <f>'[96]Managerial P&amp;L'!$L159</f>
        <v>0</v>
      </c>
      <c r="T159" s="187">
        <f>'[96]Managerial P&amp;L'!$M159</f>
        <v>0</v>
      </c>
      <c r="U159" s="187">
        <f>'[96]Managerial P&amp;L'!$N159</f>
        <v>0</v>
      </c>
      <c r="V159" s="187">
        <f>[97]Sheet1!$F157</f>
        <v>0</v>
      </c>
      <c r="W159" s="187">
        <f t="shared" si="17"/>
        <v>0</v>
      </c>
      <c r="X159" s="187">
        <f>'[96]Managerial P&amp;L'!$W159</f>
        <v>0</v>
      </c>
      <c r="Y159" s="187">
        <f>[97]Sheet1!$G157</f>
        <v>0</v>
      </c>
      <c r="Z159" s="187">
        <f t="shared" si="13"/>
        <v>0</v>
      </c>
    </row>
    <row r="160" spans="1:26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7">
        <f>'[96]Managerial P&amp;L'!$C160</f>
        <v>-488636.82000000082</v>
      </c>
      <c r="E160" s="187">
        <f>'[96]Managerial P&amp;L'!$D160</f>
        <v>-61520.090000000018</v>
      </c>
      <c r="F160" s="191"/>
      <c r="G160" s="191"/>
      <c r="H160" s="187">
        <f t="shared" si="14"/>
        <v>0</v>
      </c>
      <c r="I160" s="187">
        <f>'[96]Managerial P&amp;L'!$F160</f>
        <v>-1147819.7000000007</v>
      </c>
      <c r="J160" s="187">
        <f>'[96]Managerial P&amp;L'!$G160</f>
        <v>-60347.580000000024</v>
      </c>
      <c r="K160" s="187">
        <f>'[96]Managerial P&amp;L'!$H160</f>
        <v>-1208167.2800000005</v>
      </c>
      <c r="L160" s="187">
        <f>[97]Sheet1!$D158</f>
        <v>0</v>
      </c>
      <c r="M160" s="187">
        <f t="shared" si="15"/>
        <v>-1208167.2800000005</v>
      </c>
      <c r="N160" s="187">
        <f>'[96]Managerial P&amp;L'!$I160</f>
        <v>-1822587.5899999999</v>
      </c>
      <c r="O160" s="187">
        <f>'[96]Managerial P&amp;L'!$J160</f>
        <v>-77640.939999999944</v>
      </c>
      <c r="P160" s="187">
        <f>'[96]Managerial P&amp;L'!$K160</f>
        <v>-1900228.5299999996</v>
      </c>
      <c r="Q160" s="187">
        <f>[97]Sheet1!$E158</f>
        <v>0</v>
      </c>
      <c r="R160" s="187">
        <f t="shared" si="16"/>
        <v>-1900228.5299999996</v>
      </c>
      <c r="S160" s="187">
        <f>'[96]Managerial P&amp;L'!$L160</f>
        <v>-1365037.2300000009</v>
      </c>
      <c r="T160" s="187">
        <f>'[96]Managerial P&amp;L'!$M160</f>
        <v>199508.61</v>
      </c>
      <c r="U160" s="187">
        <f>'[96]Managerial P&amp;L'!$N160</f>
        <v>-1165528.6200000001</v>
      </c>
      <c r="V160" s="187">
        <f>[97]Sheet1!$F158</f>
        <v>0</v>
      </c>
      <c r="W160" s="187">
        <f t="shared" si="17"/>
        <v>-1165528.6200000001</v>
      </c>
      <c r="X160" s="187">
        <f>'[96]Managerial P&amp;L'!$W160</f>
        <v>-4824081.3400000101</v>
      </c>
      <c r="Y160" s="187">
        <f>[97]Sheet1!$G158</f>
        <v>0</v>
      </c>
      <c r="Z160" s="187">
        <f t="shared" si="13"/>
        <v>-4824081.3400000101</v>
      </c>
    </row>
    <row r="161" spans="1:26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93">
        <f>'[96]Managerial P&amp;L'!$C161</f>
        <v>-4.4586157234435306E-2</v>
      </c>
      <c r="E161" s="193">
        <f>'[96]Managerial P&amp;L'!$D161</f>
        <v>0</v>
      </c>
      <c r="F161" s="194"/>
      <c r="G161" s="194"/>
      <c r="H161" s="195">
        <f t="shared" si="14"/>
        <v>0</v>
      </c>
      <c r="I161" s="195">
        <f>'[96]Managerial P&amp;L'!$F161</f>
        <v>-0.13221481686946648</v>
      </c>
      <c r="J161" s="195">
        <f>'[96]Managerial P&amp;L'!$G161</f>
        <v>0</v>
      </c>
      <c r="K161" s="195">
        <f>'[96]Managerial P&amp;L'!$H161</f>
        <v>-0.13916612136285988</v>
      </c>
      <c r="L161" s="195">
        <f>[97]Sheet1!$D159</f>
        <v>0</v>
      </c>
      <c r="M161" s="195">
        <f t="shared" si="15"/>
        <v>-0.13916612136285988</v>
      </c>
      <c r="N161" s="195">
        <f>'[96]Managerial P&amp;L'!$I161</f>
        <v>-0.16696117079649728</v>
      </c>
      <c r="O161" s="195">
        <f>'[96]Managerial P&amp;L'!$J161</f>
        <v>0</v>
      </c>
      <c r="P161" s="195">
        <f>'[96]Managerial P&amp;L'!$K161</f>
        <v>-0.17407359837762687</v>
      </c>
      <c r="Q161" s="195">
        <f>[97]Sheet1!$E159</f>
        <v>0</v>
      </c>
      <c r="R161" s="195">
        <f t="shared" si="16"/>
        <v>-0.17407359837762687</v>
      </c>
      <c r="S161" s="195">
        <f>'[96]Managerial P&amp;L'!$L161</f>
        <v>-0.11230256873782622</v>
      </c>
      <c r="T161" s="195">
        <f>'[96]Managerial P&amp;L'!$M161</f>
        <v>0</v>
      </c>
      <c r="U161" s="195">
        <f>'[96]Managerial P&amp;L'!$N161</f>
        <v>-9.5888855693301245E-2</v>
      </c>
      <c r="V161" s="195">
        <f>[97]Sheet1!$F159</f>
        <v>0</v>
      </c>
      <c r="W161" s="195">
        <f t="shared" si="17"/>
        <v>-9.5888855693301245E-2</v>
      </c>
      <c r="X161" s="195">
        <f>'[96]Managerial P&amp;L'!$W161</f>
        <v>-0.11294416107576688</v>
      </c>
      <c r="Y161" s="195">
        <f>[97]Sheet1!$G159</f>
        <v>0</v>
      </c>
      <c r="Z161" s="195">
        <f t="shared" si="13"/>
        <v>-0.11294416107576688</v>
      </c>
    </row>
  </sheetData>
  <autoFilter ref="A3:B161" xr:uid="{00000000-0009-0000-0000-000009000000}"/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68B7-F716-467A-BC71-3B19AADB3DC2}">
  <dimension ref="A1:R161"/>
  <sheetViews>
    <sheetView showZeros="0" zoomScaleNormal="100" workbookViewId="0">
      <pane xSplit="1" ySplit="3" topLeftCell="C124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N100" sqref="N100"/>
    </sheetView>
  </sheetViews>
  <sheetFormatPr defaultColWidth="10.140625" defaultRowHeight="15" x14ac:dyDescent="0.2"/>
  <cols>
    <col min="1" max="1" width="55.7109375" style="17" bestFit="1" customWidth="1"/>
    <col min="2" max="2" width="10.140625" style="160" customWidth="1"/>
    <col min="3" max="3" width="11.28515625" style="17" bestFit="1" customWidth="1"/>
    <col min="4" max="4" width="12.28515625" style="163" bestFit="1" customWidth="1"/>
    <col min="5" max="5" width="10.5703125" style="163" bestFit="1" customWidth="1"/>
    <col min="6" max="7" width="12.28515625" style="163" bestFit="1" customWidth="1"/>
    <col min="8" max="8" width="10.5703125" style="163" bestFit="1" customWidth="1"/>
    <col min="9" max="18" width="12.28515625" style="163" bestFit="1" customWidth="1"/>
    <col min="19" max="16384" width="10.140625" style="18"/>
  </cols>
  <sheetData>
    <row r="1" spans="1:18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s="36" customFormat="1" ht="27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P&amp;L'!$C3</f>
        <v>Jan-23</v>
      </c>
      <c r="E3" s="170" t="s">
        <v>1628</v>
      </c>
      <c r="F3" s="171" t="s">
        <v>1629</v>
      </c>
      <c r="G3" s="169" t="str">
        <f>'[96]Managerial P&amp;L'!$F$3</f>
        <v>Feb-23</v>
      </c>
      <c r="H3" s="170" t="s">
        <v>1630</v>
      </c>
      <c r="I3" s="171" t="s">
        <v>1631</v>
      </c>
      <c r="J3" s="169" t="str">
        <f>'[96]Managerial P&amp;L'!$I$3</f>
        <v>Mar-23</v>
      </c>
      <c r="K3" s="170" t="s">
        <v>1638</v>
      </c>
      <c r="L3" s="171" t="s">
        <v>1639</v>
      </c>
      <c r="M3" s="169" t="str">
        <f>'[96]Managerial P&amp;L'!$L$3</f>
        <v>Apr-23</v>
      </c>
      <c r="N3" s="170" t="s">
        <v>1640</v>
      </c>
      <c r="O3" s="171" t="s">
        <v>1641</v>
      </c>
      <c r="P3" s="169" t="str">
        <f>'[96]Managerial P&amp;L'!$W$3</f>
        <v>2023 YTD</v>
      </c>
      <c r="Q3" s="170" t="s">
        <v>1642</v>
      </c>
      <c r="R3" s="170" t="s">
        <v>1643</v>
      </c>
    </row>
    <row r="4" spans="1:18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3">
        <f>'[96]Managerial P&amp;L-TMALL'!$C4</f>
        <v>1414000</v>
      </c>
      <c r="E4" s="183">
        <f>[98]Sheet1!$C2</f>
        <v>0</v>
      </c>
      <c r="F4" s="183">
        <f>D4-E4</f>
        <v>1414000</v>
      </c>
      <c r="G4" s="183">
        <f>'[96]Managerial P&amp;L-TMALL'!$D4</f>
        <v>1047251.9</v>
      </c>
      <c r="H4" s="183">
        <f>[98]Sheet1!$D2</f>
        <v>0</v>
      </c>
      <c r="I4" s="183">
        <f>G4-H4</f>
        <v>1047251.9</v>
      </c>
      <c r="J4" s="183">
        <f>'[96]Managerial P&amp;L-TMALL'!$E4</f>
        <v>1756375</v>
      </c>
      <c r="K4" s="183">
        <f>[98]Sheet1!$E2</f>
        <v>0</v>
      </c>
      <c r="L4" s="183">
        <f>J4--K4</f>
        <v>1756375</v>
      </c>
      <c r="M4" s="183">
        <f>'[96]Managerial P&amp;L-TMALL'!$F4</f>
        <v>1908440</v>
      </c>
      <c r="N4" s="183">
        <f>[98]Sheet1!$F2</f>
        <v>0</v>
      </c>
      <c r="O4" s="183">
        <f>M4-N4</f>
        <v>1908440</v>
      </c>
      <c r="P4" s="183">
        <f>'[96]Managerial P&amp;L-TMALL'!$O4</f>
        <v>6126066.8999999994</v>
      </c>
      <c r="Q4" s="183">
        <f>[98]Sheet1!$G2</f>
        <v>0</v>
      </c>
      <c r="R4" s="183">
        <f>P4-Q4</f>
        <v>6126066.8999999994</v>
      </c>
    </row>
    <row r="5" spans="1:18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3">
        <f>'[96]Managerial P&amp;L-TMALL'!$C5</f>
        <v>-360906</v>
      </c>
      <c r="E5" s="183">
        <f>[98]Sheet1!$C3</f>
        <v>0</v>
      </c>
      <c r="F5" s="183">
        <f t="shared" ref="F5:F68" si="1">D5-E5</f>
        <v>-360906</v>
      </c>
      <c r="G5" s="183">
        <f>'[96]Managerial P&amp;L-TMALL'!$D5</f>
        <v>-131233.14000000001</v>
      </c>
      <c r="H5" s="183">
        <f>[98]Sheet1!$D3</f>
        <v>0</v>
      </c>
      <c r="I5" s="183">
        <f t="shared" ref="I5:I68" si="2">G5-H5</f>
        <v>-131233.14000000001</v>
      </c>
      <c r="J5" s="183">
        <f>'[96]Managerial P&amp;L-TMALL'!$E5</f>
        <v>-135671</v>
      </c>
      <c r="K5" s="183">
        <f>[98]Sheet1!$E3</f>
        <v>0</v>
      </c>
      <c r="L5" s="183">
        <f t="shared" ref="L5:L68" si="3">J5--K5</f>
        <v>-135671</v>
      </c>
      <c r="M5" s="183">
        <f>'[96]Managerial P&amp;L-TMALL'!$F5</f>
        <v>-129945.5</v>
      </c>
      <c r="N5" s="183">
        <f>[98]Sheet1!$F3</f>
        <v>0</v>
      </c>
      <c r="O5" s="183">
        <f t="shared" ref="O5:O68" si="4">M5-N5</f>
        <v>-129945.5</v>
      </c>
      <c r="P5" s="183">
        <f>'[96]Managerial P&amp;L-TMALL'!$O5</f>
        <v>-757755.64</v>
      </c>
      <c r="Q5" s="183">
        <f>[98]Sheet1!$G3</f>
        <v>0</v>
      </c>
      <c r="R5" s="183">
        <f t="shared" ref="R5:R68" si="5">P5-Q5</f>
        <v>-757755.64</v>
      </c>
    </row>
    <row r="6" spans="1:18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3">
        <f>'[96]Managerial P&amp;L-TMALL'!$C6</f>
        <v>1053094</v>
      </c>
      <c r="E6" s="183">
        <f>[98]Sheet1!$C4</f>
        <v>0</v>
      </c>
      <c r="F6" s="183">
        <f t="shared" si="1"/>
        <v>1053094</v>
      </c>
      <c r="G6" s="183">
        <f>'[96]Managerial P&amp;L-TMALL'!$D6</f>
        <v>916018.76</v>
      </c>
      <c r="H6" s="183">
        <f>[98]Sheet1!$D4</f>
        <v>0</v>
      </c>
      <c r="I6" s="183">
        <f t="shared" si="2"/>
        <v>916018.76</v>
      </c>
      <c r="J6" s="183">
        <f>'[96]Managerial P&amp;L-TMALL'!$E6</f>
        <v>1620704</v>
      </c>
      <c r="K6" s="183">
        <f>[98]Sheet1!$E4</f>
        <v>0</v>
      </c>
      <c r="L6" s="183">
        <f t="shared" si="3"/>
        <v>1620704</v>
      </c>
      <c r="M6" s="183">
        <f>'[96]Managerial P&amp;L-TMALL'!$F6</f>
        <v>1778494.5</v>
      </c>
      <c r="N6" s="183">
        <f>[98]Sheet1!$F4</f>
        <v>0</v>
      </c>
      <c r="O6" s="183">
        <f t="shared" si="4"/>
        <v>1778494.5</v>
      </c>
      <c r="P6" s="183">
        <f>'[96]Managerial P&amp;L-TMALL'!$O6</f>
        <v>5368311.26</v>
      </c>
      <c r="Q6" s="183">
        <f>[98]Sheet1!$G4</f>
        <v>0</v>
      </c>
      <c r="R6" s="183">
        <f t="shared" si="5"/>
        <v>5368311.26</v>
      </c>
    </row>
    <row r="7" spans="1:18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3">
        <f>'[96]Managerial P&amp;L-TMALL'!$C7</f>
        <v>-121151.84</v>
      </c>
      <c r="E7" s="183">
        <f>[98]Sheet1!$C5</f>
        <v>0</v>
      </c>
      <c r="F7" s="183">
        <f t="shared" si="1"/>
        <v>-121151.84</v>
      </c>
      <c r="G7" s="183">
        <f>'[96]Managerial P&amp;L-TMALL'!$D7</f>
        <v>-105382.57</v>
      </c>
      <c r="H7" s="183">
        <f>[98]Sheet1!$D5</f>
        <v>0</v>
      </c>
      <c r="I7" s="183">
        <f t="shared" si="2"/>
        <v>-105382.57</v>
      </c>
      <c r="J7" s="183">
        <f>'[96]Managerial P&amp;L-TMALL'!$E7</f>
        <v>-186452.55</v>
      </c>
      <c r="K7" s="183">
        <f>[98]Sheet1!$E5</f>
        <v>0</v>
      </c>
      <c r="L7" s="183">
        <f t="shared" si="3"/>
        <v>-186452.55</v>
      </c>
      <c r="M7" s="183">
        <f>'[96]Managerial P&amp;L-TMALL'!$F7</f>
        <v>-204605.58</v>
      </c>
      <c r="N7" s="183">
        <f>[98]Sheet1!$F5</f>
        <v>0</v>
      </c>
      <c r="O7" s="183">
        <f t="shared" si="4"/>
        <v>-204605.58</v>
      </c>
      <c r="P7" s="183">
        <f>'[96]Managerial P&amp;L-TMALL'!$O7</f>
        <v>-617592.53999999992</v>
      </c>
      <c r="Q7" s="183">
        <f>[98]Sheet1!$G5</f>
        <v>0</v>
      </c>
      <c r="R7" s="183">
        <f t="shared" si="5"/>
        <v>-617592.53999999992</v>
      </c>
    </row>
    <row r="8" spans="1:18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3">
        <f>'[96]Managerial P&amp;L-TMALL'!$C8</f>
        <v>931942.16</v>
      </c>
      <c r="E8" s="183">
        <f>[98]Sheet1!$C6</f>
        <v>0</v>
      </c>
      <c r="F8" s="183">
        <f t="shared" si="1"/>
        <v>931942.16</v>
      </c>
      <c r="G8" s="183">
        <f>'[96]Managerial P&amp;L-TMALL'!$D8</f>
        <v>810636.19</v>
      </c>
      <c r="H8" s="183">
        <f>[98]Sheet1!$D6</f>
        <v>0</v>
      </c>
      <c r="I8" s="183">
        <f t="shared" si="2"/>
        <v>810636.19</v>
      </c>
      <c r="J8" s="183">
        <f>'[96]Managerial P&amp;L-TMALL'!$E8</f>
        <v>1434251.45</v>
      </c>
      <c r="K8" s="183">
        <f>[98]Sheet1!$E6</f>
        <v>0</v>
      </c>
      <c r="L8" s="183">
        <f t="shared" si="3"/>
        <v>1434251.45</v>
      </c>
      <c r="M8" s="183">
        <f>'[96]Managerial P&amp;L-TMALL'!$F8</f>
        <v>1573888.92</v>
      </c>
      <c r="N8" s="183">
        <f>[98]Sheet1!$F6</f>
        <v>0</v>
      </c>
      <c r="O8" s="183">
        <f t="shared" si="4"/>
        <v>1573888.92</v>
      </c>
      <c r="P8" s="183">
        <f>'[96]Managerial P&amp;L-TMALL'!$O8</f>
        <v>4750718.72</v>
      </c>
      <c r="Q8" s="183">
        <f>[98]Sheet1!$G6</f>
        <v>0</v>
      </c>
      <c r="R8" s="183">
        <f t="shared" si="5"/>
        <v>4750718.72</v>
      </c>
    </row>
    <row r="9" spans="1:18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3">
        <f>'[96]Managerial P&amp;L-TMALL'!$C9</f>
        <v>0</v>
      </c>
      <c r="E9" s="183">
        <f>[98]Sheet1!$C7</f>
        <v>0</v>
      </c>
      <c r="F9" s="183">
        <f t="shared" si="1"/>
        <v>0</v>
      </c>
      <c r="G9" s="183">
        <f>'[96]Managerial P&amp;L-TMALL'!$D9</f>
        <v>0</v>
      </c>
      <c r="H9" s="183">
        <f>[98]Sheet1!$D7</f>
        <v>0</v>
      </c>
      <c r="I9" s="183">
        <f t="shared" si="2"/>
        <v>0</v>
      </c>
      <c r="J9" s="183">
        <f>'[96]Managerial P&amp;L-TMALL'!$E9</f>
        <v>0</v>
      </c>
      <c r="K9" s="183">
        <f>[98]Sheet1!$E7</f>
        <v>0</v>
      </c>
      <c r="L9" s="183">
        <f t="shared" si="3"/>
        <v>0</v>
      </c>
      <c r="M9" s="183">
        <f>'[96]Managerial P&amp;L-TMALL'!$F9</f>
        <v>0</v>
      </c>
      <c r="N9" s="183">
        <f>[98]Sheet1!$F7</f>
        <v>0</v>
      </c>
      <c r="O9" s="183">
        <f t="shared" si="4"/>
        <v>0</v>
      </c>
      <c r="P9" s="183">
        <f>'[96]Managerial P&amp;L-TMALL'!$O9</f>
        <v>0</v>
      </c>
      <c r="Q9" s="183">
        <f>[98]Sheet1!$G7</f>
        <v>0</v>
      </c>
      <c r="R9" s="183">
        <f t="shared" si="5"/>
        <v>0</v>
      </c>
    </row>
    <row r="10" spans="1:18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3">
        <f>'[96]Managerial P&amp;L-TMALL'!$C10</f>
        <v>0</v>
      </c>
      <c r="E10" s="183">
        <f>[98]Sheet1!$C8</f>
        <v>0</v>
      </c>
      <c r="F10" s="183">
        <f t="shared" si="1"/>
        <v>0</v>
      </c>
      <c r="G10" s="183">
        <f>'[96]Managerial P&amp;L-TMALL'!$D10</f>
        <v>0</v>
      </c>
      <c r="H10" s="183">
        <f>[98]Sheet1!$D8</f>
        <v>0</v>
      </c>
      <c r="I10" s="183">
        <f t="shared" si="2"/>
        <v>0</v>
      </c>
      <c r="J10" s="183">
        <f>'[96]Managerial P&amp;L-TMALL'!$E10</f>
        <v>0</v>
      </c>
      <c r="K10" s="183">
        <f>[98]Sheet1!$E8</f>
        <v>0</v>
      </c>
      <c r="L10" s="183">
        <f t="shared" si="3"/>
        <v>0</v>
      </c>
      <c r="M10" s="183">
        <f>'[96]Managerial P&amp;L-TMALL'!$F10</f>
        <v>0</v>
      </c>
      <c r="N10" s="183">
        <f>[98]Sheet1!$F8</f>
        <v>0</v>
      </c>
      <c r="O10" s="183">
        <f t="shared" si="4"/>
        <v>0</v>
      </c>
      <c r="P10" s="183">
        <f>'[96]Managerial P&amp;L-TMALL'!$O10</f>
        <v>0</v>
      </c>
      <c r="Q10" s="183">
        <f>[98]Sheet1!$G8</f>
        <v>0</v>
      </c>
      <c r="R10" s="183">
        <f t="shared" si="5"/>
        <v>0</v>
      </c>
    </row>
    <row r="11" spans="1:18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3">
        <f>'[96]Managerial P&amp;L-TMALL'!$C11</f>
        <v>0</v>
      </c>
      <c r="E11" s="183">
        <f>[98]Sheet1!$C9</f>
        <v>0</v>
      </c>
      <c r="F11" s="183">
        <f t="shared" si="1"/>
        <v>0</v>
      </c>
      <c r="G11" s="183">
        <f>'[96]Managerial P&amp;L-TMALL'!$D11</f>
        <v>0</v>
      </c>
      <c r="H11" s="183">
        <f>[98]Sheet1!$D9</f>
        <v>0</v>
      </c>
      <c r="I11" s="183">
        <f t="shared" si="2"/>
        <v>0</v>
      </c>
      <c r="J11" s="183">
        <f>'[96]Managerial P&amp;L-TMALL'!$E11</f>
        <v>0</v>
      </c>
      <c r="K11" s="183">
        <f>[98]Sheet1!$E9</f>
        <v>0</v>
      </c>
      <c r="L11" s="183">
        <f t="shared" si="3"/>
        <v>0</v>
      </c>
      <c r="M11" s="183">
        <f>'[96]Managerial P&amp;L-TMALL'!$F11</f>
        <v>0</v>
      </c>
      <c r="N11" s="183">
        <f>[98]Sheet1!$F9</f>
        <v>0</v>
      </c>
      <c r="O11" s="183">
        <f t="shared" si="4"/>
        <v>0</v>
      </c>
      <c r="P11" s="183">
        <f>'[96]Managerial P&amp;L-TMALL'!$O11</f>
        <v>0</v>
      </c>
      <c r="Q11" s="183">
        <f>[98]Sheet1!$G9</f>
        <v>0</v>
      </c>
      <c r="R11" s="183">
        <f t="shared" si="5"/>
        <v>0</v>
      </c>
    </row>
    <row r="12" spans="1:18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3">
        <f>'[96]Managerial P&amp;L-TMALL'!$C12</f>
        <v>931942.16</v>
      </c>
      <c r="E12" s="183" t="str">
        <f>[98]Sheet1!$C10</f>
        <v>931,942.16</v>
      </c>
      <c r="F12" s="183">
        <f t="shared" si="1"/>
        <v>0</v>
      </c>
      <c r="G12" s="183">
        <f>'[96]Managerial P&amp;L-TMALL'!$D12</f>
        <v>810636.19</v>
      </c>
      <c r="H12" s="183" t="str">
        <f>[98]Sheet1!$D10</f>
        <v>810,636.19</v>
      </c>
      <c r="I12" s="183">
        <f t="shared" si="2"/>
        <v>0</v>
      </c>
      <c r="J12" s="183">
        <f>'[96]Managerial P&amp;L-TMALL'!$E12</f>
        <v>1434251.45</v>
      </c>
      <c r="K12" s="183" t="str">
        <f>[98]Sheet1!$E10</f>
        <v>1,434,251.45</v>
      </c>
      <c r="L12" s="183">
        <f t="shared" si="3"/>
        <v>2868502.9</v>
      </c>
      <c r="M12" s="183">
        <f>'[96]Managerial P&amp;L-TMALL'!$F12</f>
        <v>1573888.92</v>
      </c>
      <c r="N12" s="183" t="str">
        <f>[98]Sheet1!$F10</f>
        <v>1,573,888.92</v>
      </c>
      <c r="O12" s="183">
        <f t="shared" si="4"/>
        <v>0</v>
      </c>
      <c r="P12" s="183">
        <f>'[96]Managerial P&amp;L-TMALL'!$O12</f>
        <v>4750718.72</v>
      </c>
      <c r="Q12" s="183" t="str">
        <f>[98]Sheet1!$G10</f>
        <v>4,750,718.72</v>
      </c>
      <c r="R12" s="183">
        <f t="shared" si="5"/>
        <v>0</v>
      </c>
    </row>
    <row r="13" spans="1:18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3">
        <f>'[96]Managerial P&amp;L-TMALL'!$C13</f>
        <v>509502.01</v>
      </c>
      <c r="E13" s="183">
        <f>[98]Sheet1!$C11</f>
        <v>0</v>
      </c>
      <c r="F13" s="183">
        <f t="shared" si="1"/>
        <v>509502.01</v>
      </c>
      <c r="G13" s="183">
        <f>'[96]Managerial P&amp;L-TMALL'!$D13</f>
        <v>394671.17</v>
      </c>
      <c r="H13" s="183">
        <f>[98]Sheet1!$D11</f>
        <v>0</v>
      </c>
      <c r="I13" s="183">
        <f t="shared" si="2"/>
        <v>394671.17</v>
      </c>
      <c r="J13" s="183">
        <f>'[96]Managerial P&amp;L-TMALL'!$E13</f>
        <v>602127.22</v>
      </c>
      <c r="K13" s="183">
        <f>[98]Sheet1!$E11</f>
        <v>0</v>
      </c>
      <c r="L13" s="183">
        <f t="shared" si="3"/>
        <v>602127.22</v>
      </c>
      <c r="M13" s="183">
        <f>'[96]Managerial P&amp;L-TMALL'!$F13</f>
        <v>645085.4</v>
      </c>
      <c r="N13" s="183">
        <f>[98]Sheet1!$F11</f>
        <v>0</v>
      </c>
      <c r="O13" s="183">
        <f t="shared" si="4"/>
        <v>645085.4</v>
      </c>
      <c r="P13" s="183">
        <f>'[96]Managerial P&amp;L-TMALL'!$O13</f>
        <v>2151385.7999999998</v>
      </c>
      <c r="Q13" s="183">
        <f>[98]Sheet1!$G11</f>
        <v>0</v>
      </c>
      <c r="R13" s="183">
        <f t="shared" si="5"/>
        <v>2151385.7999999998</v>
      </c>
    </row>
    <row r="14" spans="1:18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3">
        <f>'[96]Managerial P&amp;L-TMALL'!$C14</f>
        <v>0</v>
      </c>
      <c r="E14" s="183">
        <f>[98]Sheet1!$C12</f>
        <v>0</v>
      </c>
      <c r="F14" s="183">
        <f t="shared" si="1"/>
        <v>0</v>
      </c>
      <c r="G14" s="183">
        <f>'[96]Managerial P&amp;L-TMALL'!$D14</f>
        <v>0</v>
      </c>
      <c r="H14" s="183">
        <f>[98]Sheet1!$D12</f>
        <v>0</v>
      </c>
      <c r="I14" s="183">
        <f t="shared" si="2"/>
        <v>0</v>
      </c>
      <c r="J14" s="183">
        <f>'[96]Managerial P&amp;L-TMALL'!$E14</f>
        <v>0</v>
      </c>
      <c r="K14" s="183">
        <f>[98]Sheet1!$E12</f>
        <v>0</v>
      </c>
      <c r="L14" s="183">
        <f t="shared" si="3"/>
        <v>0</v>
      </c>
      <c r="M14" s="183">
        <f>'[96]Managerial P&amp;L-TMALL'!$F14</f>
        <v>0</v>
      </c>
      <c r="N14" s="183">
        <f>[98]Sheet1!$F12</f>
        <v>0</v>
      </c>
      <c r="O14" s="183">
        <f t="shared" si="4"/>
        <v>0</v>
      </c>
      <c r="P14" s="183">
        <f>'[96]Managerial P&amp;L-TMALL'!$O14</f>
        <v>0</v>
      </c>
      <c r="Q14" s="183">
        <f>[98]Sheet1!$G12</f>
        <v>0</v>
      </c>
      <c r="R14" s="183">
        <f t="shared" si="5"/>
        <v>0</v>
      </c>
    </row>
    <row r="15" spans="1:18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3">
        <f>'[96]Managerial P&amp;L-TMALL'!$C15</f>
        <v>0</v>
      </c>
      <c r="E15" s="183">
        <f>[98]Sheet1!$C13</f>
        <v>0</v>
      </c>
      <c r="F15" s="183">
        <f t="shared" si="1"/>
        <v>0</v>
      </c>
      <c r="G15" s="183">
        <f>'[96]Managerial P&amp;L-TMALL'!$D15</f>
        <v>0</v>
      </c>
      <c r="H15" s="183">
        <f>[98]Sheet1!$D13</f>
        <v>0</v>
      </c>
      <c r="I15" s="183">
        <f t="shared" si="2"/>
        <v>0</v>
      </c>
      <c r="J15" s="183">
        <f>'[96]Managerial P&amp;L-TMALL'!$E15</f>
        <v>0</v>
      </c>
      <c r="K15" s="183">
        <f>[98]Sheet1!$E13</f>
        <v>0</v>
      </c>
      <c r="L15" s="183">
        <f t="shared" si="3"/>
        <v>0</v>
      </c>
      <c r="M15" s="183">
        <f>'[96]Managerial P&amp;L-TMALL'!$F15</f>
        <v>0</v>
      </c>
      <c r="N15" s="183">
        <f>[98]Sheet1!$F13</f>
        <v>0</v>
      </c>
      <c r="O15" s="183">
        <f t="shared" si="4"/>
        <v>0</v>
      </c>
      <c r="P15" s="183">
        <f>'[96]Managerial P&amp;L-TMALL'!$O15</f>
        <v>0</v>
      </c>
      <c r="Q15" s="183">
        <f>[98]Sheet1!$G13</f>
        <v>0</v>
      </c>
      <c r="R15" s="183">
        <f t="shared" si="5"/>
        <v>0</v>
      </c>
    </row>
    <row r="16" spans="1:18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3">
        <f>'[96]Managerial P&amp;L-TMALL'!$C16</f>
        <v>0</v>
      </c>
      <c r="E16" s="183">
        <f>[98]Sheet1!$C14</f>
        <v>0</v>
      </c>
      <c r="F16" s="183">
        <f t="shared" si="1"/>
        <v>0</v>
      </c>
      <c r="G16" s="183">
        <f>'[96]Managerial P&amp;L-TMALL'!$D16</f>
        <v>0</v>
      </c>
      <c r="H16" s="183">
        <f>[98]Sheet1!$D14</f>
        <v>0</v>
      </c>
      <c r="I16" s="183">
        <f t="shared" si="2"/>
        <v>0</v>
      </c>
      <c r="J16" s="183">
        <f>'[96]Managerial P&amp;L-TMALL'!$E16</f>
        <v>0</v>
      </c>
      <c r="K16" s="183">
        <f>[98]Sheet1!$E14</f>
        <v>0</v>
      </c>
      <c r="L16" s="183">
        <f t="shared" si="3"/>
        <v>0</v>
      </c>
      <c r="M16" s="183">
        <f>'[96]Managerial P&amp;L-TMALL'!$F16</f>
        <v>0</v>
      </c>
      <c r="N16" s="183">
        <f>[98]Sheet1!$F14</f>
        <v>0</v>
      </c>
      <c r="O16" s="183">
        <f t="shared" si="4"/>
        <v>0</v>
      </c>
      <c r="P16" s="183">
        <f>'[96]Managerial P&amp;L-TMALL'!$O16</f>
        <v>0</v>
      </c>
      <c r="Q16" s="183">
        <f>[98]Sheet1!$G14</f>
        <v>0</v>
      </c>
      <c r="R16" s="183">
        <f t="shared" si="5"/>
        <v>0</v>
      </c>
    </row>
    <row r="17" spans="1:18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3">
        <f>'[96]Managerial P&amp;L-TMALL'!$C17</f>
        <v>509502.01</v>
      </c>
      <c r="E17" s="183" t="str">
        <f>[98]Sheet1!$C15</f>
        <v>509,502.01</v>
      </c>
      <c r="F17" s="183">
        <f t="shared" si="1"/>
        <v>0</v>
      </c>
      <c r="G17" s="183">
        <f>'[96]Managerial P&amp;L-TMALL'!$D17</f>
        <v>394671.17</v>
      </c>
      <c r="H17" s="183" t="str">
        <f>[98]Sheet1!$D15</f>
        <v>394,671.17</v>
      </c>
      <c r="I17" s="183">
        <f t="shared" si="2"/>
        <v>0</v>
      </c>
      <c r="J17" s="183">
        <f>'[96]Managerial P&amp;L-TMALL'!$E17</f>
        <v>602127.22</v>
      </c>
      <c r="K17" s="183" t="str">
        <f>[98]Sheet1!$E15</f>
        <v>602,127.22</v>
      </c>
      <c r="L17" s="183">
        <f t="shared" si="3"/>
        <v>1204254.44</v>
      </c>
      <c r="M17" s="183">
        <f>'[96]Managerial P&amp;L-TMALL'!$F17</f>
        <v>645085.4</v>
      </c>
      <c r="N17" s="183" t="str">
        <f>[98]Sheet1!$F15</f>
        <v>645,085.40</v>
      </c>
      <c r="O17" s="183">
        <f t="shared" si="4"/>
        <v>0</v>
      </c>
      <c r="P17" s="183">
        <f>'[96]Managerial P&amp;L-TMALL'!$O17</f>
        <v>2151385.7999999998</v>
      </c>
      <c r="Q17" s="183" t="str">
        <f>[98]Sheet1!$G15</f>
        <v>2,151,385.80</v>
      </c>
      <c r="R17" s="183">
        <f t="shared" si="5"/>
        <v>0</v>
      </c>
    </row>
    <row r="18" spans="1:18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3">
        <f>'[96]Managerial P&amp;L-TMALL'!$C18</f>
        <v>0</v>
      </c>
      <c r="E18" s="183">
        <f>[98]Sheet1!$C16</f>
        <v>0</v>
      </c>
      <c r="F18" s="183">
        <f t="shared" si="1"/>
        <v>0</v>
      </c>
      <c r="G18" s="183">
        <f>'[96]Managerial P&amp;L-TMALL'!$D18</f>
        <v>0</v>
      </c>
      <c r="H18" s="183">
        <f>[98]Sheet1!$D16</f>
        <v>0</v>
      </c>
      <c r="I18" s="183">
        <f t="shared" si="2"/>
        <v>0</v>
      </c>
      <c r="J18" s="183">
        <f>'[96]Managerial P&amp;L-TMALL'!$E18</f>
        <v>0</v>
      </c>
      <c r="K18" s="183">
        <f>[98]Sheet1!$E16</f>
        <v>0</v>
      </c>
      <c r="L18" s="183">
        <f t="shared" si="3"/>
        <v>0</v>
      </c>
      <c r="M18" s="183">
        <f>'[96]Managerial P&amp;L-TMALL'!$F18</f>
        <v>0</v>
      </c>
      <c r="N18" s="183">
        <f>[98]Sheet1!$F16</f>
        <v>0</v>
      </c>
      <c r="O18" s="183">
        <f t="shared" si="4"/>
        <v>0</v>
      </c>
      <c r="P18" s="183">
        <f>'[96]Managerial P&amp;L-TMALL'!$O18</f>
        <v>0</v>
      </c>
      <c r="Q18" s="183">
        <f>[98]Sheet1!$G16</f>
        <v>0</v>
      </c>
      <c r="R18" s="183">
        <f t="shared" si="5"/>
        <v>0</v>
      </c>
    </row>
    <row r="19" spans="1:18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3">
        <f>'[96]Managerial P&amp;L-TMALL'!$C19</f>
        <v>0</v>
      </c>
      <c r="E19" s="183">
        <f>[98]Sheet1!$C17</f>
        <v>0</v>
      </c>
      <c r="F19" s="183">
        <f t="shared" si="1"/>
        <v>0</v>
      </c>
      <c r="G19" s="183">
        <f>'[96]Managerial P&amp;L-TMALL'!$D19</f>
        <v>356.05</v>
      </c>
      <c r="H19" s="183">
        <f>[98]Sheet1!$D17</f>
        <v>356.05</v>
      </c>
      <c r="I19" s="183">
        <f t="shared" si="2"/>
        <v>0</v>
      </c>
      <c r="J19" s="183">
        <f>'[96]Managerial P&amp;L-TMALL'!$E19</f>
        <v>0</v>
      </c>
      <c r="K19" s="183">
        <f>[98]Sheet1!$E17</f>
        <v>0</v>
      </c>
      <c r="L19" s="183">
        <f t="shared" si="3"/>
        <v>0</v>
      </c>
      <c r="M19" s="183">
        <f>'[96]Managerial P&amp;L-TMALL'!$F19</f>
        <v>0</v>
      </c>
      <c r="N19" s="183">
        <f>[98]Sheet1!$F17</f>
        <v>0</v>
      </c>
      <c r="O19" s="183">
        <f t="shared" si="4"/>
        <v>0</v>
      </c>
      <c r="P19" s="183">
        <f>'[96]Managerial P&amp;L-TMALL'!$O19</f>
        <v>356.05</v>
      </c>
      <c r="Q19" s="183">
        <f>[98]Sheet1!$G17</f>
        <v>356.05</v>
      </c>
      <c r="R19" s="183">
        <f t="shared" si="5"/>
        <v>0</v>
      </c>
    </row>
    <row r="20" spans="1:18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3">
        <f>'[96]Managerial P&amp;L-TMALL'!$C20</f>
        <v>509502.01</v>
      </c>
      <c r="E20" s="183">
        <f>[98]Sheet1!$C18</f>
        <v>0</v>
      </c>
      <c r="F20" s="183">
        <f t="shared" si="1"/>
        <v>509502.01</v>
      </c>
      <c r="G20" s="183">
        <f>'[96]Managerial P&amp;L-TMALL'!$D20</f>
        <v>395027.22</v>
      </c>
      <c r="H20" s="183">
        <f>[98]Sheet1!$D18</f>
        <v>356.05</v>
      </c>
      <c r="I20" s="183">
        <f t="shared" si="2"/>
        <v>394671.17</v>
      </c>
      <c r="J20" s="183">
        <f>'[96]Managerial P&amp;L-TMALL'!$E20</f>
        <v>602127.22</v>
      </c>
      <c r="K20" s="183">
        <f>[98]Sheet1!$E18</f>
        <v>0</v>
      </c>
      <c r="L20" s="183">
        <f t="shared" si="3"/>
        <v>602127.22</v>
      </c>
      <c r="M20" s="183">
        <f>'[96]Managerial P&amp;L-TMALL'!$F20</f>
        <v>645085.4</v>
      </c>
      <c r="N20" s="183">
        <f>[98]Sheet1!$F18</f>
        <v>0</v>
      </c>
      <c r="O20" s="183">
        <f t="shared" si="4"/>
        <v>645085.4</v>
      </c>
      <c r="P20" s="183">
        <f>'[96]Managerial P&amp;L-TMALL'!$O20</f>
        <v>2151741.8499999996</v>
      </c>
      <c r="Q20" s="183">
        <f>[98]Sheet1!$G18</f>
        <v>356.05</v>
      </c>
      <c r="R20" s="183">
        <f t="shared" si="5"/>
        <v>2151385.7999999998</v>
      </c>
    </row>
    <row r="21" spans="1:18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3">
        <f>'[96]Managerial P&amp;L-TMALL'!$C21</f>
        <v>422440.15</v>
      </c>
      <c r="E21" s="183">
        <f>[98]Sheet1!$C19</f>
        <v>0</v>
      </c>
      <c r="F21" s="183">
        <f t="shared" si="1"/>
        <v>422440.15</v>
      </c>
      <c r="G21" s="183">
        <f>'[96]Managerial P&amp;L-TMALL'!$D21</f>
        <v>415608.97</v>
      </c>
      <c r="H21" s="183">
        <f>[98]Sheet1!$D19</f>
        <v>356.05</v>
      </c>
      <c r="I21" s="183">
        <f t="shared" si="2"/>
        <v>415252.92</v>
      </c>
      <c r="J21" s="183">
        <f>'[96]Managerial P&amp;L-TMALL'!$E21</f>
        <v>832124.23</v>
      </c>
      <c r="K21" s="183">
        <f>[98]Sheet1!$E19</f>
        <v>0</v>
      </c>
      <c r="L21" s="183">
        <f t="shared" si="3"/>
        <v>832124.23</v>
      </c>
      <c r="M21" s="183">
        <f>'[96]Managerial P&amp;L-TMALL'!$F21</f>
        <v>928803.5199999999</v>
      </c>
      <c r="N21" s="183">
        <f>[98]Sheet1!$F19</f>
        <v>0</v>
      </c>
      <c r="O21" s="183">
        <f t="shared" si="4"/>
        <v>928803.5199999999</v>
      </c>
      <c r="P21" s="183">
        <f>'[96]Managerial P&amp;L-TMALL'!$O21</f>
        <v>2598976.87</v>
      </c>
      <c r="Q21" s="183">
        <f>[98]Sheet1!$G19</f>
        <v>356.05</v>
      </c>
      <c r="R21" s="183">
        <f t="shared" si="5"/>
        <v>2598620.8200000003</v>
      </c>
    </row>
    <row r="22" spans="1:18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4">
        <f>'[96]Managerial P&amp;L-TMALL'!$C22</f>
        <v>0.453290094741502</v>
      </c>
      <c r="E22" s="183">
        <f>[98]Sheet1!$C20</f>
        <v>0</v>
      </c>
      <c r="F22" s="184">
        <f t="shared" si="1"/>
        <v>0.453290094741502</v>
      </c>
      <c r="G22" s="184">
        <f>'[96]Managerial P&amp;L-TMALL'!$D22</f>
        <v>0.51269481319357335</v>
      </c>
      <c r="H22" s="183">
        <f>[98]Sheet1!$D20</f>
        <v>356.05</v>
      </c>
      <c r="I22" s="184">
        <f t="shared" si="2"/>
        <v>-355.53730518680646</v>
      </c>
      <c r="J22" s="184">
        <f>'[96]Managerial P&amp;L-TMALL'!$E22</f>
        <v>0.58018015599705342</v>
      </c>
      <c r="K22" s="184">
        <f>[98]Sheet1!$E20</f>
        <v>0</v>
      </c>
      <c r="L22" s="184">
        <f t="shared" si="3"/>
        <v>0.58018015599705342</v>
      </c>
      <c r="M22" s="184">
        <f>'[96]Managerial P&amp;L-TMALL'!$F22</f>
        <v>0.59013282843366099</v>
      </c>
      <c r="N22" s="184">
        <f>[98]Sheet1!$F20</f>
        <v>0</v>
      </c>
      <c r="O22" s="184">
        <f t="shared" si="4"/>
        <v>0.59013282843366099</v>
      </c>
      <c r="P22" s="184">
        <f>'[96]Managerial P&amp;L-TMALL'!$O22</f>
        <v>0.54707024835181151</v>
      </c>
      <c r="Q22" s="184">
        <f>[98]Sheet1!$G20</f>
        <v>0</v>
      </c>
      <c r="R22" s="184">
        <f t="shared" si="5"/>
        <v>0.54707024835181151</v>
      </c>
    </row>
    <row r="23" spans="1:18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3">
        <f>'[96]Managerial P&amp;L-TMALL'!$C23</f>
        <v>0</v>
      </c>
      <c r="E23" s="183">
        <f>[98]Sheet1!$C21</f>
        <v>0</v>
      </c>
      <c r="F23" s="183">
        <f t="shared" si="1"/>
        <v>0</v>
      </c>
      <c r="G23" s="183">
        <f>'[96]Managerial P&amp;L-TMALL'!$D23</f>
        <v>0</v>
      </c>
      <c r="H23" s="183">
        <f>[98]Sheet1!$D21</f>
        <v>356.05</v>
      </c>
      <c r="I23" s="183">
        <f t="shared" si="2"/>
        <v>-356.05</v>
      </c>
      <c r="J23" s="183">
        <f>'[96]Managerial P&amp;L-TMALL'!$E23</f>
        <v>0</v>
      </c>
      <c r="K23" s="183">
        <f>[98]Sheet1!$E21</f>
        <v>0</v>
      </c>
      <c r="L23" s="183">
        <f t="shared" si="3"/>
        <v>0</v>
      </c>
      <c r="M23" s="183">
        <f>'[96]Managerial P&amp;L-TMALL'!$F23</f>
        <v>0</v>
      </c>
      <c r="N23" s="183">
        <f>[98]Sheet1!$F21</f>
        <v>0</v>
      </c>
      <c r="O23" s="183">
        <f t="shared" si="4"/>
        <v>0</v>
      </c>
      <c r="P23" s="183">
        <f>'[96]Managerial P&amp;L-TMALL'!$O23</f>
        <v>0</v>
      </c>
      <c r="Q23" s="183">
        <f>[98]Sheet1!$G21</f>
        <v>356.05</v>
      </c>
      <c r="R23" s="183">
        <f t="shared" si="5"/>
        <v>-356.05</v>
      </c>
    </row>
    <row r="24" spans="1:18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3">
        <f>'[96]Managerial P&amp;L-TMALL'!$C24</f>
        <v>0</v>
      </c>
      <c r="E24" s="183">
        <f>[98]Sheet1!$C22</f>
        <v>0</v>
      </c>
      <c r="F24" s="183">
        <f t="shared" si="1"/>
        <v>0</v>
      </c>
      <c r="G24" s="183">
        <f>'[96]Managerial P&amp;L-TMALL'!$D24</f>
        <v>0</v>
      </c>
      <c r="H24" s="183">
        <f>[98]Sheet1!$D22</f>
        <v>0</v>
      </c>
      <c r="I24" s="183">
        <f t="shared" si="2"/>
        <v>0</v>
      </c>
      <c r="J24" s="183">
        <f>'[96]Managerial P&amp;L-TMALL'!$E24</f>
        <v>0</v>
      </c>
      <c r="K24" s="183">
        <f>[98]Sheet1!$E22</f>
        <v>0</v>
      </c>
      <c r="L24" s="183">
        <f t="shared" si="3"/>
        <v>0</v>
      </c>
      <c r="M24" s="183">
        <f>'[96]Managerial P&amp;L-TMALL'!$F24</f>
        <v>0</v>
      </c>
      <c r="N24" s="183">
        <f>[98]Sheet1!$F22</f>
        <v>0</v>
      </c>
      <c r="O24" s="183">
        <f t="shared" si="4"/>
        <v>0</v>
      </c>
      <c r="P24" s="183">
        <f>'[96]Managerial P&amp;L-TMALL'!$O24</f>
        <v>0</v>
      </c>
      <c r="Q24" s="183">
        <f>[98]Sheet1!$G22</f>
        <v>0</v>
      </c>
      <c r="R24" s="183">
        <f t="shared" si="5"/>
        <v>0</v>
      </c>
    </row>
    <row r="25" spans="1:18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3">
        <f>'[96]Managerial P&amp;L-TMALL'!$C25</f>
        <v>0</v>
      </c>
      <c r="E25" s="183">
        <f>[98]Sheet1!$C23</f>
        <v>0</v>
      </c>
      <c r="F25" s="183">
        <f t="shared" si="1"/>
        <v>0</v>
      </c>
      <c r="G25" s="183">
        <f>'[96]Managerial P&amp;L-TMALL'!$D25</f>
        <v>0</v>
      </c>
      <c r="H25" s="183">
        <f>[98]Sheet1!$D23</f>
        <v>0</v>
      </c>
      <c r="I25" s="183">
        <f t="shared" si="2"/>
        <v>0</v>
      </c>
      <c r="J25" s="183">
        <f>'[96]Managerial P&amp;L-TMALL'!$E25</f>
        <v>0</v>
      </c>
      <c r="K25" s="183">
        <f>[98]Sheet1!$E23</f>
        <v>0</v>
      </c>
      <c r="L25" s="183">
        <f t="shared" si="3"/>
        <v>0</v>
      </c>
      <c r="M25" s="183">
        <f>'[96]Managerial P&amp;L-TMALL'!$F25</f>
        <v>0</v>
      </c>
      <c r="N25" s="183">
        <f>[98]Sheet1!$F23</f>
        <v>0</v>
      </c>
      <c r="O25" s="183">
        <f t="shared" si="4"/>
        <v>0</v>
      </c>
      <c r="P25" s="183">
        <f>'[96]Managerial P&amp;L-TMALL'!$O25</f>
        <v>0</v>
      </c>
      <c r="Q25" s="183">
        <f>[98]Sheet1!$G23</f>
        <v>0</v>
      </c>
      <c r="R25" s="183">
        <f t="shared" si="5"/>
        <v>0</v>
      </c>
    </row>
    <row r="26" spans="1:18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3">
        <f>'[96]Managerial P&amp;L-TMALL'!$C26</f>
        <v>422440.15</v>
      </c>
      <c r="E26" s="183">
        <f>[98]Sheet1!$C24</f>
        <v>0</v>
      </c>
      <c r="F26" s="183">
        <f t="shared" si="1"/>
        <v>422440.15</v>
      </c>
      <c r="G26" s="183">
        <f>'[96]Managerial P&amp;L-TMALL'!$D26</f>
        <v>415608.97</v>
      </c>
      <c r="H26" s="183">
        <f>[98]Sheet1!$D24</f>
        <v>0</v>
      </c>
      <c r="I26" s="183">
        <f t="shared" si="2"/>
        <v>415608.97</v>
      </c>
      <c r="J26" s="183">
        <f>'[96]Managerial P&amp;L-TMALL'!$E26</f>
        <v>832124.23</v>
      </c>
      <c r="K26" s="183">
        <f>[98]Sheet1!$E24</f>
        <v>0</v>
      </c>
      <c r="L26" s="183">
        <f t="shared" si="3"/>
        <v>832124.23</v>
      </c>
      <c r="M26" s="183">
        <f>'[96]Managerial P&amp;L-TMALL'!$F26</f>
        <v>928803.52</v>
      </c>
      <c r="N26" s="183">
        <f>[98]Sheet1!$F24</f>
        <v>0</v>
      </c>
      <c r="O26" s="183">
        <f t="shared" si="4"/>
        <v>928803.52</v>
      </c>
      <c r="P26" s="183">
        <f>'[96]Managerial P&amp;L-TMALL'!$O26</f>
        <v>2598976.87</v>
      </c>
      <c r="Q26" s="183">
        <f>[98]Sheet1!$G24</f>
        <v>0</v>
      </c>
      <c r="R26" s="183">
        <f t="shared" si="5"/>
        <v>2598976.87</v>
      </c>
    </row>
    <row r="27" spans="1:18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3">
        <f>'[96]Managerial P&amp;L-TMALL'!$C27</f>
        <v>147.57</v>
      </c>
      <c r="E27" s="183">
        <f>[98]Sheet1!$C25</f>
        <v>383.41</v>
      </c>
      <c r="F27" s="183">
        <f t="shared" si="1"/>
        <v>-235.84000000000003</v>
      </c>
      <c r="G27" s="183">
        <f>'[96]Managerial P&amp;L-TMALL'!$D27</f>
        <v>0</v>
      </c>
      <c r="H27" s="183">
        <f>[98]Sheet1!$D25</f>
        <v>0</v>
      </c>
      <c r="I27" s="183">
        <f t="shared" si="2"/>
        <v>0</v>
      </c>
      <c r="J27" s="183">
        <f>'[96]Managerial P&amp;L-TMALL'!$E27</f>
        <v>0</v>
      </c>
      <c r="K27" s="183">
        <f>[98]Sheet1!$E25</f>
        <v>0</v>
      </c>
      <c r="L27" s="183">
        <f t="shared" si="3"/>
        <v>0</v>
      </c>
      <c r="M27" s="183">
        <f>'[96]Managerial P&amp;L-TMALL'!$F27</f>
        <v>0</v>
      </c>
      <c r="N27" s="183">
        <f>[98]Sheet1!$F25</f>
        <v>0</v>
      </c>
      <c r="O27" s="183">
        <f t="shared" si="4"/>
        <v>0</v>
      </c>
      <c r="P27" s="183">
        <f>'[96]Managerial P&amp;L-TMALL'!$O27</f>
        <v>147.57</v>
      </c>
      <c r="Q27" s="183">
        <f>[98]Sheet1!$G25</f>
        <v>383.41</v>
      </c>
      <c r="R27" s="183">
        <f t="shared" si="5"/>
        <v>-235.84000000000003</v>
      </c>
    </row>
    <row r="28" spans="1:18" s="15" customFormat="1" ht="15.95" customHeight="1" x14ac:dyDescent="0.2">
      <c r="A28" s="39"/>
      <c r="B28" s="180">
        <f t="shared" si="0"/>
        <v>25</v>
      </c>
      <c r="C28" s="172"/>
      <c r="D28" s="183">
        <f>'[96]Managerial P&amp;L-TMALL'!$C28</f>
        <v>0</v>
      </c>
      <c r="E28" s="183">
        <f>[98]Sheet1!$C26</f>
        <v>0</v>
      </c>
      <c r="F28" s="183">
        <f t="shared" si="1"/>
        <v>0</v>
      </c>
      <c r="G28" s="183">
        <f>'[96]Managerial P&amp;L-TMALL'!$D28</f>
        <v>0</v>
      </c>
      <c r="H28" s="183">
        <f>[98]Sheet1!$D26</f>
        <v>0</v>
      </c>
      <c r="I28" s="183">
        <f t="shared" si="2"/>
        <v>0</v>
      </c>
      <c r="J28" s="183">
        <f>'[96]Managerial P&amp;L-TMALL'!$E28</f>
        <v>0</v>
      </c>
      <c r="K28" s="183">
        <f>[98]Sheet1!$E26</f>
        <v>0</v>
      </c>
      <c r="L28" s="183">
        <f t="shared" si="3"/>
        <v>0</v>
      </c>
      <c r="M28" s="183">
        <f>'[96]Managerial P&amp;L-TMALL'!$F28</f>
        <v>0</v>
      </c>
      <c r="N28" s="183">
        <f>[98]Sheet1!$F26</f>
        <v>0</v>
      </c>
      <c r="O28" s="183">
        <f t="shared" si="4"/>
        <v>0</v>
      </c>
      <c r="P28" s="183">
        <f>'[96]Managerial P&amp;L-TMALL'!$O28</f>
        <v>0</v>
      </c>
      <c r="Q28" s="183">
        <f>[98]Sheet1!$G26</f>
        <v>0</v>
      </c>
      <c r="R28" s="183">
        <f t="shared" si="5"/>
        <v>0</v>
      </c>
    </row>
    <row r="29" spans="1:18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3">
        <f>'[96]Managerial P&amp;L-TMALL'!$C29</f>
        <v>0</v>
      </c>
      <c r="E29" s="183">
        <f>[98]Sheet1!$C27</f>
        <v>0</v>
      </c>
      <c r="F29" s="183">
        <f t="shared" si="1"/>
        <v>0</v>
      </c>
      <c r="G29" s="183">
        <f>'[96]Managerial P&amp;L-TMALL'!$D29</f>
        <v>0</v>
      </c>
      <c r="H29" s="183">
        <f>[98]Sheet1!$D27</f>
        <v>0</v>
      </c>
      <c r="I29" s="183">
        <f t="shared" si="2"/>
        <v>0</v>
      </c>
      <c r="J29" s="183">
        <f>'[96]Managerial P&amp;L-TMALL'!$E29</f>
        <v>0</v>
      </c>
      <c r="K29" s="183">
        <f>[98]Sheet1!$E27</f>
        <v>0</v>
      </c>
      <c r="L29" s="183">
        <f t="shared" si="3"/>
        <v>0</v>
      </c>
      <c r="M29" s="183">
        <f>'[96]Managerial P&amp;L-TMALL'!$F29</f>
        <v>0</v>
      </c>
      <c r="N29" s="183">
        <f>[98]Sheet1!$F27</f>
        <v>0</v>
      </c>
      <c r="O29" s="183">
        <f t="shared" si="4"/>
        <v>0</v>
      </c>
      <c r="P29" s="183">
        <f>'[96]Managerial P&amp;L-TMALL'!$O29</f>
        <v>0</v>
      </c>
      <c r="Q29" s="183">
        <f>[98]Sheet1!$G27</f>
        <v>0</v>
      </c>
      <c r="R29" s="183">
        <f t="shared" si="5"/>
        <v>0</v>
      </c>
    </row>
    <row r="30" spans="1:18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3">
        <f>'[96]Managerial P&amp;L-TMALL'!$C30</f>
        <v>0</v>
      </c>
      <c r="E30" s="183">
        <f>[98]Sheet1!$C28</f>
        <v>0</v>
      </c>
      <c r="F30" s="183">
        <f t="shared" si="1"/>
        <v>0</v>
      </c>
      <c r="G30" s="183">
        <f>'[96]Managerial P&amp;L-TMALL'!$D30</f>
        <v>0</v>
      </c>
      <c r="H30" s="183">
        <f>[98]Sheet1!$D28</f>
        <v>0</v>
      </c>
      <c r="I30" s="183">
        <f t="shared" si="2"/>
        <v>0</v>
      </c>
      <c r="J30" s="183">
        <f>'[96]Managerial P&amp;L-TMALL'!$E30</f>
        <v>0</v>
      </c>
      <c r="K30" s="183">
        <f>[98]Sheet1!$E28</f>
        <v>0</v>
      </c>
      <c r="L30" s="183">
        <f t="shared" si="3"/>
        <v>0</v>
      </c>
      <c r="M30" s="183">
        <f>'[96]Managerial P&amp;L-TMALL'!$F30</f>
        <v>0</v>
      </c>
      <c r="N30" s="183">
        <f>[98]Sheet1!$F28</f>
        <v>0</v>
      </c>
      <c r="O30" s="183">
        <f t="shared" si="4"/>
        <v>0</v>
      </c>
      <c r="P30" s="183">
        <f>'[96]Managerial P&amp;L-TMALL'!$O30</f>
        <v>0</v>
      </c>
      <c r="Q30" s="183">
        <f>[98]Sheet1!$G28</f>
        <v>0</v>
      </c>
      <c r="R30" s="183">
        <f t="shared" si="5"/>
        <v>0</v>
      </c>
    </row>
    <row r="31" spans="1:18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3">
        <f>'[96]Managerial P&amp;L-TMALL'!$C31</f>
        <v>0</v>
      </c>
      <c r="E31" s="183">
        <f>[98]Sheet1!$C29</f>
        <v>0</v>
      </c>
      <c r="F31" s="183">
        <f t="shared" si="1"/>
        <v>0</v>
      </c>
      <c r="G31" s="183">
        <f>'[96]Managerial P&amp;L-TMALL'!$D31</f>
        <v>0</v>
      </c>
      <c r="H31" s="183">
        <f>[98]Sheet1!$D29</f>
        <v>0</v>
      </c>
      <c r="I31" s="183">
        <f t="shared" si="2"/>
        <v>0</v>
      </c>
      <c r="J31" s="183">
        <f>'[96]Managerial P&amp;L-TMALL'!$E31</f>
        <v>0</v>
      </c>
      <c r="K31" s="183">
        <f>[98]Sheet1!$E29</f>
        <v>0</v>
      </c>
      <c r="L31" s="183">
        <f t="shared" si="3"/>
        <v>0</v>
      </c>
      <c r="M31" s="183">
        <f>'[96]Managerial P&amp;L-TMALL'!$F31</f>
        <v>0</v>
      </c>
      <c r="N31" s="183">
        <f>[98]Sheet1!$F29</f>
        <v>0</v>
      </c>
      <c r="O31" s="183">
        <f t="shared" si="4"/>
        <v>0</v>
      </c>
      <c r="P31" s="183">
        <f>'[96]Managerial P&amp;L-TMALL'!$O31</f>
        <v>0</v>
      </c>
      <c r="Q31" s="183">
        <f>[98]Sheet1!$G29</f>
        <v>0</v>
      </c>
      <c r="R31" s="183">
        <f t="shared" si="5"/>
        <v>0</v>
      </c>
    </row>
    <row r="32" spans="1:18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3">
        <f>'[96]Managerial P&amp;L-TMALL'!$C32</f>
        <v>0</v>
      </c>
      <c r="E32" s="183">
        <f>[98]Sheet1!$C30</f>
        <v>0</v>
      </c>
      <c r="F32" s="183">
        <f t="shared" si="1"/>
        <v>0</v>
      </c>
      <c r="G32" s="183">
        <f>'[96]Managerial P&amp;L-TMALL'!$D32</f>
        <v>0</v>
      </c>
      <c r="H32" s="183">
        <f>[98]Sheet1!$D30</f>
        <v>0</v>
      </c>
      <c r="I32" s="183">
        <f t="shared" si="2"/>
        <v>0</v>
      </c>
      <c r="J32" s="183">
        <f>'[96]Managerial P&amp;L-TMALL'!$E32</f>
        <v>0</v>
      </c>
      <c r="K32" s="183">
        <f>[98]Sheet1!$E30</f>
        <v>0</v>
      </c>
      <c r="L32" s="183">
        <f t="shared" si="3"/>
        <v>0</v>
      </c>
      <c r="M32" s="183">
        <f>'[96]Managerial P&amp;L-TMALL'!$F32</f>
        <v>0</v>
      </c>
      <c r="N32" s="183">
        <f>[98]Sheet1!$F30</f>
        <v>0</v>
      </c>
      <c r="O32" s="183">
        <f t="shared" si="4"/>
        <v>0</v>
      </c>
      <c r="P32" s="183">
        <f>'[96]Managerial P&amp;L-TMALL'!$O32</f>
        <v>0</v>
      </c>
      <c r="Q32" s="183">
        <f>[98]Sheet1!$G30</f>
        <v>0</v>
      </c>
      <c r="R32" s="183">
        <f t="shared" si="5"/>
        <v>0</v>
      </c>
    </row>
    <row r="33" spans="1:18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3">
        <f>'[96]Managerial P&amp;L-TMALL'!$C33</f>
        <v>0</v>
      </c>
      <c r="E33" s="183">
        <f>[98]Sheet1!$C31</f>
        <v>0</v>
      </c>
      <c r="F33" s="183">
        <f t="shared" si="1"/>
        <v>0</v>
      </c>
      <c r="G33" s="183">
        <f>'[96]Managerial P&amp;L-TMALL'!$D33</f>
        <v>0</v>
      </c>
      <c r="H33" s="183">
        <f>[98]Sheet1!$D31</f>
        <v>0</v>
      </c>
      <c r="I33" s="183">
        <f t="shared" si="2"/>
        <v>0</v>
      </c>
      <c r="J33" s="183">
        <f>'[96]Managerial P&amp;L-TMALL'!$E33</f>
        <v>0</v>
      </c>
      <c r="K33" s="183">
        <f>[98]Sheet1!$E31</f>
        <v>0</v>
      </c>
      <c r="L33" s="183">
        <f t="shared" si="3"/>
        <v>0</v>
      </c>
      <c r="M33" s="183">
        <f>'[96]Managerial P&amp;L-TMALL'!$F33</f>
        <v>0</v>
      </c>
      <c r="N33" s="183">
        <f>[98]Sheet1!$F31</f>
        <v>0</v>
      </c>
      <c r="O33" s="183">
        <f t="shared" si="4"/>
        <v>0</v>
      </c>
      <c r="P33" s="183">
        <f>'[96]Managerial P&amp;L-TMALL'!$O33</f>
        <v>0</v>
      </c>
      <c r="Q33" s="183">
        <f>[98]Sheet1!$G31</f>
        <v>0</v>
      </c>
      <c r="R33" s="183">
        <f t="shared" si="5"/>
        <v>0</v>
      </c>
    </row>
    <row r="34" spans="1:18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3">
        <f>'[96]Managerial P&amp;L-TMALL'!$C34</f>
        <v>0</v>
      </c>
      <c r="E34" s="183">
        <f>[98]Sheet1!$C32</f>
        <v>0</v>
      </c>
      <c r="F34" s="183">
        <f t="shared" si="1"/>
        <v>0</v>
      </c>
      <c r="G34" s="183">
        <f>'[96]Managerial P&amp;L-TMALL'!$D34</f>
        <v>0</v>
      </c>
      <c r="H34" s="183">
        <f>[98]Sheet1!$D32</f>
        <v>0</v>
      </c>
      <c r="I34" s="183">
        <f t="shared" si="2"/>
        <v>0</v>
      </c>
      <c r="J34" s="183">
        <f>'[96]Managerial P&amp;L-TMALL'!$E34</f>
        <v>0</v>
      </c>
      <c r="K34" s="183">
        <f>[98]Sheet1!$E32</f>
        <v>0</v>
      </c>
      <c r="L34" s="183">
        <f t="shared" si="3"/>
        <v>0</v>
      </c>
      <c r="M34" s="183">
        <f>'[96]Managerial P&amp;L-TMALL'!$F34</f>
        <v>0</v>
      </c>
      <c r="N34" s="183">
        <f>[98]Sheet1!$F32</f>
        <v>0</v>
      </c>
      <c r="O34" s="183">
        <f t="shared" si="4"/>
        <v>0</v>
      </c>
      <c r="P34" s="183">
        <f>'[96]Managerial P&amp;L-TMALL'!$O34</f>
        <v>0</v>
      </c>
      <c r="Q34" s="183">
        <f>[98]Sheet1!$G32</f>
        <v>0</v>
      </c>
      <c r="R34" s="183">
        <f t="shared" si="5"/>
        <v>0</v>
      </c>
    </row>
    <row r="35" spans="1:18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3">
        <f>'[96]Managerial P&amp;L-TMALL'!$C35</f>
        <v>0</v>
      </c>
      <c r="E35" s="183">
        <f>[98]Sheet1!$C33</f>
        <v>0</v>
      </c>
      <c r="F35" s="183">
        <f t="shared" si="1"/>
        <v>0</v>
      </c>
      <c r="G35" s="183">
        <f>'[96]Managerial P&amp;L-TMALL'!$D35</f>
        <v>0</v>
      </c>
      <c r="H35" s="183">
        <f>[98]Sheet1!$D33</f>
        <v>0</v>
      </c>
      <c r="I35" s="183">
        <f t="shared" si="2"/>
        <v>0</v>
      </c>
      <c r="J35" s="183">
        <f>'[96]Managerial P&amp;L-TMALL'!$E35</f>
        <v>0</v>
      </c>
      <c r="K35" s="183">
        <f>[98]Sheet1!$E33</f>
        <v>0</v>
      </c>
      <c r="L35" s="183">
        <f t="shared" si="3"/>
        <v>0</v>
      </c>
      <c r="M35" s="183">
        <f>'[96]Managerial P&amp;L-TMALL'!$F35</f>
        <v>0</v>
      </c>
      <c r="N35" s="183">
        <f>[98]Sheet1!$F33</f>
        <v>0</v>
      </c>
      <c r="O35" s="183">
        <f t="shared" si="4"/>
        <v>0</v>
      </c>
      <c r="P35" s="183">
        <f>'[96]Managerial P&amp;L-TMALL'!$O35</f>
        <v>0</v>
      </c>
      <c r="Q35" s="183">
        <f>[98]Sheet1!$G33</f>
        <v>0</v>
      </c>
      <c r="R35" s="183">
        <f t="shared" si="5"/>
        <v>0</v>
      </c>
    </row>
    <row r="36" spans="1:18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3">
        <f>'[96]Managerial P&amp;L-TMALL'!$C36</f>
        <v>0</v>
      </c>
      <c r="E36" s="183">
        <f>[98]Sheet1!$C34</f>
        <v>0</v>
      </c>
      <c r="F36" s="183">
        <f t="shared" si="1"/>
        <v>0</v>
      </c>
      <c r="G36" s="183">
        <f>'[96]Managerial P&amp;L-TMALL'!$D36</f>
        <v>0</v>
      </c>
      <c r="H36" s="183">
        <f>[98]Sheet1!$D34</f>
        <v>0</v>
      </c>
      <c r="I36" s="183">
        <f t="shared" si="2"/>
        <v>0</v>
      </c>
      <c r="J36" s="183">
        <f>'[96]Managerial P&amp;L-TMALL'!$E36</f>
        <v>0</v>
      </c>
      <c r="K36" s="183">
        <f>[98]Sheet1!$E34</f>
        <v>0</v>
      </c>
      <c r="L36" s="183">
        <f t="shared" si="3"/>
        <v>0</v>
      </c>
      <c r="M36" s="183">
        <f>'[96]Managerial P&amp;L-TMALL'!$F36</f>
        <v>0</v>
      </c>
      <c r="N36" s="183">
        <f>[98]Sheet1!$F34</f>
        <v>0</v>
      </c>
      <c r="O36" s="183">
        <f t="shared" si="4"/>
        <v>0</v>
      </c>
      <c r="P36" s="183">
        <f>'[96]Managerial P&amp;L-TMALL'!$O36</f>
        <v>0</v>
      </c>
      <c r="Q36" s="183">
        <f>[98]Sheet1!$G34</f>
        <v>0</v>
      </c>
      <c r="R36" s="183">
        <f t="shared" si="5"/>
        <v>0</v>
      </c>
    </row>
    <row r="37" spans="1:18" s="15" customFormat="1" ht="15.95" customHeight="1" x14ac:dyDescent="0.2">
      <c r="A37" s="39"/>
      <c r="B37" s="180">
        <f t="shared" si="0"/>
        <v>34</v>
      </c>
      <c r="C37" s="172" t="s">
        <v>1636</v>
      </c>
      <c r="D37" s="183">
        <f>'[96]Managerial P&amp;L-TMALL'!$C37</f>
        <v>0</v>
      </c>
      <c r="E37" s="183">
        <f>[98]Sheet1!$C35</f>
        <v>0</v>
      </c>
      <c r="F37" s="183">
        <f t="shared" si="1"/>
        <v>0</v>
      </c>
      <c r="G37" s="183">
        <f>'[96]Managerial P&amp;L-TMALL'!$D37</f>
        <v>0</v>
      </c>
      <c r="H37" s="183">
        <f>[98]Sheet1!$D35</f>
        <v>0</v>
      </c>
      <c r="I37" s="183">
        <f t="shared" si="2"/>
        <v>0</v>
      </c>
      <c r="J37" s="183">
        <f>'[96]Managerial P&amp;L-TMALL'!$E37</f>
        <v>0</v>
      </c>
      <c r="K37" s="183">
        <f>[98]Sheet1!$E35</f>
        <v>0</v>
      </c>
      <c r="L37" s="183">
        <f t="shared" si="3"/>
        <v>0</v>
      </c>
      <c r="M37" s="183">
        <f>'[96]Managerial P&amp;L-TMALL'!$F37</f>
        <v>0</v>
      </c>
      <c r="N37" s="183">
        <f>[98]Sheet1!$F35</f>
        <v>0</v>
      </c>
      <c r="O37" s="183">
        <f t="shared" si="4"/>
        <v>0</v>
      </c>
      <c r="P37" s="183">
        <f>'[96]Managerial P&amp;L-TMALL'!$O37</f>
        <v>0</v>
      </c>
      <c r="Q37" s="183">
        <f>[98]Sheet1!$G35</f>
        <v>0</v>
      </c>
      <c r="R37" s="183">
        <f t="shared" si="5"/>
        <v>0</v>
      </c>
    </row>
    <row r="38" spans="1:18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3">
        <f>'[96]Managerial P&amp;L-TMALL'!$C38</f>
        <v>0</v>
      </c>
      <c r="E38" s="183">
        <f>[98]Sheet1!$C36</f>
        <v>0</v>
      </c>
      <c r="F38" s="183">
        <f t="shared" si="1"/>
        <v>0</v>
      </c>
      <c r="G38" s="183">
        <f>'[96]Managerial P&amp;L-TMALL'!$D38</f>
        <v>0</v>
      </c>
      <c r="H38" s="183">
        <f>[98]Sheet1!$D36</f>
        <v>0</v>
      </c>
      <c r="I38" s="183">
        <f t="shared" si="2"/>
        <v>0</v>
      </c>
      <c r="J38" s="183">
        <f>'[96]Managerial P&amp;L-TMALL'!$E38</f>
        <v>0</v>
      </c>
      <c r="K38" s="183">
        <f>[98]Sheet1!$E36</f>
        <v>0</v>
      </c>
      <c r="L38" s="183">
        <f t="shared" si="3"/>
        <v>0</v>
      </c>
      <c r="M38" s="183">
        <f>'[96]Managerial P&amp;L-TMALL'!$F38</f>
        <v>0</v>
      </c>
      <c r="N38" s="183">
        <f>[98]Sheet1!$F36</f>
        <v>0</v>
      </c>
      <c r="O38" s="183">
        <f t="shared" si="4"/>
        <v>0</v>
      </c>
      <c r="P38" s="183">
        <f>'[96]Managerial P&amp;L-TMALL'!$O38</f>
        <v>0</v>
      </c>
      <c r="Q38" s="183">
        <f>[98]Sheet1!$G36</f>
        <v>0</v>
      </c>
      <c r="R38" s="183">
        <f t="shared" si="5"/>
        <v>0</v>
      </c>
    </row>
    <row r="39" spans="1:18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3">
        <f>'[96]Managerial P&amp;L-TMALL'!$C39</f>
        <v>0</v>
      </c>
      <c r="E39" s="183">
        <f>[98]Sheet1!$C37</f>
        <v>0</v>
      </c>
      <c r="F39" s="183">
        <f t="shared" si="1"/>
        <v>0</v>
      </c>
      <c r="G39" s="183">
        <f>'[96]Managerial P&amp;L-TMALL'!$D39</f>
        <v>0</v>
      </c>
      <c r="H39" s="183">
        <f>[98]Sheet1!$D37</f>
        <v>0</v>
      </c>
      <c r="I39" s="183">
        <f t="shared" si="2"/>
        <v>0</v>
      </c>
      <c r="J39" s="183">
        <f>'[96]Managerial P&amp;L-TMALL'!$E39</f>
        <v>0</v>
      </c>
      <c r="K39" s="183">
        <f>[98]Sheet1!$E37</f>
        <v>0</v>
      </c>
      <c r="L39" s="183">
        <f t="shared" si="3"/>
        <v>0</v>
      </c>
      <c r="M39" s="183">
        <f>'[96]Managerial P&amp;L-TMALL'!$F39</f>
        <v>0</v>
      </c>
      <c r="N39" s="183">
        <f>[98]Sheet1!$F37</f>
        <v>0</v>
      </c>
      <c r="O39" s="183">
        <f t="shared" si="4"/>
        <v>0</v>
      </c>
      <c r="P39" s="183">
        <f>'[96]Managerial P&amp;L-TMALL'!$O39</f>
        <v>0</v>
      </c>
      <c r="Q39" s="183">
        <f>[98]Sheet1!$G37</f>
        <v>0</v>
      </c>
      <c r="R39" s="183">
        <f t="shared" si="5"/>
        <v>0</v>
      </c>
    </row>
    <row r="40" spans="1:18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3">
        <f>'[96]Managerial P&amp;L-TMALL'!$C40</f>
        <v>0</v>
      </c>
      <c r="E40" s="183">
        <f>[98]Sheet1!$C38</f>
        <v>0</v>
      </c>
      <c r="F40" s="183">
        <f t="shared" si="1"/>
        <v>0</v>
      </c>
      <c r="G40" s="183">
        <f>'[96]Managerial P&amp;L-TMALL'!$D40</f>
        <v>0</v>
      </c>
      <c r="H40" s="183">
        <f>[98]Sheet1!$D38</f>
        <v>0</v>
      </c>
      <c r="I40" s="183">
        <f t="shared" si="2"/>
        <v>0</v>
      </c>
      <c r="J40" s="183">
        <f>'[96]Managerial P&amp;L-TMALL'!$E40</f>
        <v>0</v>
      </c>
      <c r="K40" s="183">
        <f>[98]Sheet1!$E38</f>
        <v>0</v>
      </c>
      <c r="L40" s="183">
        <f t="shared" si="3"/>
        <v>0</v>
      </c>
      <c r="M40" s="183">
        <f>'[96]Managerial P&amp;L-TMALL'!$F40</f>
        <v>0</v>
      </c>
      <c r="N40" s="183">
        <f>[98]Sheet1!$F38</f>
        <v>0</v>
      </c>
      <c r="O40" s="183">
        <f t="shared" si="4"/>
        <v>0</v>
      </c>
      <c r="P40" s="183">
        <f>'[96]Managerial P&amp;L-TMALL'!$O40</f>
        <v>0</v>
      </c>
      <c r="Q40" s="183">
        <f>[98]Sheet1!$G38</f>
        <v>0</v>
      </c>
      <c r="R40" s="183">
        <f t="shared" si="5"/>
        <v>0</v>
      </c>
    </row>
    <row r="41" spans="1:18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3">
        <f>'[96]Managerial P&amp;L-TMALL'!$C41</f>
        <v>0</v>
      </c>
      <c r="E41" s="183">
        <f>[98]Sheet1!$C39</f>
        <v>0</v>
      </c>
      <c r="F41" s="183">
        <f t="shared" si="1"/>
        <v>0</v>
      </c>
      <c r="G41" s="183">
        <f>'[96]Managerial P&amp;L-TMALL'!$D41</f>
        <v>0</v>
      </c>
      <c r="H41" s="183">
        <f>[98]Sheet1!$D39</f>
        <v>0</v>
      </c>
      <c r="I41" s="183">
        <f t="shared" si="2"/>
        <v>0</v>
      </c>
      <c r="J41" s="183">
        <f>'[96]Managerial P&amp;L-TMALL'!$E41</f>
        <v>0</v>
      </c>
      <c r="K41" s="183">
        <f>[98]Sheet1!$E39</f>
        <v>0</v>
      </c>
      <c r="L41" s="183">
        <f t="shared" si="3"/>
        <v>0</v>
      </c>
      <c r="M41" s="183">
        <f>'[96]Managerial P&amp;L-TMALL'!$F41</f>
        <v>0</v>
      </c>
      <c r="N41" s="183">
        <f>[98]Sheet1!$F39</f>
        <v>0</v>
      </c>
      <c r="O41" s="183">
        <f t="shared" si="4"/>
        <v>0</v>
      </c>
      <c r="P41" s="183">
        <f>'[96]Managerial P&amp;L-TMALL'!$O41</f>
        <v>0</v>
      </c>
      <c r="Q41" s="183">
        <f>[98]Sheet1!$G39</f>
        <v>0</v>
      </c>
      <c r="R41" s="183">
        <f t="shared" si="5"/>
        <v>0</v>
      </c>
    </row>
    <row r="42" spans="1:18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3">
        <f>'[96]Managerial P&amp;L-TMALL'!$C42</f>
        <v>0</v>
      </c>
      <c r="E42" s="183">
        <f>[98]Sheet1!$C40</f>
        <v>0</v>
      </c>
      <c r="F42" s="183">
        <f t="shared" si="1"/>
        <v>0</v>
      </c>
      <c r="G42" s="183">
        <f>'[96]Managerial P&amp;L-TMALL'!$D42</f>
        <v>0</v>
      </c>
      <c r="H42" s="183">
        <f>[98]Sheet1!$D40</f>
        <v>0</v>
      </c>
      <c r="I42" s="183">
        <f t="shared" si="2"/>
        <v>0</v>
      </c>
      <c r="J42" s="183">
        <f>'[96]Managerial P&amp;L-TMALL'!$E42</f>
        <v>0</v>
      </c>
      <c r="K42" s="183">
        <f>[98]Sheet1!$E40</f>
        <v>0</v>
      </c>
      <c r="L42" s="183">
        <f t="shared" si="3"/>
        <v>0</v>
      </c>
      <c r="M42" s="183">
        <f>'[96]Managerial P&amp;L-TMALL'!$F42</f>
        <v>0</v>
      </c>
      <c r="N42" s="183">
        <f>[98]Sheet1!$F40</f>
        <v>0</v>
      </c>
      <c r="O42" s="183">
        <f t="shared" si="4"/>
        <v>0</v>
      </c>
      <c r="P42" s="183">
        <f>'[96]Managerial P&amp;L-TMALL'!$O42</f>
        <v>0</v>
      </c>
      <c r="Q42" s="183">
        <f>[98]Sheet1!$G40</f>
        <v>0</v>
      </c>
      <c r="R42" s="183">
        <f t="shared" si="5"/>
        <v>0</v>
      </c>
    </row>
    <row r="43" spans="1:18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3">
        <f>'[96]Managerial P&amp;L-TMALL'!$C43</f>
        <v>0</v>
      </c>
      <c r="E43" s="183">
        <f>[98]Sheet1!$C41</f>
        <v>0</v>
      </c>
      <c r="F43" s="183">
        <f t="shared" si="1"/>
        <v>0</v>
      </c>
      <c r="G43" s="183">
        <f>'[96]Managerial P&amp;L-TMALL'!$D43</f>
        <v>0</v>
      </c>
      <c r="H43" s="183">
        <f>[98]Sheet1!$D41</f>
        <v>0</v>
      </c>
      <c r="I43" s="183">
        <f t="shared" si="2"/>
        <v>0</v>
      </c>
      <c r="J43" s="183">
        <f>'[96]Managerial P&amp;L-TMALL'!$E43</f>
        <v>0</v>
      </c>
      <c r="K43" s="183">
        <f>[98]Sheet1!$E41</f>
        <v>0</v>
      </c>
      <c r="L43" s="183">
        <f t="shared" si="3"/>
        <v>0</v>
      </c>
      <c r="M43" s="183">
        <f>'[96]Managerial P&amp;L-TMALL'!$F43</f>
        <v>0</v>
      </c>
      <c r="N43" s="183">
        <f>[98]Sheet1!$F41</f>
        <v>0</v>
      </c>
      <c r="O43" s="183">
        <f t="shared" si="4"/>
        <v>0</v>
      </c>
      <c r="P43" s="183">
        <f>'[96]Managerial P&amp;L-TMALL'!$O43</f>
        <v>0</v>
      </c>
      <c r="Q43" s="183">
        <f>[98]Sheet1!$G41</f>
        <v>0</v>
      </c>
      <c r="R43" s="183">
        <f t="shared" si="5"/>
        <v>0</v>
      </c>
    </row>
    <row r="44" spans="1:18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3">
        <f>'[96]Managerial P&amp;L-TMALL'!$C44</f>
        <v>0</v>
      </c>
      <c r="E44" s="183">
        <f>[98]Sheet1!$C42</f>
        <v>0</v>
      </c>
      <c r="F44" s="183">
        <f t="shared" si="1"/>
        <v>0</v>
      </c>
      <c r="G44" s="183">
        <f>'[96]Managerial P&amp;L-TMALL'!$D44</f>
        <v>0</v>
      </c>
      <c r="H44" s="183">
        <f>[98]Sheet1!$D42</f>
        <v>0</v>
      </c>
      <c r="I44" s="183">
        <f t="shared" si="2"/>
        <v>0</v>
      </c>
      <c r="J44" s="183">
        <f>'[96]Managerial P&amp;L-TMALL'!$E44</f>
        <v>0</v>
      </c>
      <c r="K44" s="183">
        <f>[98]Sheet1!$E42</f>
        <v>0</v>
      </c>
      <c r="L44" s="183">
        <f t="shared" si="3"/>
        <v>0</v>
      </c>
      <c r="M44" s="183">
        <f>'[96]Managerial P&amp;L-TMALL'!$F44</f>
        <v>0</v>
      </c>
      <c r="N44" s="183">
        <f>[98]Sheet1!$F42</f>
        <v>0</v>
      </c>
      <c r="O44" s="183">
        <f t="shared" si="4"/>
        <v>0</v>
      </c>
      <c r="P44" s="183">
        <f>'[96]Managerial P&amp;L-TMALL'!$O44</f>
        <v>0</v>
      </c>
      <c r="Q44" s="183">
        <f>[98]Sheet1!$G42</f>
        <v>0</v>
      </c>
      <c r="R44" s="183">
        <f t="shared" si="5"/>
        <v>0</v>
      </c>
    </row>
    <row r="45" spans="1:18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3">
        <f>'[96]Managerial P&amp;L-TMALL'!$C45</f>
        <v>0</v>
      </c>
      <c r="E45" s="183">
        <f>[98]Sheet1!$C43</f>
        <v>0</v>
      </c>
      <c r="F45" s="183">
        <f t="shared" si="1"/>
        <v>0</v>
      </c>
      <c r="G45" s="183">
        <f>'[96]Managerial P&amp;L-TMALL'!$D45</f>
        <v>0</v>
      </c>
      <c r="H45" s="183">
        <f>[98]Sheet1!$D43</f>
        <v>0</v>
      </c>
      <c r="I45" s="183">
        <f t="shared" si="2"/>
        <v>0</v>
      </c>
      <c r="J45" s="183">
        <f>'[96]Managerial P&amp;L-TMALL'!$E45</f>
        <v>0</v>
      </c>
      <c r="K45" s="183">
        <f>[98]Sheet1!$E43</f>
        <v>0</v>
      </c>
      <c r="L45" s="183">
        <f t="shared" si="3"/>
        <v>0</v>
      </c>
      <c r="M45" s="183">
        <f>'[96]Managerial P&amp;L-TMALL'!$F45</f>
        <v>0</v>
      </c>
      <c r="N45" s="183">
        <f>[98]Sheet1!$F43</f>
        <v>0</v>
      </c>
      <c r="O45" s="183">
        <f t="shared" si="4"/>
        <v>0</v>
      </c>
      <c r="P45" s="183">
        <f>'[96]Managerial P&amp;L-TMALL'!$O45</f>
        <v>0</v>
      </c>
      <c r="Q45" s="183">
        <f>[98]Sheet1!$G43</f>
        <v>0</v>
      </c>
      <c r="R45" s="183">
        <f t="shared" si="5"/>
        <v>0</v>
      </c>
    </row>
    <row r="46" spans="1:18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3">
        <f>'[96]Managerial P&amp;L-TMALL'!$C46</f>
        <v>0</v>
      </c>
      <c r="E46" s="183">
        <f>[98]Sheet1!$C44</f>
        <v>0</v>
      </c>
      <c r="F46" s="183">
        <f t="shared" si="1"/>
        <v>0</v>
      </c>
      <c r="G46" s="183">
        <f>'[96]Managerial P&amp;L-TMALL'!$D46</f>
        <v>0</v>
      </c>
      <c r="H46" s="183">
        <f>[98]Sheet1!$D44</f>
        <v>0</v>
      </c>
      <c r="I46" s="183">
        <f t="shared" si="2"/>
        <v>0</v>
      </c>
      <c r="J46" s="183">
        <f>'[96]Managerial P&amp;L-TMALL'!$E46</f>
        <v>0</v>
      </c>
      <c r="K46" s="183">
        <f>[98]Sheet1!$E44</f>
        <v>0</v>
      </c>
      <c r="L46" s="183">
        <f t="shared" si="3"/>
        <v>0</v>
      </c>
      <c r="M46" s="183">
        <f>'[96]Managerial P&amp;L-TMALL'!$F46</f>
        <v>0</v>
      </c>
      <c r="N46" s="183">
        <f>[98]Sheet1!$F44</f>
        <v>0</v>
      </c>
      <c r="O46" s="183">
        <f t="shared" si="4"/>
        <v>0</v>
      </c>
      <c r="P46" s="183">
        <f>'[96]Managerial P&amp;L-TMALL'!$O46</f>
        <v>0</v>
      </c>
      <c r="Q46" s="183">
        <f>[98]Sheet1!$G44</f>
        <v>0</v>
      </c>
      <c r="R46" s="183">
        <f t="shared" si="5"/>
        <v>0</v>
      </c>
    </row>
    <row r="47" spans="1:18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3">
        <f>'[96]Managerial P&amp;L-TMALL'!$C47</f>
        <v>0</v>
      </c>
      <c r="E47" s="183">
        <f>[98]Sheet1!$C45</f>
        <v>0</v>
      </c>
      <c r="F47" s="183">
        <f t="shared" si="1"/>
        <v>0</v>
      </c>
      <c r="G47" s="183">
        <f>'[96]Managerial P&amp;L-TMALL'!$D47</f>
        <v>0</v>
      </c>
      <c r="H47" s="183">
        <f>[98]Sheet1!$D45</f>
        <v>0</v>
      </c>
      <c r="I47" s="183">
        <f t="shared" si="2"/>
        <v>0</v>
      </c>
      <c r="J47" s="183">
        <f>'[96]Managerial P&amp;L-TMALL'!$E47</f>
        <v>0</v>
      </c>
      <c r="K47" s="183">
        <f>[98]Sheet1!$E45</f>
        <v>0</v>
      </c>
      <c r="L47" s="183">
        <f t="shared" si="3"/>
        <v>0</v>
      </c>
      <c r="M47" s="183">
        <f>'[96]Managerial P&amp;L-TMALL'!$F47</f>
        <v>0</v>
      </c>
      <c r="N47" s="183">
        <f>[98]Sheet1!$F45</f>
        <v>0</v>
      </c>
      <c r="O47" s="183">
        <f t="shared" si="4"/>
        <v>0</v>
      </c>
      <c r="P47" s="183">
        <f>'[96]Managerial P&amp;L-TMALL'!$O47</f>
        <v>0</v>
      </c>
      <c r="Q47" s="183">
        <f>[98]Sheet1!$G45</f>
        <v>0</v>
      </c>
      <c r="R47" s="183">
        <f t="shared" si="5"/>
        <v>0</v>
      </c>
    </row>
    <row r="48" spans="1:18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3">
        <f>'[96]Managerial P&amp;L-TMALL'!$C48</f>
        <v>0</v>
      </c>
      <c r="E48" s="183">
        <f>[98]Sheet1!$C46</f>
        <v>0</v>
      </c>
      <c r="F48" s="183">
        <f t="shared" si="1"/>
        <v>0</v>
      </c>
      <c r="G48" s="183">
        <f>'[96]Managerial P&amp;L-TMALL'!$D48</f>
        <v>0</v>
      </c>
      <c r="H48" s="183">
        <f>[98]Sheet1!$D46</f>
        <v>0</v>
      </c>
      <c r="I48" s="183">
        <f t="shared" si="2"/>
        <v>0</v>
      </c>
      <c r="J48" s="183">
        <f>'[96]Managerial P&amp;L-TMALL'!$E48</f>
        <v>0</v>
      </c>
      <c r="K48" s="183">
        <f>[98]Sheet1!$E46</f>
        <v>0</v>
      </c>
      <c r="L48" s="183">
        <f t="shared" si="3"/>
        <v>0</v>
      </c>
      <c r="M48" s="183">
        <f>'[96]Managerial P&amp;L-TMALL'!$F48</f>
        <v>0</v>
      </c>
      <c r="N48" s="183">
        <f>[98]Sheet1!$F46</f>
        <v>0</v>
      </c>
      <c r="O48" s="183">
        <f t="shared" si="4"/>
        <v>0</v>
      </c>
      <c r="P48" s="183">
        <f>'[96]Managerial P&amp;L-TMALL'!$O48</f>
        <v>0</v>
      </c>
      <c r="Q48" s="183">
        <f>[98]Sheet1!$G46</f>
        <v>0</v>
      </c>
      <c r="R48" s="183">
        <f t="shared" si="5"/>
        <v>0</v>
      </c>
    </row>
    <row r="49" spans="1:18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3">
        <f>'[96]Managerial P&amp;L-TMALL'!$C49</f>
        <v>0</v>
      </c>
      <c r="E49" s="183">
        <f>[98]Sheet1!$C47</f>
        <v>0</v>
      </c>
      <c r="F49" s="183">
        <f t="shared" si="1"/>
        <v>0</v>
      </c>
      <c r="G49" s="183">
        <f>'[96]Managerial P&amp;L-TMALL'!$D49</f>
        <v>0</v>
      </c>
      <c r="H49" s="183">
        <f>[98]Sheet1!$D47</f>
        <v>0</v>
      </c>
      <c r="I49" s="183">
        <f t="shared" si="2"/>
        <v>0</v>
      </c>
      <c r="J49" s="183">
        <f>'[96]Managerial P&amp;L-TMALL'!$E49</f>
        <v>0</v>
      </c>
      <c r="K49" s="183">
        <f>[98]Sheet1!$E47</f>
        <v>0</v>
      </c>
      <c r="L49" s="183">
        <f t="shared" si="3"/>
        <v>0</v>
      </c>
      <c r="M49" s="183">
        <f>'[96]Managerial P&amp;L-TMALL'!$F49</f>
        <v>0</v>
      </c>
      <c r="N49" s="183">
        <f>[98]Sheet1!$F47</f>
        <v>0</v>
      </c>
      <c r="O49" s="183">
        <f t="shared" si="4"/>
        <v>0</v>
      </c>
      <c r="P49" s="183">
        <f>'[96]Managerial P&amp;L-TMALL'!$O49</f>
        <v>0</v>
      </c>
      <c r="Q49" s="183">
        <f>[98]Sheet1!$G47</f>
        <v>0</v>
      </c>
      <c r="R49" s="183">
        <f t="shared" si="5"/>
        <v>0</v>
      </c>
    </row>
    <row r="50" spans="1:18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3">
        <f>'[96]Managerial P&amp;L-TMALL'!$C50</f>
        <v>0</v>
      </c>
      <c r="E50" s="183">
        <f>[98]Sheet1!$C48</f>
        <v>0</v>
      </c>
      <c r="F50" s="183">
        <f t="shared" si="1"/>
        <v>0</v>
      </c>
      <c r="G50" s="183">
        <f>'[96]Managerial P&amp;L-TMALL'!$D50</f>
        <v>0</v>
      </c>
      <c r="H50" s="183">
        <f>[98]Sheet1!$D48</f>
        <v>0</v>
      </c>
      <c r="I50" s="183">
        <f t="shared" si="2"/>
        <v>0</v>
      </c>
      <c r="J50" s="183">
        <f>'[96]Managerial P&amp;L-TMALL'!$E50</f>
        <v>0</v>
      </c>
      <c r="K50" s="183">
        <f>[98]Sheet1!$E48</f>
        <v>0</v>
      </c>
      <c r="L50" s="183">
        <f t="shared" si="3"/>
        <v>0</v>
      </c>
      <c r="M50" s="183">
        <f>'[96]Managerial P&amp;L-TMALL'!$F50</f>
        <v>0</v>
      </c>
      <c r="N50" s="183">
        <f>[98]Sheet1!$F48</f>
        <v>0</v>
      </c>
      <c r="O50" s="183">
        <f t="shared" si="4"/>
        <v>0</v>
      </c>
      <c r="P50" s="183">
        <f>'[96]Managerial P&amp;L-TMALL'!$O50</f>
        <v>0</v>
      </c>
      <c r="Q50" s="183">
        <f>[98]Sheet1!$G48</f>
        <v>0</v>
      </c>
      <c r="R50" s="183">
        <f t="shared" si="5"/>
        <v>0</v>
      </c>
    </row>
    <row r="51" spans="1:18" s="15" customFormat="1" ht="15.95" customHeight="1" x14ac:dyDescent="0.2">
      <c r="A51" s="39"/>
      <c r="B51" s="180">
        <f t="shared" si="0"/>
        <v>48</v>
      </c>
      <c r="C51" s="172" t="s">
        <v>1636</v>
      </c>
      <c r="D51" s="183">
        <f>'[96]Managerial P&amp;L-TMALL'!$C51</f>
        <v>0</v>
      </c>
      <c r="E51" s="183">
        <f>[98]Sheet1!$C49</f>
        <v>0</v>
      </c>
      <c r="F51" s="183">
        <f t="shared" si="1"/>
        <v>0</v>
      </c>
      <c r="G51" s="183">
        <f>'[96]Managerial P&amp;L-TMALL'!$D51</f>
        <v>0</v>
      </c>
      <c r="H51" s="183">
        <f>[98]Sheet1!$D49</f>
        <v>0</v>
      </c>
      <c r="I51" s="183">
        <f t="shared" si="2"/>
        <v>0</v>
      </c>
      <c r="J51" s="183">
        <f>'[96]Managerial P&amp;L-TMALL'!$E51</f>
        <v>0</v>
      </c>
      <c r="K51" s="183">
        <f>[98]Sheet1!$E49</f>
        <v>0</v>
      </c>
      <c r="L51" s="183">
        <f t="shared" si="3"/>
        <v>0</v>
      </c>
      <c r="M51" s="183">
        <f>'[96]Managerial P&amp;L-TMALL'!$F51</f>
        <v>0</v>
      </c>
      <c r="N51" s="183">
        <f>[98]Sheet1!$F49</f>
        <v>0</v>
      </c>
      <c r="O51" s="183">
        <f t="shared" si="4"/>
        <v>0</v>
      </c>
      <c r="P51" s="183">
        <f>'[96]Managerial P&amp;L-TMALL'!$O51</f>
        <v>0</v>
      </c>
      <c r="Q51" s="183">
        <f>[98]Sheet1!$G49</f>
        <v>0</v>
      </c>
      <c r="R51" s="183">
        <f t="shared" si="5"/>
        <v>0</v>
      </c>
    </row>
    <row r="52" spans="1:18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3">
        <f>'[96]Managerial P&amp;L-TMALL'!$C52</f>
        <v>0</v>
      </c>
      <c r="E52" s="183">
        <f>[98]Sheet1!$C50</f>
        <v>0</v>
      </c>
      <c r="F52" s="183">
        <f t="shared" si="1"/>
        <v>0</v>
      </c>
      <c r="G52" s="183">
        <f>'[96]Managerial P&amp;L-TMALL'!$D52</f>
        <v>0</v>
      </c>
      <c r="H52" s="183">
        <f>[98]Sheet1!$D50</f>
        <v>0</v>
      </c>
      <c r="I52" s="183">
        <f t="shared" si="2"/>
        <v>0</v>
      </c>
      <c r="J52" s="183">
        <f>'[96]Managerial P&amp;L-TMALL'!$E52</f>
        <v>0</v>
      </c>
      <c r="K52" s="183">
        <f>[98]Sheet1!$E50</f>
        <v>0</v>
      </c>
      <c r="L52" s="183">
        <f t="shared" si="3"/>
        <v>0</v>
      </c>
      <c r="M52" s="183">
        <f>'[96]Managerial P&amp;L-TMALL'!$F52</f>
        <v>0</v>
      </c>
      <c r="N52" s="183">
        <f>[98]Sheet1!$F50</f>
        <v>0</v>
      </c>
      <c r="O52" s="183">
        <f t="shared" si="4"/>
        <v>0</v>
      </c>
      <c r="P52" s="183">
        <f>'[96]Managerial P&amp;L-TMALL'!$O52</f>
        <v>0</v>
      </c>
      <c r="Q52" s="183">
        <f>[98]Sheet1!$G50</f>
        <v>0</v>
      </c>
      <c r="R52" s="183">
        <f t="shared" si="5"/>
        <v>0</v>
      </c>
    </row>
    <row r="53" spans="1:18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3">
        <f>'[96]Managerial P&amp;L-TMALL'!$C53</f>
        <v>0</v>
      </c>
      <c r="E53" s="183">
        <f>[98]Sheet1!$C51</f>
        <v>0</v>
      </c>
      <c r="F53" s="183">
        <f t="shared" si="1"/>
        <v>0</v>
      </c>
      <c r="G53" s="183">
        <f>'[96]Managerial P&amp;L-TMALL'!$D53</f>
        <v>0</v>
      </c>
      <c r="H53" s="183">
        <f>[98]Sheet1!$D51</f>
        <v>0</v>
      </c>
      <c r="I53" s="183">
        <f t="shared" si="2"/>
        <v>0</v>
      </c>
      <c r="J53" s="183">
        <f>'[96]Managerial P&amp;L-TMALL'!$E53</f>
        <v>0</v>
      </c>
      <c r="K53" s="183">
        <f>[98]Sheet1!$E51</f>
        <v>0</v>
      </c>
      <c r="L53" s="183">
        <f t="shared" si="3"/>
        <v>0</v>
      </c>
      <c r="M53" s="183">
        <f>'[96]Managerial P&amp;L-TMALL'!$F53</f>
        <v>0</v>
      </c>
      <c r="N53" s="183">
        <f>[98]Sheet1!$F51</f>
        <v>0</v>
      </c>
      <c r="O53" s="183">
        <f t="shared" si="4"/>
        <v>0</v>
      </c>
      <c r="P53" s="183">
        <f>'[96]Managerial P&amp;L-TMALL'!$O53</f>
        <v>0</v>
      </c>
      <c r="Q53" s="183">
        <f>[98]Sheet1!$G51</f>
        <v>0</v>
      </c>
      <c r="R53" s="183">
        <f t="shared" si="5"/>
        <v>0</v>
      </c>
    </row>
    <row r="54" spans="1:18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3">
        <f>'[96]Managerial P&amp;L-TMALL'!$C54</f>
        <v>0</v>
      </c>
      <c r="E54" s="183">
        <f>[98]Sheet1!$C52</f>
        <v>0</v>
      </c>
      <c r="F54" s="183">
        <f t="shared" si="1"/>
        <v>0</v>
      </c>
      <c r="G54" s="183">
        <f>'[96]Managerial P&amp;L-TMALL'!$D54</f>
        <v>0</v>
      </c>
      <c r="H54" s="183">
        <f>[98]Sheet1!$D52</f>
        <v>0</v>
      </c>
      <c r="I54" s="183">
        <f t="shared" si="2"/>
        <v>0</v>
      </c>
      <c r="J54" s="183">
        <f>'[96]Managerial P&amp;L-TMALL'!$E54</f>
        <v>0</v>
      </c>
      <c r="K54" s="183">
        <f>[98]Sheet1!$E52</f>
        <v>0</v>
      </c>
      <c r="L54" s="183">
        <f t="shared" si="3"/>
        <v>0</v>
      </c>
      <c r="M54" s="183">
        <f>'[96]Managerial P&amp;L-TMALL'!$F54</f>
        <v>0</v>
      </c>
      <c r="N54" s="183">
        <f>[98]Sheet1!$F52</f>
        <v>0</v>
      </c>
      <c r="O54" s="183">
        <f t="shared" si="4"/>
        <v>0</v>
      </c>
      <c r="P54" s="183">
        <f>'[96]Managerial P&amp;L-TMALL'!$O54</f>
        <v>0</v>
      </c>
      <c r="Q54" s="183">
        <f>[98]Sheet1!$G52</f>
        <v>0</v>
      </c>
      <c r="R54" s="183">
        <f t="shared" si="5"/>
        <v>0</v>
      </c>
    </row>
    <row r="55" spans="1:18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3">
        <f>'[96]Managerial P&amp;L-TMALL'!$C55</f>
        <v>0</v>
      </c>
      <c r="E55" s="183">
        <f>[98]Sheet1!$C53</f>
        <v>0</v>
      </c>
      <c r="F55" s="183">
        <f t="shared" si="1"/>
        <v>0</v>
      </c>
      <c r="G55" s="183">
        <f>'[96]Managerial P&amp;L-TMALL'!$D55</f>
        <v>0</v>
      </c>
      <c r="H55" s="183">
        <f>[98]Sheet1!$D53</f>
        <v>0</v>
      </c>
      <c r="I55" s="183">
        <f t="shared" si="2"/>
        <v>0</v>
      </c>
      <c r="J55" s="183">
        <f>'[96]Managerial P&amp;L-TMALL'!$E55</f>
        <v>0</v>
      </c>
      <c r="K55" s="183">
        <f>[98]Sheet1!$E53</f>
        <v>0</v>
      </c>
      <c r="L55" s="183">
        <f t="shared" si="3"/>
        <v>0</v>
      </c>
      <c r="M55" s="183">
        <f>'[96]Managerial P&amp;L-TMALL'!$F55</f>
        <v>0</v>
      </c>
      <c r="N55" s="183">
        <f>[98]Sheet1!$F53</f>
        <v>0</v>
      </c>
      <c r="O55" s="183">
        <f t="shared" si="4"/>
        <v>0</v>
      </c>
      <c r="P55" s="183">
        <f>'[96]Managerial P&amp;L-TMALL'!$O55</f>
        <v>0</v>
      </c>
      <c r="Q55" s="183">
        <f>[98]Sheet1!$G53</f>
        <v>0</v>
      </c>
      <c r="R55" s="183">
        <f t="shared" si="5"/>
        <v>0</v>
      </c>
    </row>
    <row r="56" spans="1:18" s="15" customFormat="1" ht="15.95" customHeight="1" x14ac:dyDescent="0.2">
      <c r="A56" s="39"/>
      <c r="B56" s="180">
        <f t="shared" si="0"/>
        <v>53</v>
      </c>
      <c r="C56" s="172" t="s">
        <v>1636</v>
      </c>
      <c r="D56" s="183">
        <f>'[96]Managerial P&amp;L-TMALL'!$C56</f>
        <v>0</v>
      </c>
      <c r="E56" s="183">
        <f>[98]Sheet1!$C54</f>
        <v>0</v>
      </c>
      <c r="F56" s="183">
        <f t="shared" si="1"/>
        <v>0</v>
      </c>
      <c r="G56" s="183">
        <f>'[96]Managerial P&amp;L-TMALL'!$D56</f>
        <v>0</v>
      </c>
      <c r="H56" s="183">
        <f>[98]Sheet1!$D54</f>
        <v>0</v>
      </c>
      <c r="I56" s="183">
        <f t="shared" si="2"/>
        <v>0</v>
      </c>
      <c r="J56" s="183">
        <f>'[96]Managerial P&amp;L-TMALL'!$E56</f>
        <v>0</v>
      </c>
      <c r="K56" s="183">
        <f>[98]Sheet1!$E54</f>
        <v>0</v>
      </c>
      <c r="L56" s="183">
        <f t="shared" si="3"/>
        <v>0</v>
      </c>
      <c r="M56" s="183">
        <f>'[96]Managerial P&amp;L-TMALL'!$F56</f>
        <v>0</v>
      </c>
      <c r="N56" s="183">
        <f>[98]Sheet1!$F54</f>
        <v>0</v>
      </c>
      <c r="O56" s="183">
        <f t="shared" si="4"/>
        <v>0</v>
      </c>
      <c r="P56" s="183">
        <f>'[96]Managerial P&amp;L-TMALL'!$O56</f>
        <v>0</v>
      </c>
      <c r="Q56" s="183">
        <f>[98]Sheet1!$G54</f>
        <v>0</v>
      </c>
      <c r="R56" s="183">
        <f t="shared" si="5"/>
        <v>0</v>
      </c>
    </row>
    <row r="57" spans="1:18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3">
        <f>'[96]Managerial P&amp;L-TMALL'!$C57</f>
        <v>0</v>
      </c>
      <c r="E57" s="183">
        <f>[98]Sheet1!$C55</f>
        <v>0</v>
      </c>
      <c r="F57" s="183">
        <f t="shared" si="1"/>
        <v>0</v>
      </c>
      <c r="G57" s="183">
        <f>'[96]Managerial P&amp;L-TMALL'!$D57</f>
        <v>0</v>
      </c>
      <c r="H57" s="183">
        <f>[98]Sheet1!$D55</f>
        <v>0</v>
      </c>
      <c r="I57" s="183">
        <f t="shared" si="2"/>
        <v>0</v>
      </c>
      <c r="J57" s="183">
        <f>'[96]Managerial P&amp;L-TMALL'!$E57</f>
        <v>0</v>
      </c>
      <c r="K57" s="183">
        <f>[98]Sheet1!$E55</f>
        <v>0</v>
      </c>
      <c r="L57" s="183">
        <f t="shared" si="3"/>
        <v>0</v>
      </c>
      <c r="M57" s="183">
        <f>'[96]Managerial P&amp;L-TMALL'!$F57</f>
        <v>0</v>
      </c>
      <c r="N57" s="183">
        <f>[98]Sheet1!$F55</f>
        <v>0</v>
      </c>
      <c r="O57" s="183">
        <f t="shared" si="4"/>
        <v>0</v>
      </c>
      <c r="P57" s="183">
        <f>'[96]Managerial P&amp;L-TMALL'!$O57</f>
        <v>0</v>
      </c>
      <c r="Q57" s="183">
        <f>[98]Sheet1!$G55</f>
        <v>0</v>
      </c>
      <c r="R57" s="183">
        <f t="shared" si="5"/>
        <v>0</v>
      </c>
    </row>
    <row r="58" spans="1:18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4">
        <f>'[96]Managerial P&amp;L-TMALL'!$C58</f>
        <v>0</v>
      </c>
      <c r="E58" s="183">
        <f>[98]Sheet1!$C56</f>
        <v>0</v>
      </c>
      <c r="F58" s="184">
        <f t="shared" si="1"/>
        <v>0</v>
      </c>
      <c r="G58" s="184">
        <f>'[96]Managerial P&amp;L-TMALL'!$D58</f>
        <v>0</v>
      </c>
      <c r="H58" s="183">
        <f>[98]Sheet1!$D56</f>
        <v>0</v>
      </c>
      <c r="I58" s="184">
        <f t="shared" si="2"/>
        <v>0</v>
      </c>
      <c r="J58" s="184">
        <f>'[96]Managerial P&amp;L-TMALL'!$E58</f>
        <v>0</v>
      </c>
      <c r="K58" s="184">
        <f>[98]Sheet1!$E56</f>
        <v>0</v>
      </c>
      <c r="L58" s="184">
        <f t="shared" si="3"/>
        <v>0</v>
      </c>
      <c r="M58" s="184">
        <f>'[96]Managerial P&amp;L-TMALL'!$F58</f>
        <v>0</v>
      </c>
      <c r="N58" s="184">
        <f>[98]Sheet1!$F56</f>
        <v>0</v>
      </c>
      <c r="O58" s="184">
        <f t="shared" si="4"/>
        <v>0</v>
      </c>
      <c r="P58" s="184">
        <f>'[96]Managerial P&amp;L-TMALL'!$O58</f>
        <v>0</v>
      </c>
      <c r="Q58" s="184">
        <f>[98]Sheet1!$G56</f>
        <v>0</v>
      </c>
      <c r="R58" s="184">
        <f t="shared" si="5"/>
        <v>0</v>
      </c>
    </row>
    <row r="59" spans="1:18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3">
        <f>'[96]Managerial P&amp;L-TMALL'!$C59</f>
        <v>0</v>
      </c>
      <c r="E59" s="183">
        <f>[98]Sheet1!$C57</f>
        <v>0</v>
      </c>
      <c r="F59" s="183">
        <f t="shared" si="1"/>
        <v>0</v>
      </c>
      <c r="G59" s="183">
        <f>'[96]Managerial P&amp;L-TMALL'!$D59</f>
        <v>0</v>
      </c>
      <c r="H59" s="183">
        <f>[98]Sheet1!$D57</f>
        <v>0</v>
      </c>
      <c r="I59" s="183">
        <f t="shared" si="2"/>
        <v>0</v>
      </c>
      <c r="J59" s="183">
        <f>'[96]Managerial P&amp;L-TMALL'!$E59</f>
        <v>0</v>
      </c>
      <c r="K59" s="183">
        <f>[98]Sheet1!$E57</f>
        <v>0</v>
      </c>
      <c r="L59" s="183">
        <f t="shared" si="3"/>
        <v>0</v>
      </c>
      <c r="M59" s="183">
        <f>'[96]Managerial P&amp;L-TMALL'!$F59</f>
        <v>0</v>
      </c>
      <c r="N59" s="183">
        <f>[98]Sheet1!$F57</f>
        <v>0</v>
      </c>
      <c r="O59" s="183">
        <f t="shared" si="4"/>
        <v>0</v>
      </c>
      <c r="P59" s="183">
        <f>'[96]Managerial P&amp;L-TMALL'!$O59</f>
        <v>0</v>
      </c>
      <c r="Q59" s="183">
        <f>[98]Sheet1!$G57</f>
        <v>0</v>
      </c>
      <c r="R59" s="183">
        <f t="shared" si="5"/>
        <v>0</v>
      </c>
    </row>
    <row r="60" spans="1:18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3">
        <f>'[96]Managerial P&amp;L-TMALL'!$C60</f>
        <v>0</v>
      </c>
      <c r="E60" s="183">
        <f>[98]Sheet1!$C58</f>
        <v>0</v>
      </c>
      <c r="F60" s="183">
        <f t="shared" si="1"/>
        <v>0</v>
      </c>
      <c r="G60" s="183">
        <f>'[96]Managerial P&amp;L-TMALL'!$D60</f>
        <v>0</v>
      </c>
      <c r="H60" s="183">
        <f>[98]Sheet1!$D58</f>
        <v>0</v>
      </c>
      <c r="I60" s="183">
        <f t="shared" si="2"/>
        <v>0</v>
      </c>
      <c r="J60" s="183">
        <f>'[96]Managerial P&amp;L-TMALL'!$E60</f>
        <v>0</v>
      </c>
      <c r="K60" s="183">
        <f>[98]Sheet1!$E58</f>
        <v>0</v>
      </c>
      <c r="L60" s="183">
        <f t="shared" si="3"/>
        <v>0</v>
      </c>
      <c r="M60" s="183">
        <f>'[96]Managerial P&amp;L-TMALL'!$F60</f>
        <v>0</v>
      </c>
      <c r="N60" s="183">
        <f>[98]Sheet1!$F58</f>
        <v>0</v>
      </c>
      <c r="O60" s="183">
        <f t="shared" si="4"/>
        <v>0</v>
      </c>
      <c r="P60" s="183">
        <f>'[96]Managerial P&amp;L-TMALL'!$O60</f>
        <v>0</v>
      </c>
      <c r="Q60" s="183">
        <f>[98]Sheet1!$G58</f>
        <v>0</v>
      </c>
      <c r="R60" s="183">
        <f t="shared" si="5"/>
        <v>0</v>
      </c>
    </row>
    <row r="61" spans="1:18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3">
        <f>'[96]Managerial P&amp;L-TMALL'!$C61</f>
        <v>0</v>
      </c>
      <c r="E61" s="183">
        <f>[98]Sheet1!$C59</f>
        <v>0</v>
      </c>
      <c r="F61" s="183">
        <f t="shared" si="1"/>
        <v>0</v>
      </c>
      <c r="G61" s="183">
        <f>'[96]Managerial P&amp;L-TMALL'!$D61</f>
        <v>0</v>
      </c>
      <c r="H61" s="183">
        <f>[98]Sheet1!$D59</f>
        <v>0</v>
      </c>
      <c r="I61" s="183">
        <f t="shared" si="2"/>
        <v>0</v>
      </c>
      <c r="J61" s="183">
        <f>'[96]Managerial P&amp;L-TMALL'!$E61</f>
        <v>0</v>
      </c>
      <c r="K61" s="183">
        <f>[98]Sheet1!$E59</f>
        <v>0</v>
      </c>
      <c r="L61" s="183">
        <f t="shared" si="3"/>
        <v>0</v>
      </c>
      <c r="M61" s="183">
        <f>'[96]Managerial P&amp;L-TMALL'!$F61</f>
        <v>0</v>
      </c>
      <c r="N61" s="183">
        <f>[98]Sheet1!$F59</f>
        <v>0</v>
      </c>
      <c r="O61" s="183">
        <f t="shared" si="4"/>
        <v>0</v>
      </c>
      <c r="P61" s="183">
        <f>'[96]Managerial P&amp;L-TMALL'!$O61</f>
        <v>0</v>
      </c>
      <c r="Q61" s="183">
        <f>[98]Sheet1!$G59</f>
        <v>0</v>
      </c>
      <c r="R61" s="183">
        <f t="shared" si="5"/>
        <v>0</v>
      </c>
    </row>
    <row r="62" spans="1:18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3">
        <f>'[96]Managerial P&amp;L-TMALL'!$C62</f>
        <v>0</v>
      </c>
      <c r="E62" s="183">
        <f>[98]Sheet1!$C60</f>
        <v>0</v>
      </c>
      <c r="F62" s="183">
        <f t="shared" si="1"/>
        <v>0</v>
      </c>
      <c r="G62" s="183">
        <f>'[96]Managerial P&amp;L-TMALL'!$D62</f>
        <v>0</v>
      </c>
      <c r="H62" s="183">
        <f>[98]Sheet1!$D60</f>
        <v>0</v>
      </c>
      <c r="I62" s="183">
        <f t="shared" si="2"/>
        <v>0</v>
      </c>
      <c r="J62" s="183">
        <f>'[96]Managerial P&amp;L-TMALL'!$E62</f>
        <v>0</v>
      </c>
      <c r="K62" s="183">
        <f>[98]Sheet1!$E60</f>
        <v>0</v>
      </c>
      <c r="L62" s="183">
        <f t="shared" si="3"/>
        <v>0</v>
      </c>
      <c r="M62" s="183">
        <f>'[96]Managerial P&amp;L-TMALL'!$F62</f>
        <v>0</v>
      </c>
      <c r="N62" s="183">
        <f>[98]Sheet1!$F60</f>
        <v>0</v>
      </c>
      <c r="O62" s="183">
        <f t="shared" si="4"/>
        <v>0</v>
      </c>
      <c r="P62" s="183">
        <f>'[96]Managerial P&amp;L-TMALL'!$O62</f>
        <v>0</v>
      </c>
      <c r="Q62" s="183">
        <f>[98]Sheet1!$G60</f>
        <v>0</v>
      </c>
      <c r="R62" s="183">
        <f t="shared" si="5"/>
        <v>0</v>
      </c>
    </row>
    <row r="63" spans="1:18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3">
        <f>'[96]Managerial P&amp;L-TMALL'!$C63</f>
        <v>0</v>
      </c>
      <c r="E63" s="183">
        <f>[98]Sheet1!$C61</f>
        <v>0</v>
      </c>
      <c r="F63" s="183">
        <f t="shared" si="1"/>
        <v>0</v>
      </c>
      <c r="G63" s="183">
        <f>'[96]Managerial P&amp;L-TMALL'!$D63</f>
        <v>0</v>
      </c>
      <c r="H63" s="183">
        <f>[98]Sheet1!$D61</f>
        <v>0</v>
      </c>
      <c r="I63" s="183">
        <f t="shared" si="2"/>
        <v>0</v>
      </c>
      <c r="J63" s="183">
        <f>'[96]Managerial P&amp;L-TMALL'!$E63</f>
        <v>0</v>
      </c>
      <c r="K63" s="183">
        <f>[98]Sheet1!$E61</f>
        <v>0</v>
      </c>
      <c r="L63" s="183">
        <f t="shared" si="3"/>
        <v>0</v>
      </c>
      <c r="M63" s="183">
        <f>'[96]Managerial P&amp;L-TMALL'!$F63</f>
        <v>0</v>
      </c>
      <c r="N63" s="183">
        <f>[98]Sheet1!$F61</f>
        <v>0</v>
      </c>
      <c r="O63" s="183">
        <f t="shared" si="4"/>
        <v>0</v>
      </c>
      <c r="P63" s="183">
        <f>'[96]Managerial P&amp;L-TMALL'!$O63</f>
        <v>0</v>
      </c>
      <c r="Q63" s="183">
        <f>[98]Sheet1!$G61</f>
        <v>0</v>
      </c>
      <c r="R63" s="183">
        <f t="shared" si="5"/>
        <v>0</v>
      </c>
    </row>
    <row r="64" spans="1:18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3">
        <f>'[96]Managerial P&amp;L-TMALL'!$C64</f>
        <v>0</v>
      </c>
      <c r="E64" s="183">
        <f>[98]Sheet1!$C62</f>
        <v>0</v>
      </c>
      <c r="F64" s="183">
        <f t="shared" si="1"/>
        <v>0</v>
      </c>
      <c r="G64" s="183">
        <f>'[96]Managerial P&amp;L-TMALL'!$D64</f>
        <v>0</v>
      </c>
      <c r="H64" s="183">
        <f>[98]Sheet1!$D62</f>
        <v>0</v>
      </c>
      <c r="I64" s="183">
        <f t="shared" si="2"/>
        <v>0</v>
      </c>
      <c r="J64" s="183">
        <f>'[96]Managerial P&amp;L-TMALL'!$E64</f>
        <v>0</v>
      </c>
      <c r="K64" s="183">
        <f>[98]Sheet1!$E62</f>
        <v>0</v>
      </c>
      <c r="L64" s="183">
        <f t="shared" si="3"/>
        <v>0</v>
      </c>
      <c r="M64" s="183">
        <f>'[96]Managerial P&amp;L-TMALL'!$F64</f>
        <v>0</v>
      </c>
      <c r="N64" s="183">
        <f>[98]Sheet1!$F62</f>
        <v>0</v>
      </c>
      <c r="O64" s="183">
        <f t="shared" si="4"/>
        <v>0</v>
      </c>
      <c r="P64" s="183">
        <f>'[96]Managerial P&amp;L-TMALL'!$O64</f>
        <v>0</v>
      </c>
      <c r="Q64" s="183">
        <f>[98]Sheet1!$G62</f>
        <v>0</v>
      </c>
      <c r="R64" s="183">
        <f t="shared" si="5"/>
        <v>0</v>
      </c>
    </row>
    <row r="65" spans="1:18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3">
        <f>'[96]Managerial P&amp;L-TMALL'!$C65</f>
        <v>0</v>
      </c>
      <c r="E65" s="183">
        <f>[98]Sheet1!$C63</f>
        <v>0</v>
      </c>
      <c r="F65" s="183">
        <f t="shared" si="1"/>
        <v>0</v>
      </c>
      <c r="G65" s="183">
        <f>'[96]Managerial P&amp;L-TMALL'!$D65</f>
        <v>0</v>
      </c>
      <c r="H65" s="183">
        <f>[98]Sheet1!$D63</f>
        <v>0</v>
      </c>
      <c r="I65" s="183">
        <f t="shared" si="2"/>
        <v>0</v>
      </c>
      <c r="J65" s="183">
        <f>'[96]Managerial P&amp;L-TMALL'!$E65</f>
        <v>0</v>
      </c>
      <c r="K65" s="183">
        <f>[98]Sheet1!$E63</f>
        <v>0</v>
      </c>
      <c r="L65" s="183">
        <f t="shared" si="3"/>
        <v>0</v>
      </c>
      <c r="M65" s="183">
        <f>'[96]Managerial P&amp;L-TMALL'!$F65</f>
        <v>0</v>
      </c>
      <c r="N65" s="183">
        <f>[98]Sheet1!$F63</f>
        <v>0</v>
      </c>
      <c r="O65" s="183">
        <f t="shared" si="4"/>
        <v>0</v>
      </c>
      <c r="P65" s="183">
        <f>'[96]Managerial P&amp;L-TMALL'!$O65</f>
        <v>0</v>
      </c>
      <c r="Q65" s="183">
        <f>[98]Sheet1!$G63</f>
        <v>0</v>
      </c>
      <c r="R65" s="183">
        <f t="shared" si="5"/>
        <v>0</v>
      </c>
    </row>
    <row r="66" spans="1:18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3">
        <f>'[96]Managerial P&amp;L-TMALL'!$C66</f>
        <v>0</v>
      </c>
      <c r="E66" s="183">
        <f>[98]Sheet1!$C64</f>
        <v>0</v>
      </c>
      <c r="F66" s="183">
        <f t="shared" si="1"/>
        <v>0</v>
      </c>
      <c r="G66" s="183">
        <f>'[96]Managerial P&amp;L-TMALL'!$D66</f>
        <v>0</v>
      </c>
      <c r="H66" s="183">
        <f>[98]Sheet1!$D64</f>
        <v>0</v>
      </c>
      <c r="I66" s="183">
        <f t="shared" si="2"/>
        <v>0</v>
      </c>
      <c r="J66" s="183">
        <f>'[96]Managerial P&amp;L-TMALL'!$E66</f>
        <v>0</v>
      </c>
      <c r="K66" s="183">
        <f>[98]Sheet1!$E64</f>
        <v>0</v>
      </c>
      <c r="L66" s="183">
        <f t="shared" si="3"/>
        <v>0</v>
      </c>
      <c r="M66" s="183">
        <f>'[96]Managerial P&amp;L-TMALL'!$F66</f>
        <v>0</v>
      </c>
      <c r="N66" s="183">
        <f>[98]Sheet1!$F64</f>
        <v>0</v>
      </c>
      <c r="O66" s="183">
        <f t="shared" si="4"/>
        <v>0</v>
      </c>
      <c r="P66" s="183">
        <f>'[96]Managerial P&amp;L-TMALL'!$O66</f>
        <v>0</v>
      </c>
      <c r="Q66" s="183">
        <f>[98]Sheet1!$G64</f>
        <v>0</v>
      </c>
      <c r="R66" s="183">
        <f t="shared" si="5"/>
        <v>0</v>
      </c>
    </row>
    <row r="67" spans="1:18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3">
        <f>'[96]Managerial P&amp;L-TMALL'!$C67</f>
        <v>0</v>
      </c>
      <c r="E67" s="183">
        <f>[98]Sheet1!$C65</f>
        <v>0</v>
      </c>
      <c r="F67" s="183">
        <f t="shared" si="1"/>
        <v>0</v>
      </c>
      <c r="G67" s="183">
        <f>'[96]Managerial P&amp;L-TMALL'!$D67</f>
        <v>0</v>
      </c>
      <c r="H67" s="183">
        <f>[98]Sheet1!$D65</f>
        <v>0</v>
      </c>
      <c r="I67" s="183">
        <f t="shared" si="2"/>
        <v>0</v>
      </c>
      <c r="J67" s="183">
        <f>'[96]Managerial P&amp;L-TMALL'!$E67</f>
        <v>0</v>
      </c>
      <c r="K67" s="183">
        <f>[98]Sheet1!$E65</f>
        <v>0</v>
      </c>
      <c r="L67" s="183">
        <f t="shared" si="3"/>
        <v>0</v>
      </c>
      <c r="M67" s="183">
        <f>'[96]Managerial P&amp;L-TMALL'!$F67</f>
        <v>0</v>
      </c>
      <c r="N67" s="183">
        <f>[98]Sheet1!$F65</f>
        <v>0</v>
      </c>
      <c r="O67" s="183">
        <f t="shared" si="4"/>
        <v>0</v>
      </c>
      <c r="P67" s="183">
        <f>'[96]Managerial P&amp;L-TMALL'!$O67</f>
        <v>0</v>
      </c>
      <c r="Q67" s="183">
        <f>[98]Sheet1!$G65</f>
        <v>0</v>
      </c>
      <c r="R67" s="183">
        <f t="shared" si="5"/>
        <v>0</v>
      </c>
    </row>
    <row r="68" spans="1:18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3">
        <f>'[96]Managerial P&amp;L-TMALL'!$C68</f>
        <v>0</v>
      </c>
      <c r="E68" s="183">
        <f>[98]Sheet1!$C66</f>
        <v>0</v>
      </c>
      <c r="F68" s="183">
        <f t="shared" si="1"/>
        <v>0</v>
      </c>
      <c r="G68" s="183">
        <f>'[96]Managerial P&amp;L-TMALL'!$D68</f>
        <v>0</v>
      </c>
      <c r="H68" s="183">
        <f>[98]Sheet1!$D66</f>
        <v>0</v>
      </c>
      <c r="I68" s="183">
        <f t="shared" si="2"/>
        <v>0</v>
      </c>
      <c r="J68" s="183">
        <f>'[96]Managerial P&amp;L-TMALL'!$E68</f>
        <v>0</v>
      </c>
      <c r="K68" s="183">
        <f>[98]Sheet1!$E66</f>
        <v>0</v>
      </c>
      <c r="L68" s="183">
        <f t="shared" si="3"/>
        <v>0</v>
      </c>
      <c r="M68" s="183">
        <f>'[96]Managerial P&amp;L-TMALL'!$F68</f>
        <v>0</v>
      </c>
      <c r="N68" s="183">
        <f>[98]Sheet1!$F66</f>
        <v>0</v>
      </c>
      <c r="O68" s="183">
        <f t="shared" si="4"/>
        <v>0</v>
      </c>
      <c r="P68" s="183">
        <f>'[96]Managerial P&amp;L-TMALL'!$O68</f>
        <v>0</v>
      </c>
      <c r="Q68" s="183">
        <f>[98]Sheet1!$G66</f>
        <v>0</v>
      </c>
      <c r="R68" s="183">
        <f t="shared" si="5"/>
        <v>0</v>
      </c>
    </row>
    <row r="69" spans="1:18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3">
        <f>'[96]Managerial P&amp;L-TMALL'!$C69</f>
        <v>0</v>
      </c>
      <c r="E69" s="183">
        <f>[98]Sheet1!$C67</f>
        <v>0</v>
      </c>
      <c r="F69" s="183">
        <f t="shared" ref="F69:F132" si="7">D69-E69</f>
        <v>0</v>
      </c>
      <c r="G69" s="183">
        <f>'[96]Managerial P&amp;L-TMALL'!$D69</f>
        <v>0</v>
      </c>
      <c r="H69" s="183">
        <f>[98]Sheet1!$D67</f>
        <v>0</v>
      </c>
      <c r="I69" s="183">
        <f t="shared" ref="I69:I132" si="8">G69-H69</f>
        <v>0</v>
      </c>
      <c r="J69" s="183">
        <f>'[96]Managerial P&amp;L-TMALL'!$E69</f>
        <v>0</v>
      </c>
      <c r="K69" s="183">
        <f>[98]Sheet1!$E67</f>
        <v>0</v>
      </c>
      <c r="L69" s="183">
        <f t="shared" ref="L69:L132" si="9">J69--K69</f>
        <v>0</v>
      </c>
      <c r="M69" s="183">
        <f>'[96]Managerial P&amp;L-TMALL'!$F69</f>
        <v>0</v>
      </c>
      <c r="N69" s="183">
        <f>[98]Sheet1!$F67</f>
        <v>0</v>
      </c>
      <c r="O69" s="183">
        <f t="shared" ref="O69:O132" si="10">M69-N69</f>
        <v>0</v>
      </c>
      <c r="P69" s="183">
        <f>'[96]Managerial P&amp;L-TMALL'!$O69</f>
        <v>0</v>
      </c>
      <c r="Q69" s="183">
        <f>[98]Sheet1!$G67</f>
        <v>0</v>
      </c>
      <c r="R69" s="183">
        <f t="shared" ref="R69:R132" si="11">P69-Q69</f>
        <v>0</v>
      </c>
    </row>
    <row r="70" spans="1:18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3">
        <f>'[96]Managerial P&amp;L-TMALL'!$C70</f>
        <v>0</v>
      </c>
      <c r="E70" s="183">
        <f>[98]Sheet1!$C68</f>
        <v>0</v>
      </c>
      <c r="F70" s="183">
        <f t="shared" si="7"/>
        <v>0</v>
      </c>
      <c r="G70" s="183">
        <f>'[96]Managerial P&amp;L-TMALL'!$D70</f>
        <v>0</v>
      </c>
      <c r="H70" s="183">
        <f>[98]Sheet1!$D68</f>
        <v>0</v>
      </c>
      <c r="I70" s="183">
        <f t="shared" si="8"/>
        <v>0</v>
      </c>
      <c r="J70" s="183">
        <f>'[96]Managerial P&amp;L-TMALL'!$E70</f>
        <v>0</v>
      </c>
      <c r="K70" s="183">
        <f>[98]Sheet1!$E68</f>
        <v>0</v>
      </c>
      <c r="L70" s="183">
        <f t="shared" si="9"/>
        <v>0</v>
      </c>
      <c r="M70" s="183">
        <f>'[96]Managerial P&amp;L-TMALL'!$F70</f>
        <v>0</v>
      </c>
      <c r="N70" s="183">
        <f>[98]Sheet1!$F68</f>
        <v>0</v>
      </c>
      <c r="O70" s="183">
        <f t="shared" si="10"/>
        <v>0</v>
      </c>
      <c r="P70" s="183">
        <f>'[96]Managerial P&amp;L-TMALL'!$O70</f>
        <v>0</v>
      </c>
      <c r="Q70" s="183">
        <f>[98]Sheet1!$G68</f>
        <v>0</v>
      </c>
      <c r="R70" s="183">
        <f t="shared" si="11"/>
        <v>0</v>
      </c>
    </row>
    <row r="71" spans="1:18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3">
        <f>'[96]Managerial P&amp;L-TMALL'!$C71</f>
        <v>0</v>
      </c>
      <c r="E71" s="183">
        <f>[98]Sheet1!$C69</f>
        <v>0</v>
      </c>
      <c r="F71" s="183">
        <f t="shared" si="7"/>
        <v>0</v>
      </c>
      <c r="G71" s="183">
        <f>'[96]Managerial P&amp;L-TMALL'!$D71</f>
        <v>0</v>
      </c>
      <c r="H71" s="183">
        <f>[98]Sheet1!$D69</f>
        <v>0</v>
      </c>
      <c r="I71" s="183">
        <f t="shared" si="8"/>
        <v>0</v>
      </c>
      <c r="J71" s="183">
        <f>'[96]Managerial P&amp;L-TMALL'!$E71</f>
        <v>0</v>
      </c>
      <c r="K71" s="183">
        <f>[98]Sheet1!$E69</f>
        <v>0</v>
      </c>
      <c r="L71" s="183">
        <f t="shared" si="9"/>
        <v>0</v>
      </c>
      <c r="M71" s="183">
        <f>'[96]Managerial P&amp;L-TMALL'!$F71</f>
        <v>0</v>
      </c>
      <c r="N71" s="183">
        <f>[98]Sheet1!$F69</f>
        <v>0</v>
      </c>
      <c r="O71" s="183">
        <f t="shared" si="10"/>
        <v>0</v>
      </c>
      <c r="P71" s="183">
        <f>'[96]Managerial P&amp;L-TMALL'!$O71</f>
        <v>0</v>
      </c>
      <c r="Q71" s="183">
        <f>[98]Sheet1!$G69</f>
        <v>0</v>
      </c>
      <c r="R71" s="183">
        <f t="shared" si="11"/>
        <v>0</v>
      </c>
    </row>
    <row r="72" spans="1:18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3">
        <f>'[96]Managerial P&amp;L-TMALL'!$C72</f>
        <v>0</v>
      </c>
      <c r="E72" s="183">
        <f>[98]Sheet1!$C70</f>
        <v>0</v>
      </c>
      <c r="F72" s="183">
        <f t="shared" si="7"/>
        <v>0</v>
      </c>
      <c r="G72" s="183">
        <f>'[96]Managerial P&amp;L-TMALL'!$D72</f>
        <v>0</v>
      </c>
      <c r="H72" s="183">
        <f>[98]Sheet1!$D70</f>
        <v>0</v>
      </c>
      <c r="I72" s="183">
        <f t="shared" si="8"/>
        <v>0</v>
      </c>
      <c r="J72" s="183">
        <f>'[96]Managerial P&amp;L-TMALL'!$E72</f>
        <v>0</v>
      </c>
      <c r="K72" s="183">
        <f>[98]Sheet1!$E70</f>
        <v>0</v>
      </c>
      <c r="L72" s="183">
        <f t="shared" si="9"/>
        <v>0</v>
      </c>
      <c r="M72" s="183">
        <f>'[96]Managerial P&amp;L-TMALL'!$F72</f>
        <v>0</v>
      </c>
      <c r="N72" s="183">
        <f>[98]Sheet1!$F70</f>
        <v>0</v>
      </c>
      <c r="O72" s="183">
        <f t="shared" si="10"/>
        <v>0</v>
      </c>
      <c r="P72" s="183">
        <f>'[96]Managerial P&amp;L-TMALL'!$O72</f>
        <v>0</v>
      </c>
      <c r="Q72" s="183">
        <f>[98]Sheet1!$G70</f>
        <v>0</v>
      </c>
      <c r="R72" s="183">
        <f t="shared" si="11"/>
        <v>0</v>
      </c>
    </row>
    <row r="73" spans="1:18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3">
        <f>'[96]Managerial P&amp;L-TMALL'!$C73</f>
        <v>0</v>
      </c>
      <c r="E73" s="183">
        <f>[98]Sheet1!$C71</f>
        <v>0</v>
      </c>
      <c r="F73" s="183">
        <f t="shared" si="7"/>
        <v>0</v>
      </c>
      <c r="G73" s="183">
        <f>'[96]Managerial P&amp;L-TMALL'!$D73</f>
        <v>0</v>
      </c>
      <c r="H73" s="183">
        <f>[98]Sheet1!$D71</f>
        <v>0</v>
      </c>
      <c r="I73" s="183">
        <f t="shared" si="8"/>
        <v>0</v>
      </c>
      <c r="J73" s="183">
        <f>'[96]Managerial P&amp;L-TMALL'!$E73</f>
        <v>0</v>
      </c>
      <c r="K73" s="183">
        <f>[98]Sheet1!$E71</f>
        <v>0</v>
      </c>
      <c r="L73" s="183">
        <f t="shared" si="9"/>
        <v>0</v>
      </c>
      <c r="M73" s="183">
        <f>'[96]Managerial P&amp;L-TMALL'!$F73</f>
        <v>0</v>
      </c>
      <c r="N73" s="183">
        <f>[98]Sheet1!$F71</f>
        <v>0</v>
      </c>
      <c r="O73" s="183">
        <f t="shared" si="10"/>
        <v>0</v>
      </c>
      <c r="P73" s="183">
        <f>'[96]Managerial P&amp;L-TMALL'!$O73</f>
        <v>0</v>
      </c>
      <c r="Q73" s="183">
        <f>[98]Sheet1!$G71</f>
        <v>0</v>
      </c>
      <c r="R73" s="183">
        <f t="shared" si="11"/>
        <v>0</v>
      </c>
    </row>
    <row r="74" spans="1:18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3">
        <f>'[96]Managerial P&amp;L-TMALL'!$C74</f>
        <v>0</v>
      </c>
      <c r="E74" s="183">
        <f>[98]Sheet1!$C72</f>
        <v>0</v>
      </c>
      <c r="F74" s="183">
        <f t="shared" si="7"/>
        <v>0</v>
      </c>
      <c r="G74" s="183">
        <f>'[96]Managerial P&amp;L-TMALL'!$D74</f>
        <v>0</v>
      </c>
      <c r="H74" s="183">
        <f>[98]Sheet1!$D72</f>
        <v>0</v>
      </c>
      <c r="I74" s="183">
        <f t="shared" si="8"/>
        <v>0</v>
      </c>
      <c r="J74" s="183">
        <f>'[96]Managerial P&amp;L-TMALL'!$E74</f>
        <v>0</v>
      </c>
      <c r="K74" s="183">
        <f>[98]Sheet1!$E72</f>
        <v>0</v>
      </c>
      <c r="L74" s="183">
        <f t="shared" si="9"/>
        <v>0</v>
      </c>
      <c r="M74" s="183">
        <f>'[96]Managerial P&amp;L-TMALL'!$F74</f>
        <v>0</v>
      </c>
      <c r="N74" s="183">
        <f>[98]Sheet1!$F72</f>
        <v>0</v>
      </c>
      <c r="O74" s="183">
        <f t="shared" si="10"/>
        <v>0</v>
      </c>
      <c r="P74" s="183">
        <f>'[96]Managerial P&amp;L-TMALL'!$O74</f>
        <v>0</v>
      </c>
      <c r="Q74" s="183">
        <f>[98]Sheet1!$G72</f>
        <v>0</v>
      </c>
      <c r="R74" s="183">
        <f t="shared" si="11"/>
        <v>0</v>
      </c>
    </row>
    <row r="75" spans="1:18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3">
        <f>'[96]Managerial P&amp;L-TMALL'!$C75</f>
        <v>0</v>
      </c>
      <c r="E75" s="183">
        <f>[98]Sheet1!$C73</f>
        <v>0</v>
      </c>
      <c r="F75" s="183">
        <f t="shared" si="7"/>
        <v>0</v>
      </c>
      <c r="G75" s="183">
        <f>'[96]Managerial P&amp;L-TMALL'!$D75</f>
        <v>0</v>
      </c>
      <c r="H75" s="183">
        <f>[98]Sheet1!$D73</f>
        <v>0</v>
      </c>
      <c r="I75" s="183">
        <f t="shared" si="8"/>
        <v>0</v>
      </c>
      <c r="J75" s="183">
        <f>'[96]Managerial P&amp;L-TMALL'!$E75</f>
        <v>0</v>
      </c>
      <c r="K75" s="183">
        <f>[98]Sheet1!$E73</f>
        <v>0</v>
      </c>
      <c r="L75" s="183">
        <f t="shared" si="9"/>
        <v>0</v>
      </c>
      <c r="M75" s="183">
        <f>'[96]Managerial P&amp;L-TMALL'!$F75</f>
        <v>0</v>
      </c>
      <c r="N75" s="183">
        <f>[98]Sheet1!$F73</f>
        <v>0</v>
      </c>
      <c r="O75" s="183">
        <f t="shared" si="10"/>
        <v>0</v>
      </c>
      <c r="P75" s="183">
        <f>'[96]Managerial P&amp;L-TMALL'!$O75</f>
        <v>0</v>
      </c>
      <c r="Q75" s="183">
        <f>[98]Sheet1!$G73</f>
        <v>0</v>
      </c>
      <c r="R75" s="183">
        <f t="shared" si="11"/>
        <v>0</v>
      </c>
    </row>
    <row r="76" spans="1:18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3">
        <f>'[96]Managerial P&amp;L-TMALL'!$C76</f>
        <v>0</v>
      </c>
      <c r="E76" s="183">
        <f>[98]Sheet1!$C74</f>
        <v>0</v>
      </c>
      <c r="F76" s="183">
        <f t="shared" si="7"/>
        <v>0</v>
      </c>
      <c r="G76" s="183">
        <f>'[96]Managerial P&amp;L-TMALL'!$D76</f>
        <v>0</v>
      </c>
      <c r="H76" s="183">
        <f>[98]Sheet1!$D74</f>
        <v>0</v>
      </c>
      <c r="I76" s="183">
        <f t="shared" si="8"/>
        <v>0</v>
      </c>
      <c r="J76" s="183">
        <f>'[96]Managerial P&amp;L-TMALL'!$E76</f>
        <v>0</v>
      </c>
      <c r="K76" s="183">
        <f>[98]Sheet1!$E74</f>
        <v>0</v>
      </c>
      <c r="L76" s="183">
        <f t="shared" si="9"/>
        <v>0</v>
      </c>
      <c r="M76" s="183">
        <f>'[96]Managerial P&amp;L-TMALL'!$F76</f>
        <v>0</v>
      </c>
      <c r="N76" s="183">
        <f>[98]Sheet1!$F74</f>
        <v>0</v>
      </c>
      <c r="O76" s="183">
        <f t="shared" si="10"/>
        <v>0</v>
      </c>
      <c r="P76" s="183">
        <f>'[96]Managerial P&amp;L-TMALL'!$O76</f>
        <v>0</v>
      </c>
      <c r="Q76" s="183">
        <f>[98]Sheet1!$G74</f>
        <v>0</v>
      </c>
      <c r="R76" s="183">
        <f t="shared" si="11"/>
        <v>0</v>
      </c>
    </row>
    <row r="77" spans="1:18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3">
        <f>'[96]Managerial P&amp;L-TMALL'!$C77</f>
        <v>0</v>
      </c>
      <c r="E77" s="183">
        <f>[98]Sheet1!$C75</f>
        <v>0</v>
      </c>
      <c r="F77" s="183">
        <f t="shared" si="7"/>
        <v>0</v>
      </c>
      <c r="G77" s="183">
        <f>'[96]Managerial P&amp;L-TMALL'!$D77</f>
        <v>0</v>
      </c>
      <c r="H77" s="183">
        <f>[98]Sheet1!$D75</f>
        <v>0</v>
      </c>
      <c r="I77" s="183">
        <f t="shared" si="8"/>
        <v>0</v>
      </c>
      <c r="J77" s="183">
        <f>'[96]Managerial P&amp;L-TMALL'!$E77</f>
        <v>0</v>
      </c>
      <c r="K77" s="183">
        <f>[98]Sheet1!$E75</f>
        <v>0</v>
      </c>
      <c r="L77" s="183">
        <f t="shared" si="9"/>
        <v>0</v>
      </c>
      <c r="M77" s="183">
        <f>'[96]Managerial P&amp;L-TMALL'!$F77</f>
        <v>0</v>
      </c>
      <c r="N77" s="183">
        <f>[98]Sheet1!$F75</f>
        <v>0</v>
      </c>
      <c r="O77" s="183">
        <f t="shared" si="10"/>
        <v>0</v>
      </c>
      <c r="P77" s="183">
        <f>'[96]Managerial P&amp;L-TMALL'!$O77</f>
        <v>0</v>
      </c>
      <c r="Q77" s="183">
        <f>[98]Sheet1!$G75</f>
        <v>0</v>
      </c>
      <c r="R77" s="183">
        <f t="shared" si="11"/>
        <v>0</v>
      </c>
    </row>
    <row r="78" spans="1:18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3">
        <f>'[96]Managerial P&amp;L-TMALL'!$C78</f>
        <v>0</v>
      </c>
      <c r="E78" s="183">
        <f>[98]Sheet1!$C76</f>
        <v>0</v>
      </c>
      <c r="F78" s="183">
        <f t="shared" si="7"/>
        <v>0</v>
      </c>
      <c r="G78" s="183">
        <f>'[96]Managerial P&amp;L-TMALL'!$D78</f>
        <v>0</v>
      </c>
      <c r="H78" s="183">
        <f>[98]Sheet1!$D76</f>
        <v>0</v>
      </c>
      <c r="I78" s="183">
        <f t="shared" si="8"/>
        <v>0</v>
      </c>
      <c r="J78" s="183">
        <f>'[96]Managerial P&amp;L-TMALL'!$E78</f>
        <v>0</v>
      </c>
      <c r="K78" s="183">
        <f>[98]Sheet1!$E76</f>
        <v>0</v>
      </c>
      <c r="L78" s="183">
        <f t="shared" si="9"/>
        <v>0</v>
      </c>
      <c r="M78" s="183">
        <f>'[96]Managerial P&amp;L-TMALL'!$F78</f>
        <v>0</v>
      </c>
      <c r="N78" s="183">
        <f>[98]Sheet1!$F76</f>
        <v>0</v>
      </c>
      <c r="O78" s="183">
        <f t="shared" si="10"/>
        <v>0</v>
      </c>
      <c r="P78" s="183">
        <f>'[96]Managerial P&amp;L-TMALL'!$O78</f>
        <v>0</v>
      </c>
      <c r="Q78" s="183">
        <f>[98]Sheet1!$G76</f>
        <v>0</v>
      </c>
      <c r="R78" s="183">
        <f t="shared" si="11"/>
        <v>0</v>
      </c>
    </row>
    <row r="79" spans="1:18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3">
        <f>'[96]Managerial P&amp;L-TMALL'!$C79</f>
        <v>0</v>
      </c>
      <c r="E79" s="183">
        <f>[98]Sheet1!$C77</f>
        <v>0</v>
      </c>
      <c r="F79" s="183">
        <f t="shared" si="7"/>
        <v>0</v>
      </c>
      <c r="G79" s="183">
        <f>'[96]Managerial P&amp;L-TMALL'!$D79</f>
        <v>0</v>
      </c>
      <c r="H79" s="183">
        <f>[98]Sheet1!$D77</f>
        <v>0</v>
      </c>
      <c r="I79" s="183">
        <f t="shared" si="8"/>
        <v>0</v>
      </c>
      <c r="J79" s="183">
        <f>'[96]Managerial P&amp;L-TMALL'!$E79</f>
        <v>0</v>
      </c>
      <c r="K79" s="183">
        <f>[98]Sheet1!$E77</f>
        <v>0</v>
      </c>
      <c r="L79" s="183">
        <f t="shared" si="9"/>
        <v>0</v>
      </c>
      <c r="M79" s="183">
        <f>'[96]Managerial P&amp;L-TMALL'!$F79</f>
        <v>0</v>
      </c>
      <c r="N79" s="183">
        <f>[98]Sheet1!$F77</f>
        <v>0</v>
      </c>
      <c r="O79" s="183">
        <f t="shared" si="10"/>
        <v>0</v>
      </c>
      <c r="P79" s="183">
        <f>'[96]Managerial P&amp;L-TMALL'!$O79</f>
        <v>0</v>
      </c>
      <c r="Q79" s="183">
        <f>[98]Sheet1!$G77</f>
        <v>0</v>
      </c>
      <c r="R79" s="183">
        <f t="shared" si="11"/>
        <v>0</v>
      </c>
    </row>
    <row r="80" spans="1:18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3">
        <f>'[96]Managerial P&amp;L-TMALL'!$C80</f>
        <v>0</v>
      </c>
      <c r="E80" s="183">
        <f>[98]Sheet1!$C78</f>
        <v>0</v>
      </c>
      <c r="F80" s="183">
        <f t="shared" si="7"/>
        <v>0</v>
      </c>
      <c r="G80" s="183">
        <f>'[96]Managerial P&amp;L-TMALL'!$D80</f>
        <v>0</v>
      </c>
      <c r="H80" s="183">
        <f>[98]Sheet1!$D78</f>
        <v>0</v>
      </c>
      <c r="I80" s="183">
        <f t="shared" si="8"/>
        <v>0</v>
      </c>
      <c r="J80" s="183">
        <f>'[96]Managerial P&amp;L-TMALL'!$E80</f>
        <v>0</v>
      </c>
      <c r="K80" s="183">
        <f>[98]Sheet1!$E78</f>
        <v>0</v>
      </c>
      <c r="L80" s="183">
        <f t="shared" si="9"/>
        <v>0</v>
      </c>
      <c r="M80" s="183">
        <f>'[96]Managerial P&amp;L-TMALL'!$F80</f>
        <v>0</v>
      </c>
      <c r="N80" s="183">
        <f>[98]Sheet1!$F78</f>
        <v>0</v>
      </c>
      <c r="O80" s="183">
        <f t="shared" si="10"/>
        <v>0</v>
      </c>
      <c r="P80" s="183">
        <f>'[96]Managerial P&amp;L-TMALL'!$O80</f>
        <v>0</v>
      </c>
      <c r="Q80" s="183">
        <f>[98]Sheet1!$G78</f>
        <v>0</v>
      </c>
      <c r="R80" s="183">
        <f t="shared" si="11"/>
        <v>0</v>
      </c>
    </row>
    <row r="81" spans="1:18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3">
        <f>'[96]Managerial P&amp;L-TMALL'!$C81</f>
        <v>0</v>
      </c>
      <c r="E81" s="183">
        <f>[98]Sheet1!$C79</f>
        <v>0</v>
      </c>
      <c r="F81" s="183">
        <f t="shared" si="7"/>
        <v>0</v>
      </c>
      <c r="G81" s="183">
        <f>'[96]Managerial P&amp;L-TMALL'!$D81</f>
        <v>0</v>
      </c>
      <c r="H81" s="183">
        <f>[98]Sheet1!$D79</f>
        <v>0</v>
      </c>
      <c r="I81" s="183">
        <f t="shared" si="8"/>
        <v>0</v>
      </c>
      <c r="J81" s="183">
        <f>'[96]Managerial P&amp;L-TMALL'!$E81</f>
        <v>0</v>
      </c>
      <c r="K81" s="183">
        <f>[98]Sheet1!$E79</f>
        <v>0</v>
      </c>
      <c r="L81" s="183">
        <f t="shared" si="9"/>
        <v>0</v>
      </c>
      <c r="M81" s="183">
        <f>'[96]Managerial P&amp;L-TMALL'!$F81</f>
        <v>0</v>
      </c>
      <c r="N81" s="183">
        <f>[98]Sheet1!$F79</f>
        <v>0</v>
      </c>
      <c r="O81" s="183">
        <f t="shared" si="10"/>
        <v>0</v>
      </c>
      <c r="P81" s="183">
        <f>'[96]Managerial P&amp;L-TMALL'!$O81</f>
        <v>0</v>
      </c>
      <c r="Q81" s="183">
        <f>[98]Sheet1!$G79</f>
        <v>0</v>
      </c>
      <c r="R81" s="183">
        <f t="shared" si="11"/>
        <v>0</v>
      </c>
    </row>
    <row r="82" spans="1:18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3">
        <f>'[96]Managerial P&amp;L-TMALL'!$C82</f>
        <v>0</v>
      </c>
      <c r="E82" s="183">
        <f>[98]Sheet1!$C80</f>
        <v>0</v>
      </c>
      <c r="F82" s="183">
        <f t="shared" si="7"/>
        <v>0</v>
      </c>
      <c r="G82" s="183">
        <f>'[96]Managerial P&amp;L-TMALL'!$D82</f>
        <v>0</v>
      </c>
      <c r="H82" s="183">
        <f>[98]Sheet1!$D80</f>
        <v>0</v>
      </c>
      <c r="I82" s="183">
        <f t="shared" si="8"/>
        <v>0</v>
      </c>
      <c r="J82" s="183">
        <f>'[96]Managerial P&amp;L-TMALL'!$E82</f>
        <v>0</v>
      </c>
      <c r="K82" s="183">
        <f>[98]Sheet1!$E80</f>
        <v>0</v>
      </c>
      <c r="L82" s="183">
        <f t="shared" si="9"/>
        <v>0</v>
      </c>
      <c r="M82" s="183">
        <f>'[96]Managerial P&amp;L-TMALL'!$F82</f>
        <v>0</v>
      </c>
      <c r="N82" s="183">
        <f>[98]Sheet1!$F80</f>
        <v>0</v>
      </c>
      <c r="O82" s="183">
        <f t="shared" si="10"/>
        <v>0</v>
      </c>
      <c r="P82" s="183">
        <f>'[96]Managerial P&amp;L-TMALL'!$O82</f>
        <v>0</v>
      </c>
      <c r="Q82" s="183">
        <f>[98]Sheet1!$G80</f>
        <v>0</v>
      </c>
      <c r="R82" s="183">
        <f t="shared" si="11"/>
        <v>0</v>
      </c>
    </row>
    <row r="83" spans="1:18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3">
        <f>'[96]Managerial P&amp;L-TMALL'!$C83</f>
        <v>0</v>
      </c>
      <c r="E83" s="183">
        <f>[98]Sheet1!$C81</f>
        <v>0</v>
      </c>
      <c r="F83" s="183">
        <f t="shared" si="7"/>
        <v>0</v>
      </c>
      <c r="G83" s="183">
        <f>'[96]Managerial P&amp;L-TMALL'!$D83</f>
        <v>0</v>
      </c>
      <c r="H83" s="183">
        <f>[98]Sheet1!$D81</f>
        <v>0</v>
      </c>
      <c r="I83" s="183">
        <f t="shared" si="8"/>
        <v>0</v>
      </c>
      <c r="J83" s="183">
        <f>'[96]Managerial P&amp;L-TMALL'!$E83</f>
        <v>0</v>
      </c>
      <c r="K83" s="183">
        <f>[98]Sheet1!$E81</f>
        <v>0</v>
      </c>
      <c r="L83" s="183">
        <f t="shared" si="9"/>
        <v>0</v>
      </c>
      <c r="M83" s="183">
        <f>'[96]Managerial P&amp;L-TMALL'!$F83</f>
        <v>0</v>
      </c>
      <c r="N83" s="183">
        <f>[98]Sheet1!$F81</f>
        <v>0</v>
      </c>
      <c r="O83" s="183">
        <f t="shared" si="10"/>
        <v>0</v>
      </c>
      <c r="P83" s="183">
        <f>'[96]Managerial P&amp;L-TMALL'!$O83</f>
        <v>0</v>
      </c>
      <c r="Q83" s="183">
        <f>[98]Sheet1!$G81</f>
        <v>0</v>
      </c>
      <c r="R83" s="183">
        <f t="shared" si="11"/>
        <v>0</v>
      </c>
    </row>
    <row r="84" spans="1:18" s="15" customFormat="1" ht="15.95" customHeight="1" x14ac:dyDescent="0.2">
      <c r="A84" s="39"/>
      <c r="B84" s="180">
        <f t="shared" si="6"/>
        <v>81</v>
      </c>
      <c r="C84" s="196" t="s">
        <v>1644</v>
      </c>
      <c r="D84" s="183">
        <f>'[96]Managerial P&amp;L-TMALL'!$C84</f>
        <v>0</v>
      </c>
      <c r="E84" s="183">
        <f>[98]Sheet1!$C82</f>
        <v>0</v>
      </c>
      <c r="F84" s="183">
        <f t="shared" si="7"/>
        <v>0</v>
      </c>
      <c r="G84" s="183">
        <f>'[96]Managerial P&amp;L-TMALL'!$D84</f>
        <v>0</v>
      </c>
      <c r="H84" s="183">
        <f>[98]Sheet1!$D82</f>
        <v>0</v>
      </c>
      <c r="I84" s="183">
        <f t="shared" si="8"/>
        <v>0</v>
      </c>
      <c r="J84" s="183">
        <f>'[96]Managerial P&amp;L-TMALL'!$E84</f>
        <v>0</v>
      </c>
      <c r="K84" s="183">
        <f>[98]Sheet1!$E82</f>
        <v>0</v>
      </c>
      <c r="L84" s="183">
        <f t="shared" si="9"/>
        <v>0</v>
      </c>
      <c r="M84" s="183">
        <f>'[96]Managerial P&amp;L-TMALL'!$F84</f>
        <v>0</v>
      </c>
      <c r="N84" s="183">
        <f>[98]Sheet1!$F82</f>
        <v>0</v>
      </c>
      <c r="O84" s="183">
        <f t="shared" si="10"/>
        <v>0</v>
      </c>
      <c r="P84" s="183">
        <f>'[96]Managerial P&amp;L-TMALL'!$O84</f>
        <v>0</v>
      </c>
      <c r="Q84" s="183">
        <f>[98]Sheet1!$G82</f>
        <v>0</v>
      </c>
      <c r="R84" s="183">
        <f t="shared" si="11"/>
        <v>0</v>
      </c>
    </row>
    <row r="85" spans="1:18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3">
        <f>'[96]Managerial P&amp;L-TMALL'!$C85</f>
        <v>193756.2</v>
      </c>
      <c r="E85" s="183" t="str">
        <f>[98]Sheet1!$C83</f>
        <v>193,756.20</v>
      </c>
      <c r="F85" s="183">
        <f t="shared" si="7"/>
        <v>0</v>
      </c>
      <c r="G85" s="183">
        <f>'[96]Managerial P&amp;L-TMALL'!$D85</f>
        <v>156572.26</v>
      </c>
      <c r="H85" s="183" t="str">
        <f>[98]Sheet1!$D83</f>
        <v>156,572.26</v>
      </c>
      <c r="I85" s="183">
        <f t="shared" si="8"/>
        <v>0</v>
      </c>
      <c r="J85" s="183">
        <f>'[96]Managerial P&amp;L-TMALL'!$E85</f>
        <v>167447.19999999998</v>
      </c>
      <c r="K85" s="183" t="str">
        <f>[98]Sheet1!$E83</f>
        <v>167,447.20</v>
      </c>
      <c r="L85" s="183">
        <f t="shared" si="9"/>
        <v>334894.40000000002</v>
      </c>
      <c r="M85" s="183">
        <f>'[96]Managerial P&amp;L-TMALL'!$F85</f>
        <v>306141.59999999998</v>
      </c>
      <c r="N85" s="183" t="str">
        <f>[98]Sheet1!$F83</f>
        <v>306,141.60</v>
      </c>
      <c r="O85" s="183">
        <f t="shared" si="10"/>
        <v>0</v>
      </c>
      <c r="P85" s="183">
        <f>'[96]Managerial P&amp;L-TMALL'!$O85</f>
        <v>823917.26</v>
      </c>
      <c r="Q85" s="183" t="str">
        <f>[98]Sheet1!$G83</f>
        <v>823,917.26</v>
      </c>
      <c r="R85" s="183">
        <f t="shared" si="11"/>
        <v>0</v>
      </c>
    </row>
    <row r="86" spans="1:18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4">
        <f>'[96]Managerial P&amp;L-TMALL'!$C86</f>
        <v>0.2079058211080396</v>
      </c>
      <c r="E86" s="183" t="str">
        <f>[98]Sheet1!$C84</f>
        <v>193,756.20</v>
      </c>
      <c r="F86" s="184">
        <f t="shared" si="7"/>
        <v>-193755.99209417892</v>
      </c>
      <c r="G86" s="184">
        <f>'[96]Managerial P&amp;L-TMALL'!$D86</f>
        <v>0.19314738464859313</v>
      </c>
      <c r="H86" s="183" t="str">
        <f>[98]Sheet1!$D84</f>
        <v>156,572.26</v>
      </c>
      <c r="I86" s="184">
        <f t="shared" si="8"/>
        <v>-156572.06685261536</v>
      </c>
      <c r="J86" s="184">
        <f>'[96]Managerial P&amp;L-TMALL'!$E86</f>
        <v>0.11674884484167682</v>
      </c>
      <c r="K86" s="184">
        <f>[98]Sheet1!$E84</f>
        <v>8.56</v>
      </c>
      <c r="L86" s="184">
        <f t="shared" si="9"/>
        <v>8.6767488448416774</v>
      </c>
      <c r="M86" s="184">
        <f>'[96]Managerial P&amp;L-TMALL'!$F86</f>
        <v>0.19451283766582458</v>
      </c>
      <c r="N86" s="184">
        <f>[98]Sheet1!$F84</f>
        <v>5.14</v>
      </c>
      <c r="O86" s="184">
        <f t="shared" si="10"/>
        <v>-4.9454871623341754</v>
      </c>
      <c r="P86" s="184">
        <f>'[96]Managerial P&amp;L-TMALL'!$O86</f>
        <v>0.17343002365755725</v>
      </c>
      <c r="Q86" s="184">
        <f>[98]Sheet1!$G84</f>
        <v>5.76</v>
      </c>
      <c r="R86" s="184">
        <f t="shared" si="11"/>
        <v>-5.5865699763424423</v>
      </c>
    </row>
    <row r="87" spans="1:18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3">
        <f>'[96]Managerial P&amp;L-TMALL'!$C87</f>
        <v>5202.2</v>
      </c>
      <c r="E87" s="183" t="str">
        <f>[98]Sheet1!$C85</f>
        <v>5,202.20</v>
      </c>
      <c r="F87" s="183">
        <f t="shared" si="7"/>
        <v>0</v>
      </c>
      <c r="G87" s="183">
        <f>'[96]Managerial P&amp;L-TMALL'!$D87</f>
        <v>4301.13</v>
      </c>
      <c r="H87" s="183" t="str">
        <f>[98]Sheet1!$D85</f>
        <v>4,301.13</v>
      </c>
      <c r="I87" s="183">
        <f t="shared" si="8"/>
        <v>0</v>
      </c>
      <c r="J87" s="183">
        <f>'[96]Managerial P&amp;L-TMALL'!$E87</f>
        <v>6547.8</v>
      </c>
      <c r="K87" s="183" t="str">
        <f>[98]Sheet1!$E85</f>
        <v>6,547.80</v>
      </c>
      <c r="L87" s="183">
        <f t="shared" si="9"/>
        <v>13095.6</v>
      </c>
      <c r="M87" s="183">
        <f>'[96]Managerial P&amp;L-TMALL'!$F87</f>
        <v>8597.1299999999992</v>
      </c>
      <c r="N87" s="183" t="str">
        <f>[98]Sheet1!$F85</f>
        <v>8,597.13</v>
      </c>
      <c r="O87" s="183">
        <f t="shared" si="10"/>
        <v>0</v>
      </c>
      <c r="P87" s="183">
        <f>'[96]Managerial P&amp;L-TMALL'!$O87</f>
        <v>24648.260000000002</v>
      </c>
      <c r="Q87" s="183" t="str">
        <f>[98]Sheet1!$G85</f>
        <v>24,648.26</v>
      </c>
      <c r="R87" s="183">
        <f t="shared" si="11"/>
        <v>0</v>
      </c>
    </row>
    <row r="88" spans="1:18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3">
        <f>'[96]Managerial P&amp;L-TMALL'!$C88</f>
        <v>52036.07</v>
      </c>
      <c r="E88" s="183" t="str">
        <f>[98]Sheet1!$C86</f>
        <v>52,036.07</v>
      </c>
      <c r="F88" s="183">
        <f t="shared" si="7"/>
        <v>0</v>
      </c>
      <c r="G88" s="183">
        <f>'[96]Managerial P&amp;L-TMALL'!$D88</f>
        <v>43020.7</v>
      </c>
      <c r="H88" s="183" t="str">
        <f>[98]Sheet1!$D86</f>
        <v>43,020.70</v>
      </c>
      <c r="I88" s="183">
        <f t="shared" si="8"/>
        <v>0</v>
      </c>
      <c r="J88" s="183">
        <f>'[96]Managerial P&amp;L-TMALL'!$E88</f>
        <v>65560.679999999993</v>
      </c>
      <c r="K88" s="183" t="str">
        <f>[98]Sheet1!$E86</f>
        <v>65,560.68</v>
      </c>
      <c r="L88" s="183">
        <f t="shared" si="9"/>
        <v>131121.35999999999</v>
      </c>
      <c r="M88" s="183">
        <f>'[96]Managerial P&amp;L-TMALL'!$F88</f>
        <v>86309.47</v>
      </c>
      <c r="N88" s="183" t="str">
        <f>[98]Sheet1!$F86</f>
        <v>86,309.47</v>
      </c>
      <c r="O88" s="183">
        <f t="shared" si="10"/>
        <v>0</v>
      </c>
      <c r="P88" s="183">
        <f>'[96]Managerial P&amp;L-TMALL'!$O88</f>
        <v>246926.91999999998</v>
      </c>
      <c r="Q88" s="183" t="str">
        <f>[98]Sheet1!$G86</f>
        <v>246,926.92</v>
      </c>
      <c r="R88" s="183">
        <f t="shared" si="11"/>
        <v>0</v>
      </c>
    </row>
    <row r="89" spans="1:18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3">
        <f>'[96]Managerial P&amp;L-TMALL'!$C89</f>
        <v>1704.49</v>
      </c>
      <c r="E89" s="183" t="str">
        <f>[98]Sheet1!$C87</f>
        <v>1,704.49</v>
      </c>
      <c r="F89" s="183">
        <f t="shared" si="7"/>
        <v>0</v>
      </c>
      <c r="G89" s="183">
        <f>'[96]Managerial P&amp;L-TMALL'!$D89</f>
        <v>1983.44</v>
      </c>
      <c r="H89" s="183" t="str">
        <f>[98]Sheet1!$D87</f>
        <v>1,983.44</v>
      </c>
      <c r="I89" s="183">
        <f t="shared" si="8"/>
        <v>0</v>
      </c>
      <c r="J89" s="183">
        <f>'[96]Managerial P&amp;L-TMALL'!$E89</f>
        <v>2198.1999999999998</v>
      </c>
      <c r="K89" s="183" t="str">
        <f>[98]Sheet1!$E87</f>
        <v>2,198.20</v>
      </c>
      <c r="L89" s="183">
        <f t="shared" si="9"/>
        <v>4396.3999999999996</v>
      </c>
      <c r="M89" s="183">
        <f>'[96]Managerial P&amp;L-TMALL'!$F89</f>
        <v>6273.5</v>
      </c>
      <c r="N89" s="183" t="str">
        <f>[98]Sheet1!$F87</f>
        <v>6,273.50</v>
      </c>
      <c r="O89" s="183">
        <f t="shared" si="10"/>
        <v>0</v>
      </c>
      <c r="P89" s="183">
        <f>'[96]Managerial P&amp;L-TMALL'!$O89</f>
        <v>12159.630000000001</v>
      </c>
      <c r="Q89" s="183" t="str">
        <f>[98]Sheet1!$G87</f>
        <v>12,159.63</v>
      </c>
      <c r="R89" s="183">
        <f t="shared" si="11"/>
        <v>0</v>
      </c>
    </row>
    <row r="90" spans="1:18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3">
        <f>'[96]Managerial P&amp;L-TMALL'!$C90</f>
        <v>336</v>
      </c>
      <c r="E90" s="183">
        <f>[98]Sheet1!$C88</f>
        <v>336</v>
      </c>
      <c r="F90" s="183">
        <f t="shared" si="7"/>
        <v>0</v>
      </c>
      <c r="G90" s="183">
        <f>'[96]Managerial P&amp;L-TMALL'!$D90</f>
        <v>0</v>
      </c>
      <c r="H90" s="183">
        <f>[98]Sheet1!$D88</f>
        <v>0</v>
      </c>
      <c r="I90" s="183">
        <f t="shared" si="8"/>
        <v>0</v>
      </c>
      <c r="J90" s="183">
        <f>'[96]Managerial P&amp;L-TMALL'!$E90</f>
        <v>780</v>
      </c>
      <c r="K90" s="183">
        <f>[98]Sheet1!$E88</f>
        <v>780</v>
      </c>
      <c r="L90" s="183">
        <f t="shared" si="9"/>
        <v>1560</v>
      </c>
      <c r="M90" s="183">
        <f>'[96]Managerial P&amp;L-TMALL'!$F90</f>
        <v>0</v>
      </c>
      <c r="N90" s="183">
        <f>[98]Sheet1!$F88</f>
        <v>0</v>
      </c>
      <c r="O90" s="183">
        <f t="shared" si="10"/>
        <v>0</v>
      </c>
      <c r="P90" s="183">
        <f>'[96]Managerial P&amp;L-TMALL'!$O90</f>
        <v>1116</v>
      </c>
      <c r="Q90" s="183" t="str">
        <f>[98]Sheet1!$G88</f>
        <v>1,116.00</v>
      </c>
      <c r="R90" s="183">
        <f t="shared" si="11"/>
        <v>0</v>
      </c>
    </row>
    <row r="91" spans="1:18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3">
        <f>'[96]Managerial P&amp;L-TMALL'!$C91</f>
        <v>0</v>
      </c>
      <c r="E91" s="183">
        <f>[98]Sheet1!$C89</f>
        <v>0</v>
      </c>
      <c r="F91" s="183">
        <f t="shared" si="7"/>
        <v>0</v>
      </c>
      <c r="G91" s="183">
        <f>'[96]Managerial P&amp;L-TMALL'!$D91</f>
        <v>0</v>
      </c>
      <c r="H91" s="183">
        <f>[98]Sheet1!$D89</f>
        <v>0</v>
      </c>
      <c r="I91" s="183">
        <f t="shared" si="8"/>
        <v>0</v>
      </c>
      <c r="J91" s="183">
        <f>'[96]Managerial P&amp;L-TMALL'!$E91</f>
        <v>0</v>
      </c>
      <c r="K91" s="183">
        <f>[98]Sheet1!$E89</f>
        <v>0</v>
      </c>
      <c r="L91" s="183">
        <f t="shared" si="9"/>
        <v>0</v>
      </c>
      <c r="M91" s="183">
        <f>'[96]Managerial P&amp;L-TMALL'!$F91</f>
        <v>15</v>
      </c>
      <c r="N91" s="183">
        <f>[98]Sheet1!$F89</f>
        <v>15</v>
      </c>
      <c r="O91" s="183">
        <f t="shared" si="10"/>
        <v>0</v>
      </c>
      <c r="P91" s="183">
        <f>'[96]Managerial P&amp;L-TMALL'!$O91</f>
        <v>15</v>
      </c>
      <c r="Q91" s="183">
        <f>[98]Sheet1!$G89</f>
        <v>15</v>
      </c>
      <c r="R91" s="183">
        <f t="shared" si="11"/>
        <v>0</v>
      </c>
    </row>
    <row r="92" spans="1:18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3">
        <f>'[96]Managerial P&amp;L-TMALL'!$C92</f>
        <v>0</v>
      </c>
      <c r="E92" s="183">
        <f>[98]Sheet1!$C90</f>
        <v>0</v>
      </c>
      <c r="F92" s="183">
        <f t="shared" si="7"/>
        <v>0</v>
      </c>
      <c r="G92" s="183">
        <f>'[96]Managerial P&amp;L-TMALL'!$D92</f>
        <v>0</v>
      </c>
      <c r="H92" s="183">
        <f>[98]Sheet1!$D90</f>
        <v>0</v>
      </c>
      <c r="I92" s="183">
        <f t="shared" si="8"/>
        <v>0</v>
      </c>
      <c r="J92" s="183">
        <f>'[96]Managerial P&amp;L-TMALL'!$E92</f>
        <v>-16981.13</v>
      </c>
      <c r="K92" s="183" t="str">
        <f>[98]Sheet1!$E90</f>
        <v>-16,981.13</v>
      </c>
      <c r="L92" s="183">
        <f t="shared" si="9"/>
        <v>-33962.26</v>
      </c>
      <c r="M92" s="183">
        <f>'[96]Managerial P&amp;L-TMALL'!$F92</f>
        <v>0</v>
      </c>
      <c r="N92" s="183">
        <f>[98]Sheet1!$F90</f>
        <v>0</v>
      </c>
      <c r="O92" s="183">
        <f t="shared" si="10"/>
        <v>0</v>
      </c>
      <c r="P92" s="183">
        <f>'[96]Managerial P&amp;L-TMALL'!$O92</f>
        <v>-16981.13</v>
      </c>
      <c r="Q92" s="183" t="str">
        <f>[98]Sheet1!$G90</f>
        <v>-16,981.13</v>
      </c>
      <c r="R92" s="183">
        <f t="shared" si="11"/>
        <v>0</v>
      </c>
    </row>
    <row r="93" spans="1:18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3">
        <f>'[96]Managerial P&amp;L-TMALL'!$C93</f>
        <v>22028.16</v>
      </c>
      <c r="E93" s="183" t="str">
        <f>[98]Sheet1!$C91</f>
        <v>22,028.16</v>
      </c>
      <c r="F93" s="183">
        <f t="shared" si="7"/>
        <v>0</v>
      </c>
      <c r="G93" s="183">
        <f>'[96]Managerial P&amp;L-TMALL'!$D93</f>
        <v>12220.71</v>
      </c>
      <c r="H93" s="183" t="str">
        <f>[98]Sheet1!$D91</f>
        <v>12,220.71</v>
      </c>
      <c r="I93" s="183">
        <f t="shared" si="8"/>
        <v>0</v>
      </c>
      <c r="J93" s="183">
        <f>'[96]Managerial P&amp;L-TMALL'!$E93</f>
        <v>19846.060000000001</v>
      </c>
      <c r="K93" s="183" t="str">
        <f>[98]Sheet1!$E91</f>
        <v>19,846.06</v>
      </c>
      <c r="L93" s="183">
        <f t="shared" si="9"/>
        <v>39692.120000000003</v>
      </c>
      <c r="M93" s="183">
        <f>'[96]Managerial P&amp;L-TMALL'!$F93</f>
        <v>24224</v>
      </c>
      <c r="N93" s="183" t="str">
        <f>[98]Sheet1!$F91</f>
        <v>24,224.00</v>
      </c>
      <c r="O93" s="183">
        <f t="shared" si="10"/>
        <v>0</v>
      </c>
      <c r="P93" s="183">
        <f>'[96]Managerial P&amp;L-TMALL'!$O93</f>
        <v>78318.929999999993</v>
      </c>
      <c r="Q93" s="183" t="str">
        <f>[98]Sheet1!$G91</f>
        <v>78,318.93</v>
      </c>
      <c r="R93" s="183">
        <f t="shared" si="11"/>
        <v>0</v>
      </c>
    </row>
    <row r="94" spans="1:18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3">
        <f>'[96]Managerial P&amp;L-TMALL'!$C94</f>
        <v>1940</v>
      </c>
      <c r="E94" s="183" t="str">
        <f>[98]Sheet1!$C92</f>
        <v>1,940.00</v>
      </c>
      <c r="F94" s="183">
        <f t="shared" si="7"/>
        <v>0</v>
      </c>
      <c r="G94" s="183">
        <f>'[96]Managerial P&amp;L-TMALL'!$D94</f>
        <v>0</v>
      </c>
      <c r="H94" s="183">
        <f>[98]Sheet1!$D92</f>
        <v>0</v>
      </c>
      <c r="I94" s="183">
        <f t="shared" si="8"/>
        <v>0</v>
      </c>
      <c r="J94" s="183">
        <f>'[96]Managerial P&amp;L-TMALL'!$E94</f>
        <v>0</v>
      </c>
      <c r="K94" s="183">
        <f>[98]Sheet1!$E92</f>
        <v>0</v>
      </c>
      <c r="L94" s="183">
        <f t="shared" si="9"/>
        <v>0</v>
      </c>
      <c r="M94" s="183">
        <f>'[96]Managerial P&amp;L-TMALL'!$F94</f>
        <v>3228.16</v>
      </c>
      <c r="N94" s="183" t="str">
        <f>[98]Sheet1!$F92</f>
        <v>3,228.16</v>
      </c>
      <c r="O94" s="183">
        <f t="shared" si="10"/>
        <v>0</v>
      </c>
      <c r="P94" s="183">
        <f>'[96]Managerial P&amp;L-TMALL'!$O94</f>
        <v>5168.16</v>
      </c>
      <c r="Q94" s="183" t="str">
        <f>[98]Sheet1!$G92</f>
        <v>5,168.16</v>
      </c>
      <c r="R94" s="183">
        <f t="shared" si="11"/>
        <v>0</v>
      </c>
    </row>
    <row r="95" spans="1:18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3">
        <f>'[96]Managerial P&amp;L-TMALL'!$C95</f>
        <v>0</v>
      </c>
      <c r="E95" s="183">
        <f>[98]Sheet1!$C93</f>
        <v>0</v>
      </c>
      <c r="F95" s="183">
        <f t="shared" si="7"/>
        <v>0</v>
      </c>
      <c r="G95" s="183">
        <f>'[96]Managerial P&amp;L-TMALL'!$D95</f>
        <v>0</v>
      </c>
      <c r="H95" s="183">
        <f>[98]Sheet1!$D93</f>
        <v>0</v>
      </c>
      <c r="I95" s="183">
        <f t="shared" si="8"/>
        <v>0</v>
      </c>
      <c r="J95" s="183">
        <f>'[96]Managerial P&amp;L-TMALL'!$E95</f>
        <v>0</v>
      </c>
      <c r="K95" s="183">
        <f>[98]Sheet1!$E93</f>
        <v>0</v>
      </c>
      <c r="L95" s="183">
        <f t="shared" si="9"/>
        <v>0</v>
      </c>
      <c r="M95" s="183">
        <f>'[96]Managerial P&amp;L-TMALL'!$F95</f>
        <v>14722.22</v>
      </c>
      <c r="N95" s="183" t="str">
        <f>[98]Sheet1!$F93</f>
        <v>14,722.22</v>
      </c>
      <c r="O95" s="183">
        <f t="shared" si="10"/>
        <v>0</v>
      </c>
      <c r="P95" s="183">
        <f>'[96]Managerial P&amp;L-TMALL'!$O95</f>
        <v>14722.22</v>
      </c>
      <c r="Q95" s="183" t="str">
        <f>[98]Sheet1!$G93</f>
        <v>14,722.22</v>
      </c>
      <c r="R95" s="183">
        <f t="shared" si="11"/>
        <v>0</v>
      </c>
    </row>
    <row r="96" spans="1:18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3">
        <f>'[96]Managerial P&amp;L-TMALL'!$C96</f>
        <v>110509.28</v>
      </c>
      <c r="E96" s="183" t="str">
        <f>[98]Sheet1!$C94</f>
        <v>110,509.28</v>
      </c>
      <c r="F96" s="183">
        <f t="shared" si="7"/>
        <v>0</v>
      </c>
      <c r="G96" s="183">
        <f>'[96]Managerial P&amp;L-TMALL'!$D96</f>
        <v>95046.28</v>
      </c>
      <c r="H96" s="183" t="str">
        <f>[98]Sheet1!$D94</f>
        <v>95,046.28</v>
      </c>
      <c r="I96" s="183">
        <f t="shared" si="8"/>
        <v>0</v>
      </c>
      <c r="J96" s="183">
        <f>'[96]Managerial P&amp;L-TMALL'!$E96</f>
        <v>89995.59</v>
      </c>
      <c r="K96" s="183" t="str">
        <f>[98]Sheet1!$E94</f>
        <v>89,995.59</v>
      </c>
      <c r="L96" s="183">
        <f t="shared" si="9"/>
        <v>179991.18</v>
      </c>
      <c r="M96" s="183">
        <f>'[96]Managerial P&amp;L-TMALL'!$F96</f>
        <v>162772.12</v>
      </c>
      <c r="N96" s="183" t="str">
        <f>[98]Sheet1!$F94</f>
        <v>162,772.12</v>
      </c>
      <c r="O96" s="183">
        <f t="shared" si="10"/>
        <v>0</v>
      </c>
      <c r="P96" s="183">
        <f>'[96]Managerial P&amp;L-TMALL'!$O96</f>
        <v>458323.27</v>
      </c>
      <c r="Q96" s="183" t="str">
        <f>[98]Sheet1!$G94</f>
        <v>458,323.27</v>
      </c>
      <c r="R96" s="183">
        <f t="shared" si="11"/>
        <v>0</v>
      </c>
    </row>
    <row r="97" spans="1:18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3">
        <f>'[96]Managerial P&amp;L-TMALL'!$C97</f>
        <v>0</v>
      </c>
      <c r="E97" s="183">
        <f>[98]Sheet1!$C95</f>
        <v>0</v>
      </c>
      <c r="F97" s="183">
        <f t="shared" si="7"/>
        <v>0</v>
      </c>
      <c r="G97" s="183">
        <f>'[96]Managerial P&amp;L-TMALL'!$D97</f>
        <v>0</v>
      </c>
      <c r="H97" s="183">
        <f>[98]Sheet1!$D95</f>
        <v>0</v>
      </c>
      <c r="I97" s="183">
        <f t="shared" si="8"/>
        <v>0</v>
      </c>
      <c r="J97" s="183">
        <f>'[96]Managerial P&amp;L-TMALL'!$E97</f>
        <v>-500</v>
      </c>
      <c r="K97" s="183" t="str">
        <f>[98]Sheet1!$E95</f>
        <v>-,500.00</v>
      </c>
      <c r="L97" s="183" t="e">
        <f t="shared" si="9"/>
        <v>#VALUE!</v>
      </c>
      <c r="M97" s="183">
        <f>'[96]Managerial P&amp;L-TMALL'!$F97</f>
        <v>0</v>
      </c>
      <c r="N97" s="183">
        <f>[98]Sheet1!$F95</f>
        <v>0</v>
      </c>
      <c r="O97" s="183">
        <f t="shared" si="10"/>
        <v>0</v>
      </c>
      <c r="P97" s="183">
        <f>'[96]Managerial P&amp;L-TMALL'!$O97</f>
        <v>-500</v>
      </c>
      <c r="Q97" s="183" t="str">
        <f>[98]Sheet1!$G95</f>
        <v>-,500.00</v>
      </c>
      <c r="R97" s="183" t="e">
        <f t="shared" si="11"/>
        <v>#VALUE!</v>
      </c>
    </row>
    <row r="98" spans="1:18" ht="15.95" customHeight="1" x14ac:dyDescent="0.2">
      <c r="A98" s="26"/>
      <c r="B98" s="179">
        <f t="shared" si="6"/>
        <v>95</v>
      </c>
      <c r="C98" s="196" t="s">
        <v>1644</v>
      </c>
      <c r="D98" s="183">
        <f>'[96]Managerial P&amp;L-TMALL'!$C98</f>
        <v>0</v>
      </c>
      <c r="E98" s="183">
        <f>[98]Sheet1!$C96</f>
        <v>0</v>
      </c>
      <c r="F98" s="183">
        <f t="shared" si="7"/>
        <v>0</v>
      </c>
      <c r="G98" s="183">
        <f>'[96]Managerial P&amp;L-TMALL'!$D98</f>
        <v>0</v>
      </c>
      <c r="H98" s="183">
        <f>[98]Sheet1!$D96</f>
        <v>0</v>
      </c>
      <c r="I98" s="183">
        <f t="shared" si="8"/>
        <v>0</v>
      </c>
      <c r="J98" s="183">
        <f>'[96]Managerial P&amp;L-TMALL'!$E98</f>
        <v>0</v>
      </c>
      <c r="K98" s="183">
        <f>[98]Sheet1!$E96</f>
        <v>0</v>
      </c>
      <c r="L98" s="183">
        <f t="shared" si="9"/>
        <v>0</v>
      </c>
      <c r="M98" s="183">
        <f>'[96]Managerial P&amp;L-TMALL'!$F98</f>
        <v>0</v>
      </c>
      <c r="N98" s="183">
        <f>[98]Sheet1!$F96</f>
        <v>0</v>
      </c>
      <c r="O98" s="183">
        <f t="shared" si="10"/>
        <v>0</v>
      </c>
      <c r="P98" s="183">
        <f>'[96]Managerial P&amp;L-TMALL'!$O98</f>
        <v>0</v>
      </c>
      <c r="Q98" s="183">
        <f>[98]Sheet1!$G96</f>
        <v>0</v>
      </c>
      <c r="R98" s="183">
        <f t="shared" si="11"/>
        <v>0</v>
      </c>
    </row>
    <row r="99" spans="1:18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3">
        <f>'[96]Managerial P&amp;L-TMALL'!$C99</f>
        <v>99558.05</v>
      </c>
      <c r="E99" s="183" t="str">
        <f>[98]Sheet1!$C97</f>
        <v>99,558.05</v>
      </c>
      <c r="F99" s="183">
        <f t="shared" si="7"/>
        <v>0</v>
      </c>
      <c r="G99" s="183">
        <f>'[96]Managerial P&amp;L-TMALL'!$D99</f>
        <v>85229.64</v>
      </c>
      <c r="H99" s="183" t="str">
        <f>[98]Sheet1!$D97</f>
        <v>85,229.64</v>
      </c>
      <c r="I99" s="183">
        <f t="shared" si="8"/>
        <v>0</v>
      </c>
      <c r="J99" s="183">
        <f>'[96]Managerial P&amp;L-TMALL'!$E99</f>
        <v>59770.36</v>
      </c>
      <c r="K99" s="183" t="str">
        <f>[98]Sheet1!$E97</f>
        <v>59,770.36</v>
      </c>
      <c r="L99" s="183">
        <f t="shared" si="9"/>
        <v>119540.72</v>
      </c>
      <c r="M99" s="183">
        <f>'[96]Managerial P&amp;L-TMALL'!$F99</f>
        <v>239251.8</v>
      </c>
      <c r="N99" s="183" t="str">
        <f>[98]Sheet1!$F97</f>
        <v>239,251.80</v>
      </c>
      <c r="O99" s="183">
        <f t="shared" si="10"/>
        <v>0</v>
      </c>
      <c r="P99" s="183">
        <f>'[96]Managerial P&amp;L-TMALL'!$O99</f>
        <v>483809.85</v>
      </c>
      <c r="Q99" s="183" t="str">
        <f>[98]Sheet1!$G97</f>
        <v>483,809.85</v>
      </c>
      <c r="R99" s="183">
        <f t="shared" si="11"/>
        <v>0</v>
      </c>
    </row>
    <row r="100" spans="1:18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4">
        <f>'[96]Managerial P&amp;L-TMALL'!$C100</f>
        <v>0.10682857185042471</v>
      </c>
      <c r="E100" s="183" t="str">
        <f>[98]Sheet1!$C98</f>
        <v>99,558.05</v>
      </c>
      <c r="F100" s="184">
        <f t="shared" si="7"/>
        <v>-99557.943171428153</v>
      </c>
      <c r="G100" s="184">
        <f>'[96]Managerial P&amp;L-TMALL'!$D100</f>
        <v>0.10513919937376594</v>
      </c>
      <c r="H100" s="183" t="str">
        <f>[98]Sheet1!$D98</f>
        <v>85,229.64</v>
      </c>
      <c r="I100" s="184">
        <f t="shared" si="8"/>
        <v>-85229.534860800632</v>
      </c>
      <c r="J100" s="184">
        <f>'[96]Managerial P&amp;L-TMALL'!$E100</f>
        <v>4.1673557311027995E-2</v>
      </c>
      <c r="K100" s="184">
        <f>[98]Sheet1!$E98</f>
        <v>23.99</v>
      </c>
      <c r="L100" s="184">
        <f t="shared" si="9"/>
        <v>24.031673557311027</v>
      </c>
      <c r="M100" s="184">
        <f>'[96]Managerial P&amp;L-TMALL'!$F100</f>
        <v>0.15201314207104272</v>
      </c>
      <c r="N100" s="184">
        <f>[98]Sheet1!$F98</f>
        <v>6.57</v>
      </c>
      <c r="O100" s="184">
        <f t="shared" si="10"/>
        <v>-6.4179868579289572</v>
      </c>
      <c r="P100" s="184">
        <f>'[96]Managerial P&amp;L-TMALL'!$O100</f>
        <v>0.10183929601287782</v>
      </c>
      <c r="Q100" s="184">
        <f>[98]Sheet1!$G98</f>
        <v>9.81</v>
      </c>
      <c r="R100" s="184">
        <f t="shared" si="11"/>
        <v>-9.7081607039871223</v>
      </c>
    </row>
    <row r="101" spans="1:18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3">
        <f>'[96]Managerial P&amp;L-TMALL'!$C101</f>
        <v>0</v>
      </c>
      <c r="E101" s="183">
        <f>[98]Sheet1!$C99</f>
        <v>0</v>
      </c>
      <c r="F101" s="183">
        <f t="shared" si="7"/>
        <v>0</v>
      </c>
      <c r="G101" s="183">
        <f>'[96]Managerial P&amp;L-TMALL'!$D101</f>
        <v>0</v>
      </c>
      <c r="H101" s="183">
        <f>[98]Sheet1!$D99</f>
        <v>0</v>
      </c>
      <c r="I101" s="183">
        <f t="shared" si="8"/>
        <v>0</v>
      </c>
      <c r="J101" s="183">
        <f>'[96]Managerial P&amp;L-TMALL'!$E101</f>
        <v>0</v>
      </c>
      <c r="K101" s="183">
        <f>[98]Sheet1!$E99</f>
        <v>0</v>
      </c>
      <c r="L101" s="183">
        <f t="shared" si="9"/>
        <v>0</v>
      </c>
      <c r="M101" s="183">
        <f>'[96]Managerial P&amp;L-TMALL'!$F101</f>
        <v>0</v>
      </c>
      <c r="N101" s="183">
        <f>[98]Sheet1!$F99</f>
        <v>0</v>
      </c>
      <c r="O101" s="183">
        <f t="shared" si="10"/>
        <v>0</v>
      </c>
      <c r="P101" s="183">
        <f>'[96]Managerial P&amp;L-TMALL'!$O101</f>
        <v>0</v>
      </c>
      <c r="Q101" s="183">
        <f>[98]Sheet1!$G99</f>
        <v>0</v>
      </c>
      <c r="R101" s="183">
        <f t="shared" si="11"/>
        <v>0</v>
      </c>
    </row>
    <row r="102" spans="1:18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3">
        <f>'[96]Managerial P&amp;L-TMALL'!$C102</f>
        <v>0</v>
      </c>
      <c r="E102" s="183">
        <f>[98]Sheet1!$C100</f>
        <v>0</v>
      </c>
      <c r="F102" s="183">
        <f t="shared" si="7"/>
        <v>0</v>
      </c>
      <c r="G102" s="183">
        <f>'[96]Managerial P&amp;L-TMALL'!$D102</f>
        <v>0</v>
      </c>
      <c r="H102" s="183">
        <f>[98]Sheet1!$D100</f>
        <v>0</v>
      </c>
      <c r="I102" s="183">
        <f t="shared" si="8"/>
        <v>0</v>
      </c>
      <c r="J102" s="183">
        <f>'[96]Managerial P&amp;L-TMALL'!$E102</f>
        <v>0</v>
      </c>
      <c r="K102" s="183">
        <f>[98]Sheet1!$E100</f>
        <v>0</v>
      </c>
      <c r="L102" s="183">
        <f t="shared" si="9"/>
        <v>0</v>
      </c>
      <c r="M102" s="183">
        <f>'[96]Managerial P&amp;L-TMALL'!$F102</f>
        <v>4500</v>
      </c>
      <c r="N102" s="183" t="str">
        <f>[98]Sheet1!$F100</f>
        <v>4,500.00</v>
      </c>
      <c r="O102" s="183">
        <f t="shared" si="10"/>
        <v>0</v>
      </c>
      <c r="P102" s="183">
        <f>'[96]Managerial P&amp;L-TMALL'!$O102</f>
        <v>4500</v>
      </c>
      <c r="Q102" s="183" t="str">
        <f>[98]Sheet1!$G100</f>
        <v>4,500.00</v>
      </c>
      <c r="R102" s="183">
        <f t="shared" si="11"/>
        <v>0</v>
      </c>
    </row>
    <row r="103" spans="1:18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3">
        <f>'[96]Managerial P&amp;L-TMALL'!$C103</f>
        <v>0</v>
      </c>
      <c r="E103" s="183">
        <f>[98]Sheet1!$C101</f>
        <v>0</v>
      </c>
      <c r="F103" s="183">
        <f t="shared" si="7"/>
        <v>0</v>
      </c>
      <c r="G103" s="183">
        <f>'[96]Managerial P&amp;L-TMALL'!$D103</f>
        <v>0</v>
      </c>
      <c r="H103" s="183">
        <f>[98]Sheet1!$D101</f>
        <v>0</v>
      </c>
      <c r="I103" s="183">
        <f t="shared" si="8"/>
        <v>0</v>
      </c>
      <c r="J103" s="183">
        <f>'[96]Managerial P&amp;L-TMALL'!$E103</f>
        <v>0</v>
      </c>
      <c r="K103" s="183">
        <f>[98]Sheet1!$E101</f>
        <v>0</v>
      </c>
      <c r="L103" s="183">
        <f t="shared" si="9"/>
        <v>0</v>
      </c>
      <c r="M103" s="183">
        <f>'[96]Managerial P&amp;L-TMALL'!$F103</f>
        <v>0</v>
      </c>
      <c r="N103" s="183">
        <f>[98]Sheet1!$F101</f>
        <v>0</v>
      </c>
      <c r="O103" s="183">
        <f t="shared" si="10"/>
        <v>0</v>
      </c>
      <c r="P103" s="183">
        <f>'[96]Managerial P&amp;L-TMALL'!$O103</f>
        <v>0</v>
      </c>
      <c r="Q103" s="183">
        <f>[98]Sheet1!$G101</f>
        <v>0</v>
      </c>
      <c r="R103" s="183">
        <f t="shared" si="11"/>
        <v>0</v>
      </c>
    </row>
    <row r="104" spans="1:18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3">
        <f>'[96]Managerial P&amp;L-TMALL'!$C104</f>
        <v>99558.05</v>
      </c>
      <c r="E104" s="183" t="str">
        <f>[98]Sheet1!$C102</f>
        <v>99,558.05</v>
      </c>
      <c r="F104" s="183">
        <f t="shared" si="7"/>
        <v>0</v>
      </c>
      <c r="G104" s="183">
        <f>'[96]Managerial P&amp;L-TMALL'!$D104</f>
        <v>85229.64</v>
      </c>
      <c r="H104" s="183" t="str">
        <f>[98]Sheet1!$D102</f>
        <v>85,229.64</v>
      </c>
      <c r="I104" s="183">
        <f t="shared" si="8"/>
        <v>0</v>
      </c>
      <c r="J104" s="183">
        <f>'[96]Managerial P&amp;L-TMALL'!$E104</f>
        <v>59770.36</v>
      </c>
      <c r="K104" s="183" t="str">
        <f>[98]Sheet1!$E102</f>
        <v>59,770.36</v>
      </c>
      <c r="L104" s="183">
        <f t="shared" si="9"/>
        <v>119540.72</v>
      </c>
      <c r="M104" s="183">
        <f>'[96]Managerial P&amp;L-TMALL'!$F104</f>
        <v>234751.8</v>
      </c>
      <c r="N104" s="183" t="str">
        <f>[98]Sheet1!$F102</f>
        <v>234,751.80</v>
      </c>
      <c r="O104" s="183">
        <f t="shared" si="10"/>
        <v>0</v>
      </c>
      <c r="P104" s="183">
        <f>'[96]Managerial P&amp;L-TMALL'!$O104</f>
        <v>479309.85</v>
      </c>
      <c r="Q104" s="183" t="str">
        <f>[98]Sheet1!$G102</f>
        <v>479,309.85</v>
      </c>
      <c r="R104" s="183">
        <f t="shared" si="11"/>
        <v>0</v>
      </c>
    </row>
    <row r="105" spans="1:18" ht="15.95" customHeight="1" x14ac:dyDescent="0.2">
      <c r="A105" s="39"/>
      <c r="B105" s="180">
        <f t="shared" si="6"/>
        <v>102</v>
      </c>
      <c r="C105" s="196" t="s">
        <v>1644</v>
      </c>
      <c r="D105" s="183">
        <f>'[96]Managerial P&amp;L-TMALL'!$C105</f>
        <v>0</v>
      </c>
      <c r="E105" s="183">
        <f>[98]Sheet1!$C103</f>
        <v>0</v>
      </c>
      <c r="F105" s="183">
        <f t="shared" si="7"/>
        <v>0</v>
      </c>
      <c r="G105" s="183">
        <f>'[96]Managerial P&amp;L-TMALL'!$D105</f>
        <v>0</v>
      </c>
      <c r="H105" s="183">
        <f>[98]Sheet1!$D103</f>
        <v>0</v>
      </c>
      <c r="I105" s="183">
        <f t="shared" si="8"/>
        <v>0</v>
      </c>
      <c r="J105" s="183">
        <f>'[96]Managerial P&amp;L-TMALL'!$E105</f>
        <v>0</v>
      </c>
      <c r="K105" s="183">
        <f>[98]Sheet1!$E103</f>
        <v>0</v>
      </c>
      <c r="L105" s="183">
        <f t="shared" si="9"/>
        <v>0</v>
      </c>
      <c r="M105" s="183">
        <f>'[96]Managerial P&amp;L-TMALL'!$F105</f>
        <v>0</v>
      </c>
      <c r="N105" s="183">
        <f>[98]Sheet1!$F103</f>
        <v>0</v>
      </c>
      <c r="O105" s="183">
        <f t="shared" si="10"/>
        <v>0</v>
      </c>
      <c r="P105" s="183">
        <f>'[96]Managerial P&amp;L-TMALL'!$O105</f>
        <v>0</v>
      </c>
      <c r="Q105" s="183">
        <f>[98]Sheet1!$G103</f>
        <v>0</v>
      </c>
      <c r="R105" s="183">
        <f t="shared" si="11"/>
        <v>0</v>
      </c>
    </row>
    <row r="106" spans="1:18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3">
        <f>'[96]Managerial P&amp;L-TMALL'!$C106</f>
        <v>0</v>
      </c>
      <c r="E106" s="183">
        <f>[98]Sheet1!$C104</f>
        <v>0</v>
      </c>
      <c r="F106" s="183">
        <f t="shared" si="7"/>
        <v>0</v>
      </c>
      <c r="G106" s="183">
        <f>'[96]Managerial P&amp;L-TMALL'!$D106</f>
        <v>18867.919999999998</v>
      </c>
      <c r="H106" s="183" t="str">
        <f>[98]Sheet1!$D104</f>
        <v>18,867.92</v>
      </c>
      <c r="I106" s="183">
        <f t="shared" si="8"/>
        <v>0</v>
      </c>
      <c r="J106" s="183">
        <f>'[96]Managerial P&amp;L-TMALL'!$E106</f>
        <v>0</v>
      </c>
      <c r="K106" s="183">
        <f>[98]Sheet1!$E104</f>
        <v>0</v>
      </c>
      <c r="L106" s="183">
        <f t="shared" si="9"/>
        <v>0</v>
      </c>
      <c r="M106" s="183">
        <f>'[96]Managerial P&amp;L-TMALL'!$F106</f>
        <v>0</v>
      </c>
      <c r="N106" s="183">
        <f>[98]Sheet1!$F104</f>
        <v>0</v>
      </c>
      <c r="O106" s="183">
        <f t="shared" si="10"/>
        <v>0</v>
      </c>
      <c r="P106" s="183">
        <f>'[96]Managerial P&amp;L-TMALL'!$O106</f>
        <v>18867.919999999998</v>
      </c>
      <c r="Q106" s="183" t="str">
        <f>[98]Sheet1!$G104</f>
        <v>18,867.92</v>
      </c>
      <c r="R106" s="183">
        <f t="shared" si="11"/>
        <v>0</v>
      </c>
    </row>
    <row r="107" spans="1:18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3">
        <f>'[96]Managerial P&amp;L-TMALL'!$C107</f>
        <v>0</v>
      </c>
      <c r="E107" s="183">
        <f>[98]Sheet1!$C105</f>
        <v>0</v>
      </c>
      <c r="F107" s="183">
        <f t="shared" si="7"/>
        <v>0</v>
      </c>
      <c r="G107" s="183">
        <f>'[96]Managerial P&amp;L-TMALL'!$D107</f>
        <v>2.3275447398912699E-2</v>
      </c>
      <c r="H107" s="183" t="str">
        <f>[98]Sheet1!$D105</f>
        <v>18,867.92</v>
      </c>
      <c r="I107" s="183">
        <f t="shared" si="8"/>
        <v>-18867.8967245526</v>
      </c>
      <c r="J107" s="183">
        <f>'[96]Managerial P&amp;L-TMALL'!$E107</f>
        <v>0</v>
      </c>
      <c r="K107" s="183">
        <f>[98]Sheet1!$E105</f>
        <v>0</v>
      </c>
      <c r="L107" s="183">
        <f t="shared" si="9"/>
        <v>0</v>
      </c>
      <c r="M107" s="183">
        <f>'[96]Managerial P&amp;L-TMALL'!$F107</f>
        <v>0</v>
      </c>
      <c r="N107" s="183">
        <f>[98]Sheet1!$F105</f>
        <v>0</v>
      </c>
      <c r="O107" s="183">
        <f t="shared" si="10"/>
        <v>0</v>
      </c>
      <c r="P107" s="183">
        <f>'[96]Managerial P&amp;L-TMALL'!$O107</f>
        <v>3.9715927446026525E-3</v>
      </c>
      <c r="Q107" s="183">
        <f>[98]Sheet1!$G105</f>
        <v>0</v>
      </c>
      <c r="R107" s="183">
        <f t="shared" si="11"/>
        <v>3.9715927446026525E-3</v>
      </c>
    </row>
    <row r="108" spans="1:18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3">
        <f>'[96]Managerial P&amp;L-TMALL'!$C108</f>
        <v>0</v>
      </c>
      <c r="E108" s="183">
        <f>[98]Sheet1!$C106</f>
        <v>0</v>
      </c>
      <c r="F108" s="183">
        <f t="shared" si="7"/>
        <v>0</v>
      </c>
      <c r="G108" s="183">
        <f>'[96]Managerial P&amp;L-TMALL'!$D108</f>
        <v>18867.919999999998</v>
      </c>
      <c r="H108" s="183" t="str">
        <f>[98]Sheet1!$D106</f>
        <v>18,867.92</v>
      </c>
      <c r="I108" s="183">
        <f t="shared" si="8"/>
        <v>0</v>
      </c>
      <c r="J108" s="183">
        <f>'[96]Managerial P&amp;L-TMALL'!$E108</f>
        <v>0</v>
      </c>
      <c r="K108" s="183">
        <f>[98]Sheet1!$E106</f>
        <v>0</v>
      </c>
      <c r="L108" s="183">
        <f t="shared" si="9"/>
        <v>0</v>
      </c>
      <c r="M108" s="183">
        <f>'[96]Managerial P&amp;L-TMALL'!$F108</f>
        <v>0</v>
      </c>
      <c r="N108" s="183">
        <f>[98]Sheet1!$F106</f>
        <v>0</v>
      </c>
      <c r="O108" s="183">
        <f t="shared" si="10"/>
        <v>0</v>
      </c>
      <c r="P108" s="183">
        <f>'[96]Managerial P&amp;L-TMALL'!$O108</f>
        <v>18867.919999999998</v>
      </c>
      <c r="Q108" s="183" t="str">
        <f>[98]Sheet1!$G106</f>
        <v>18,867.92</v>
      </c>
      <c r="R108" s="183">
        <f t="shared" si="11"/>
        <v>0</v>
      </c>
    </row>
    <row r="109" spans="1:18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3">
        <f>'[96]Managerial P&amp;L-TMALL'!$C109</f>
        <v>0</v>
      </c>
      <c r="E109" s="183">
        <f>[98]Sheet1!$C107</f>
        <v>0</v>
      </c>
      <c r="F109" s="183">
        <f t="shared" si="7"/>
        <v>0</v>
      </c>
      <c r="G109" s="183">
        <f>'[96]Managerial P&amp;L-TMALL'!$D109</f>
        <v>0</v>
      </c>
      <c r="H109" s="183">
        <f>[98]Sheet1!$D107</f>
        <v>0</v>
      </c>
      <c r="I109" s="183">
        <f t="shared" si="8"/>
        <v>0</v>
      </c>
      <c r="J109" s="183">
        <f>'[96]Managerial P&amp;L-TMALL'!$E109</f>
        <v>0</v>
      </c>
      <c r="K109" s="183">
        <f>[98]Sheet1!$E107</f>
        <v>0</v>
      </c>
      <c r="L109" s="183">
        <f t="shared" si="9"/>
        <v>0</v>
      </c>
      <c r="M109" s="183">
        <f>'[96]Managerial P&amp;L-TMALL'!$F109</f>
        <v>0</v>
      </c>
      <c r="N109" s="183">
        <f>[98]Sheet1!$F107</f>
        <v>0</v>
      </c>
      <c r="O109" s="183">
        <f t="shared" si="10"/>
        <v>0</v>
      </c>
      <c r="P109" s="183">
        <f>'[96]Managerial P&amp;L-TMALL'!$O109</f>
        <v>0</v>
      </c>
      <c r="Q109" s="183">
        <f>[98]Sheet1!$G107</f>
        <v>0</v>
      </c>
      <c r="R109" s="183">
        <f t="shared" si="11"/>
        <v>0</v>
      </c>
    </row>
    <row r="110" spans="1:18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3">
        <f>'[96]Managerial P&amp;L-TMALL'!$C110</f>
        <v>0</v>
      </c>
      <c r="E110" s="183">
        <f>[98]Sheet1!$C108</f>
        <v>0</v>
      </c>
      <c r="F110" s="183">
        <f t="shared" si="7"/>
        <v>0</v>
      </c>
      <c r="G110" s="183">
        <f>'[96]Managerial P&amp;L-TMALL'!$D110</f>
        <v>0</v>
      </c>
      <c r="H110" s="183">
        <f>[98]Sheet1!$D108</f>
        <v>0</v>
      </c>
      <c r="I110" s="183">
        <f t="shared" si="8"/>
        <v>0</v>
      </c>
      <c r="J110" s="183">
        <f>'[96]Managerial P&amp;L-TMALL'!$E110</f>
        <v>0</v>
      </c>
      <c r="K110" s="183">
        <f>[98]Sheet1!$E108</f>
        <v>0</v>
      </c>
      <c r="L110" s="183">
        <f t="shared" si="9"/>
        <v>0</v>
      </c>
      <c r="M110" s="183">
        <f>'[96]Managerial P&amp;L-TMALL'!$F110</f>
        <v>0</v>
      </c>
      <c r="N110" s="183">
        <f>[98]Sheet1!$F108</f>
        <v>0</v>
      </c>
      <c r="O110" s="183">
        <f t="shared" si="10"/>
        <v>0</v>
      </c>
      <c r="P110" s="183">
        <f>'[96]Managerial P&amp;L-TMALL'!$O110</f>
        <v>0</v>
      </c>
      <c r="Q110" s="183">
        <f>[98]Sheet1!$G108</f>
        <v>0</v>
      </c>
      <c r="R110" s="183">
        <f t="shared" si="11"/>
        <v>0</v>
      </c>
    </row>
    <row r="111" spans="1:18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3">
        <f>'[96]Managerial P&amp;L-TMALL'!$C111</f>
        <v>0</v>
      </c>
      <c r="E111" s="183">
        <f>[98]Sheet1!$C109</f>
        <v>0</v>
      </c>
      <c r="F111" s="183">
        <f t="shared" si="7"/>
        <v>0</v>
      </c>
      <c r="G111" s="183">
        <f>'[96]Managerial P&amp;L-TMALL'!$D111</f>
        <v>0</v>
      </c>
      <c r="H111" s="183">
        <f>[98]Sheet1!$D109</f>
        <v>0</v>
      </c>
      <c r="I111" s="183">
        <f t="shared" si="8"/>
        <v>0</v>
      </c>
      <c r="J111" s="183">
        <f>'[96]Managerial P&amp;L-TMALL'!$E111</f>
        <v>0</v>
      </c>
      <c r="K111" s="183">
        <f>[98]Sheet1!$E109</f>
        <v>0</v>
      </c>
      <c r="L111" s="183">
        <f t="shared" si="9"/>
        <v>0</v>
      </c>
      <c r="M111" s="183">
        <f>'[96]Managerial P&amp;L-TMALL'!$F111</f>
        <v>0</v>
      </c>
      <c r="N111" s="183">
        <f>[98]Sheet1!$F109</f>
        <v>0</v>
      </c>
      <c r="O111" s="183">
        <f t="shared" si="10"/>
        <v>0</v>
      </c>
      <c r="P111" s="183">
        <f>'[96]Managerial P&amp;L-TMALL'!$O111</f>
        <v>0</v>
      </c>
      <c r="Q111" s="183">
        <f>[98]Sheet1!$G109</f>
        <v>0</v>
      </c>
      <c r="R111" s="183">
        <f t="shared" si="11"/>
        <v>0</v>
      </c>
    </row>
    <row r="112" spans="1:18" s="15" customFormat="1" ht="15.95" customHeight="1" x14ac:dyDescent="0.2">
      <c r="A112" s="26"/>
      <c r="B112" s="179">
        <f t="shared" si="6"/>
        <v>109</v>
      </c>
      <c r="C112" s="196" t="s">
        <v>1644</v>
      </c>
      <c r="D112" s="183">
        <f>'[96]Managerial P&amp;L-TMALL'!$C112</f>
        <v>0</v>
      </c>
      <c r="E112" s="183">
        <f>[98]Sheet1!$C110</f>
        <v>0</v>
      </c>
      <c r="F112" s="183">
        <f t="shared" si="7"/>
        <v>0</v>
      </c>
      <c r="G112" s="183">
        <f>'[96]Managerial P&amp;L-TMALL'!$D112</f>
        <v>0</v>
      </c>
      <c r="H112" s="183">
        <f>[98]Sheet1!$D110</f>
        <v>0</v>
      </c>
      <c r="I112" s="183">
        <f t="shared" si="8"/>
        <v>0</v>
      </c>
      <c r="J112" s="183">
        <f>'[96]Managerial P&amp;L-TMALL'!$E112</f>
        <v>0</v>
      </c>
      <c r="K112" s="183">
        <f>[98]Sheet1!$E110</f>
        <v>0</v>
      </c>
      <c r="L112" s="183">
        <f t="shared" si="9"/>
        <v>0</v>
      </c>
      <c r="M112" s="183">
        <f>'[96]Managerial P&amp;L-TMALL'!$F112</f>
        <v>0</v>
      </c>
      <c r="N112" s="183">
        <f>[98]Sheet1!$F110</f>
        <v>0</v>
      </c>
      <c r="O112" s="183">
        <f t="shared" si="10"/>
        <v>0</v>
      </c>
      <c r="P112" s="183">
        <f>'[96]Managerial P&amp;L-TMALL'!$O112</f>
        <v>0</v>
      </c>
      <c r="Q112" s="183">
        <f>[98]Sheet1!$G110</f>
        <v>0</v>
      </c>
      <c r="R112" s="183">
        <f t="shared" si="11"/>
        <v>0</v>
      </c>
    </row>
    <row r="113" spans="1:18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3">
        <f>'[96]Managerial P&amp;L-TMALL'!$C113</f>
        <v>107751.98999999999</v>
      </c>
      <c r="E113" s="183" t="str">
        <f>[98]Sheet1!$C111</f>
        <v>107,751.99</v>
      </c>
      <c r="F113" s="183">
        <f t="shared" si="7"/>
        <v>0</v>
      </c>
      <c r="G113" s="183">
        <f>'[96]Managerial P&amp;L-TMALL'!$D113</f>
        <v>107751.98999999999</v>
      </c>
      <c r="H113" s="183" t="str">
        <f>[98]Sheet1!$D111</f>
        <v>107,751.99</v>
      </c>
      <c r="I113" s="183">
        <f t="shared" si="8"/>
        <v>0</v>
      </c>
      <c r="J113" s="183">
        <f>'[96]Managerial P&amp;L-TMALL'!$E113</f>
        <v>118605.43000000001</v>
      </c>
      <c r="K113" s="183" t="str">
        <f>[98]Sheet1!$E111</f>
        <v>118,605.43</v>
      </c>
      <c r="L113" s="183">
        <f t="shared" si="9"/>
        <v>237210.86</v>
      </c>
      <c r="M113" s="183">
        <f>'[96]Managerial P&amp;L-TMALL'!$F113</f>
        <v>178749.52</v>
      </c>
      <c r="N113" s="183" t="str">
        <f>[98]Sheet1!$F111</f>
        <v>178,749.52</v>
      </c>
      <c r="O113" s="183">
        <f t="shared" si="10"/>
        <v>0</v>
      </c>
      <c r="P113" s="183">
        <f>'[96]Managerial P&amp;L-TMALL'!$O113</f>
        <v>512858.93</v>
      </c>
      <c r="Q113" s="183" t="str">
        <f>[98]Sheet1!$G111</f>
        <v>512,858.93</v>
      </c>
      <c r="R113" s="183">
        <f t="shared" si="11"/>
        <v>0</v>
      </c>
    </row>
    <row r="114" spans="1:18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4">
        <f>'[96]Managerial P&amp;L-TMALL'!$C114</f>
        <v>0.11562089861885848</v>
      </c>
      <c r="E114" s="183" t="str">
        <f>[98]Sheet1!$C112</f>
        <v>107,751.99</v>
      </c>
      <c r="F114" s="184">
        <f t="shared" si="7"/>
        <v>-107751.87437910138</v>
      </c>
      <c r="G114" s="184">
        <f>'[96]Managerial P&amp;L-TMALL'!$D114</f>
        <v>0.13292274799623738</v>
      </c>
      <c r="H114" s="183" t="str">
        <f>[98]Sheet1!$D112</f>
        <v>107,751.99</v>
      </c>
      <c r="I114" s="184">
        <f t="shared" si="8"/>
        <v>-107751.857077252</v>
      </c>
      <c r="J114" s="184">
        <f>'[96]Managerial P&amp;L-TMALL'!$E114</f>
        <v>8.2695004421993096E-2</v>
      </c>
      <c r="K114" s="184">
        <f>[98]Sheet1!$E112</f>
        <v>0</v>
      </c>
      <c r="L114" s="184">
        <f t="shared" si="9"/>
        <v>8.2695004421993096E-2</v>
      </c>
      <c r="M114" s="184">
        <f>'[96]Managerial P&amp;L-TMALL'!$F114</f>
        <v>0.11357187774090181</v>
      </c>
      <c r="N114" s="184">
        <f>[98]Sheet1!$F112</f>
        <v>0</v>
      </c>
      <c r="O114" s="184">
        <f t="shared" si="10"/>
        <v>0.11357187774090181</v>
      </c>
      <c r="P114" s="184">
        <f>'[96]Managerial P&amp;L-TMALL'!$O114</f>
        <v>0.107953966594764</v>
      </c>
      <c r="Q114" s="184">
        <f>[98]Sheet1!$G112</f>
        <v>0</v>
      </c>
      <c r="R114" s="184">
        <f t="shared" si="11"/>
        <v>0.107953966594764</v>
      </c>
    </row>
    <row r="115" spans="1:18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3">
        <f>'[96]Managerial P&amp;L-TMALL'!$C115</f>
        <v>65291.67</v>
      </c>
      <c r="E115" s="183" t="str">
        <f>[98]Sheet1!$C113</f>
        <v>65,291.67</v>
      </c>
      <c r="F115" s="183">
        <f t="shared" si="7"/>
        <v>0</v>
      </c>
      <c r="G115" s="183">
        <f>'[96]Managerial P&amp;L-TMALL'!$D115</f>
        <v>65291.67</v>
      </c>
      <c r="H115" s="183" t="str">
        <f>[98]Sheet1!$D113</f>
        <v>65,291.67</v>
      </c>
      <c r="I115" s="183">
        <f t="shared" si="8"/>
        <v>0</v>
      </c>
      <c r="J115" s="183">
        <f>'[96]Managerial P&amp;L-TMALL'!$E115</f>
        <v>75337.17</v>
      </c>
      <c r="K115" s="183" t="str">
        <f>[98]Sheet1!$E113</f>
        <v>75,337.17</v>
      </c>
      <c r="L115" s="183">
        <f t="shared" si="9"/>
        <v>150674.34</v>
      </c>
      <c r="M115" s="183">
        <f>'[96]Managerial P&amp;L-TMALL'!$F115</f>
        <v>90500</v>
      </c>
      <c r="N115" s="183" t="str">
        <f>[98]Sheet1!$F113</f>
        <v>90,500.00</v>
      </c>
      <c r="O115" s="183">
        <f t="shared" si="10"/>
        <v>0</v>
      </c>
      <c r="P115" s="183">
        <f>'[96]Managerial P&amp;L-TMALL'!$O115</f>
        <v>296420.51</v>
      </c>
      <c r="Q115" s="183" t="str">
        <f>[98]Sheet1!$G113</f>
        <v>296,420.51</v>
      </c>
      <c r="R115" s="183">
        <f t="shared" si="11"/>
        <v>0</v>
      </c>
    </row>
    <row r="116" spans="1:18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3">
        <f>'[96]Managerial P&amp;L-TMALL'!$C116</f>
        <v>0</v>
      </c>
      <c r="E116" s="183">
        <f>[98]Sheet1!$C114</f>
        <v>0</v>
      </c>
      <c r="F116" s="183">
        <f t="shared" si="7"/>
        <v>0</v>
      </c>
      <c r="G116" s="183">
        <f>'[96]Managerial P&amp;L-TMALL'!$D116</f>
        <v>0</v>
      </c>
      <c r="H116" s="183">
        <f>[98]Sheet1!$D114</f>
        <v>0</v>
      </c>
      <c r="I116" s="183">
        <f t="shared" si="8"/>
        <v>0</v>
      </c>
      <c r="J116" s="183">
        <f>'[96]Managerial P&amp;L-TMALL'!$E116</f>
        <v>0</v>
      </c>
      <c r="K116" s="183">
        <f>[98]Sheet1!$E114</f>
        <v>0</v>
      </c>
      <c r="L116" s="183">
        <f t="shared" si="9"/>
        <v>0</v>
      </c>
      <c r="M116" s="183">
        <f>'[96]Managerial P&amp;L-TMALL'!$F116</f>
        <v>0</v>
      </c>
      <c r="N116" s="183">
        <f>[98]Sheet1!$F114</f>
        <v>0</v>
      </c>
      <c r="O116" s="183">
        <f t="shared" si="10"/>
        <v>0</v>
      </c>
      <c r="P116" s="183">
        <f>'[96]Managerial P&amp;L-TMALL'!$O116</f>
        <v>0</v>
      </c>
      <c r="Q116" s="183">
        <f>[98]Sheet1!$G114</f>
        <v>0</v>
      </c>
      <c r="R116" s="183">
        <f t="shared" si="11"/>
        <v>0</v>
      </c>
    </row>
    <row r="117" spans="1:18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3">
        <f>'[96]Managerial P&amp;L-TMALL'!$C117</f>
        <v>24000</v>
      </c>
      <c r="E117" s="183" t="str">
        <f>[98]Sheet1!$C115</f>
        <v>24,000.00</v>
      </c>
      <c r="F117" s="183">
        <f t="shared" si="7"/>
        <v>0</v>
      </c>
      <c r="G117" s="183">
        <f>'[96]Managerial P&amp;L-TMALL'!$D117</f>
        <v>24000</v>
      </c>
      <c r="H117" s="183" t="str">
        <f>[98]Sheet1!$D115</f>
        <v>24,000.00</v>
      </c>
      <c r="I117" s="183">
        <f t="shared" si="8"/>
        <v>0</v>
      </c>
      <c r="J117" s="183">
        <f>'[96]Managerial P&amp;L-TMALL'!$E117</f>
        <v>0</v>
      </c>
      <c r="K117" s="183">
        <f>[98]Sheet1!$E115</f>
        <v>0</v>
      </c>
      <c r="L117" s="183">
        <f t="shared" si="9"/>
        <v>0</v>
      </c>
      <c r="M117" s="183">
        <f>'[96]Managerial P&amp;L-TMALL'!$F117</f>
        <v>61400</v>
      </c>
      <c r="N117" s="183" t="str">
        <f>[98]Sheet1!$F115</f>
        <v>61,400.00</v>
      </c>
      <c r="O117" s="183">
        <f t="shared" si="10"/>
        <v>0</v>
      </c>
      <c r="P117" s="183">
        <f>'[96]Managerial P&amp;L-TMALL'!$O117</f>
        <v>109400</v>
      </c>
      <c r="Q117" s="183" t="str">
        <f>[98]Sheet1!$G115</f>
        <v>109,400.00</v>
      </c>
      <c r="R117" s="183">
        <f t="shared" si="11"/>
        <v>0</v>
      </c>
    </row>
    <row r="118" spans="1:18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3">
        <f>'[96]Managerial P&amp;L-TMALL'!$C118</f>
        <v>0</v>
      </c>
      <c r="E118" s="183">
        <f>[98]Sheet1!$C116</f>
        <v>0</v>
      </c>
      <c r="F118" s="183">
        <f t="shared" si="7"/>
        <v>0</v>
      </c>
      <c r="G118" s="183">
        <f>'[96]Managerial P&amp;L-TMALL'!$D118</f>
        <v>0</v>
      </c>
      <c r="H118" s="183">
        <f>[98]Sheet1!$D116</f>
        <v>0</v>
      </c>
      <c r="I118" s="183">
        <f t="shared" si="8"/>
        <v>0</v>
      </c>
      <c r="J118" s="183">
        <f>'[96]Managerial P&amp;L-TMALL'!$E118</f>
        <v>0</v>
      </c>
      <c r="K118" s="183">
        <f>[98]Sheet1!$E116</f>
        <v>0</v>
      </c>
      <c r="L118" s="183">
        <f t="shared" si="9"/>
        <v>0</v>
      </c>
      <c r="M118" s="183">
        <f>'[96]Managerial P&amp;L-TMALL'!$F118</f>
        <v>0</v>
      </c>
      <c r="N118" s="183">
        <f>[98]Sheet1!$F116</f>
        <v>0</v>
      </c>
      <c r="O118" s="183">
        <f t="shared" si="10"/>
        <v>0</v>
      </c>
      <c r="P118" s="183">
        <f>'[96]Managerial P&amp;L-TMALL'!$O118</f>
        <v>0</v>
      </c>
      <c r="Q118" s="183">
        <f>[98]Sheet1!$G116</f>
        <v>0</v>
      </c>
      <c r="R118" s="183">
        <f t="shared" si="11"/>
        <v>0</v>
      </c>
    </row>
    <row r="119" spans="1:18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3">
        <f>'[96]Managerial P&amp;L-TMALL'!$C119</f>
        <v>14632.32</v>
      </c>
      <c r="E119" s="183" t="str">
        <f>[98]Sheet1!$C117</f>
        <v>14,632.32</v>
      </c>
      <c r="F119" s="183">
        <f t="shared" si="7"/>
        <v>0</v>
      </c>
      <c r="G119" s="183">
        <f>'[96]Managerial P&amp;L-TMALL'!$D119</f>
        <v>14632.32</v>
      </c>
      <c r="H119" s="183" t="str">
        <f>[98]Sheet1!$D117</f>
        <v>14,632.32</v>
      </c>
      <c r="I119" s="183">
        <f t="shared" si="8"/>
        <v>0</v>
      </c>
      <c r="J119" s="183">
        <f>'[96]Managerial P&amp;L-TMALL'!$E119</f>
        <v>33361.519999999997</v>
      </c>
      <c r="K119" s="183" t="str">
        <f>[98]Sheet1!$E117</f>
        <v>33,361.52</v>
      </c>
      <c r="L119" s="183">
        <f t="shared" si="9"/>
        <v>66723.039999999994</v>
      </c>
      <c r="M119" s="183">
        <f>'[96]Managerial P&amp;L-TMALL'!$F119</f>
        <v>5050.46</v>
      </c>
      <c r="N119" s="183" t="str">
        <f>[98]Sheet1!$F117</f>
        <v>5,050.46</v>
      </c>
      <c r="O119" s="183">
        <f t="shared" si="10"/>
        <v>0</v>
      </c>
      <c r="P119" s="183">
        <f>'[96]Managerial P&amp;L-TMALL'!$O119</f>
        <v>67676.62</v>
      </c>
      <c r="Q119" s="183" t="str">
        <f>[98]Sheet1!$G117</f>
        <v>67,676.62</v>
      </c>
      <c r="R119" s="183">
        <f t="shared" si="11"/>
        <v>0</v>
      </c>
    </row>
    <row r="120" spans="1:18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3">
        <f>'[96]Managerial P&amp;L-TMALL'!$C120</f>
        <v>3828</v>
      </c>
      <c r="E120" s="183" t="str">
        <f>[98]Sheet1!$C118</f>
        <v>3,828.00</v>
      </c>
      <c r="F120" s="183">
        <f t="shared" si="7"/>
        <v>0</v>
      </c>
      <c r="G120" s="183">
        <f>'[96]Managerial P&amp;L-TMALL'!$D120</f>
        <v>3828</v>
      </c>
      <c r="H120" s="183" t="str">
        <f>[98]Sheet1!$D118</f>
        <v>3,828.00</v>
      </c>
      <c r="I120" s="183">
        <f t="shared" si="8"/>
        <v>0</v>
      </c>
      <c r="J120" s="183">
        <f>'[96]Managerial P&amp;L-TMALL'!$E120</f>
        <v>8728</v>
      </c>
      <c r="K120" s="183" t="str">
        <f>[98]Sheet1!$E118</f>
        <v>8,728.00</v>
      </c>
      <c r="L120" s="183">
        <f t="shared" si="9"/>
        <v>17456</v>
      </c>
      <c r="M120" s="183">
        <f>'[96]Managerial P&amp;L-TMALL'!$F120</f>
        <v>1321</v>
      </c>
      <c r="N120" s="183" t="str">
        <f>[98]Sheet1!$F118</f>
        <v>1,321.00</v>
      </c>
      <c r="O120" s="183">
        <f t="shared" si="10"/>
        <v>0</v>
      </c>
      <c r="P120" s="183">
        <f>'[96]Managerial P&amp;L-TMALL'!$O120</f>
        <v>17705</v>
      </c>
      <c r="Q120" s="183" t="str">
        <f>[98]Sheet1!$G118</f>
        <v>17,705.00</v>
      </c>
      <c r="R120" s="183">
        <f t="shared" si="11"/>
        <v>0</v>
      </c>
    </row>
    <row r="121" spans="1:18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3">
        <f>'[96]Managerial P&amp;L-TMALL'!$C121</f>
        <v>0</v>
      </c>
      <c r="E121" s="183">
        <f>[98]Sheet1!$C119</f>
        <v>0</v>
      </c>
      <c r="F121" s="183">
        <f t="shared" si="7"/>
        <v>0</v>
      </c>
      <c r="G121" s="183">
        <f>'[96]Managerial P&amp;L-TMALL'!$D121</f>
        <v>0</v>
      </c>
      <c r="H121" s="183">
        <f>[98]Sheet1!$D119</f>
        <v>0</v>
      </c>
      <c r="I121" s="183">
        <f t="shared" si="8"/>
        <v>0</v>
      </c>
      <c r="J121" s="183">
        <f>'[96]Managerial P&amp;L-TMALL'!$E121</f>
        <v>0</v>
      </c>
      <c r="K121" s="183">
        <f>[98]Sheet1!$E119</f>
        <v>0</v>
      </c>
      <c r="L121" s="183">
        <f t="shared" si="9"/>
        <v>0</v>
      </c>
      <c r="M121" s="183">
        <f>'[96]Managerial P&amp;L-TMALL'!$F121</f>
        <v>0</v>
      </c>
      <c r="N121" s="183">
        <f>[98]Sheet1!$F119</f>
        <v>0</v>
      </c>
      <c r="O121" s="183">
        <f t="shared" si="10"/>
        <v>0</v>
      </c>
      <c r="P121" s="183">
        <f>'[96]Managerial P&amp;L-TMALL'!$O121</f>
        <v>0</v>
      </c>
      <c r="Q121" s="183">
        <f>[98]Sheet1!$G119</f>
        <v>0</v>
      </c>
      <c r="R121" s="183">
        <f t="shared" si="11"/>
        <v>0</v>
      </c>
    </row>
    <row r="122" spans="1:18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3">
        <f>'[96]Managerial P&amp;L-TMALL'!$C122</f>
        <v>0</v>
      </c>
      <c r="E122" s="183">
        <f>[98]Sheet1!$C120</f>
        <v>0</v>
      </c>
      <c r="F122" s="183">
        <f t="shared" si="7"/>
        <v>0</v>
      </c>
      <c r="G122" s="183">
        <f>'[96]Managerial P&amp;L-TMALL'!$D122</f>
        <v>0</v>
      </c>
      <c r="H122" s="183">
        <f>[98]Sheet1!$D120</f>
        <v>0</v>
      </c>
      <c r="I122" s="183">
        <f t="shared" si="8"/>
        <v>0</v>
      </c>
      <c r="J122" s="183">
        <f>'[96]Managerial P&amp;L-TMALL'!$E122</f>
        <v>0</v>
      </c>
      <c r="K122" s="183">
        <f>[98]Sheet1!$E120</f>
        <v>0</v>
      </c>
      <c r="L122" s="183">
        <f t="shared" si="9"/>
        <v>0</v>
      </c>
      <c r="M122" s="183">
        <f>'[96]Managerial P&amp;L-TMALL'!$F122</f>
        <v>0</v>
      </c>
      <c r="N122" s="183">
        <f>[98]Sheet1!$F120</f>
        <v>0</v>
      </c>
      <c r="O122" s="183">
        <f t="shared" si="10"/>
        <v>0</v>
      </c>
      <c r="P122" s="183">
        <f>'[96]Managerial P&amp;L-TMALL'!$O122</f>
        <v>0</v>
      </c>
      <c r="Q122" s="183">
        <f>[98]Sheet1!$G120</f>
        <v>0</v>
      </c>
      <c r="R122" s="183">
        <f t="shared" si="11"/>
        <v>0</v>
      </c>
    </row>
    <row r="123" spans="1:18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3">
        <f>'[96]Managerial P&amp;L-TMALL'!$C123</f>
        <v>0</v>
      </c>
      <c r="E123" s="183">
        <f>[98]Sheet1!$C121</f>
        <v>0</v>
      </c>
      <c r="F123" s="183">
        <f t="shared" si="7"/>
        <v>0</v>
      </c>
      <c r="G123" s="183">
        <f>'[96]Managerial P&amp;L-TMALL'!$D123</f>
        <v>0</v>
      </c>
      <c r="H123" s="183">
        <f>[98]Sheet1!$D121</f>
        <v>0</v>
      </c>
      <c r="I123" s="183">
        <f t="shared" si="8"/>
        <v>0</v>
      </c>
      <c r="J123" s="183">
        <f>'[96]Managerial P&amp;L-TMALL'!$E123</f>
        <v>1178.74</v>
      </c>
      <c r="K123" s="183" t="str">
        <f>[98]Sheet1!$E121</f>
        <v>1,178.74</v>
      </c>
      <c r="L123" s="183">
        <f t="shared" si="9"/>
        <v>2357.48</v>
      </c>
      <c r="M123" s="183">
        <f>'[96]Managerial P&amp;L-TMALL'!$F123</f>
        <v>20478.060000000001</v>
      </c>
      <c r="N123" s="183" t="str">
        <f>[98]Sheet1!$F121</f>
        <v>20,478.06</v>
      </c>
      <c r="O123" s="183">
        <f t="shared" si="10"/>
        <v>0</v>
      </c>
      <c r="P123" s="183">
        <f>'[96]Managerial P&amp;L-TMALL'!$O123</f>
        <v>21656.800000000003</v>
      </c>
      <c r="Q123" s="183" t="str">
        <f>[98]Sheet1!$G121</f>
        <v>21,656.80</v>
      </c>
      <c r="R123" s="183">
        <f t="shared" si="11"/>
        <v>0</v>
      </c>
    </row>
    <row r="124" spans="1:18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3">
        <f>'[96]Managerial P&amp;L-TMALL'!$C124</f>
        <v>0</v>
      </c>
      <c r="E124" s="183">
        <f>[98]Sheet1!$C122</f>
        <v>0</v>
      </c>
      <c r="F124" s="183">
        <f t="shared" si="7"/>
        <v>0</v>
      </c>
      <c r="G124" s="183">
        <f>'[96]Managerial P&amp;L-TMALL'!$D124</f>
        <v>0</v>
      </c>
      <c r="H124" s="183">
        <f>[98]Sheet1!$D122</f>
        <v>0</v>
      </c>
      <c r="I124" s="183">
        <f t="shared" si="8"/>
        <v>0</v>
      </c>
      <c r="J124" s="183">
        <f>'[96]Managerial P&amp;L-TMALL'!$E124</f>
        <v>0</v>
      </c>
      <c r="K124" s="183">
        <f>[98]Sheet1!$E122</f>
        <v>0</v>
      </c>
      <c r="L124" s="183">
        <f t="shared" si="9"/>
        <v>0</v>
      </c>
      <c r="M124" s="183">
        <f>'[96]Managerial P&amp;L-TMALL'!$F124</f>
        <v>0</v>
      </c>
      <c r="N124" s="183">
        <f>[98]Sheet1!$F122</f>
        <v>0</v>
      </c>
      <c r="O124" s="183">
        <f t="shared" si="10"/>
        <v>0</v>
      </c>
      <c r="P124" s="183">
        <f>'[96]Managerial P&amp;L-TMALL'!$O124</f>
        <v>0</v>
      </c>
      <c r="Q124" s="183">
        <f>[98]Sheet1!$G122</f>
        <v>0</v>
      </c>
      <c r="R124" s="183">
        <f t="shared" si="11"/>
        <v>0</v>
      </c>
    </row>
    <row r="125" spans="1:18" s="15" customFormat="1" ht="15.95" customHeight="1" x14ac:dyDescent="0.2">
      <c r="A125" s="26"/>
      <c r="B125" s="179">
        <f t="shared" si="6"/>
        <v>122</v>
      </c>
      <c r="C125" s="196" t="s">
        <v>1644</v>
      </c>
      <c r="D125" s="183">
        <f>'[96]Managerial P&amp;L-TMALL'!$C125</f>
        <v>0</v>
      </c>
      <c r="E125" s="183">
        <f>[98]Sheet1!$C123</f>
        <v>0</v>
      </c>
      <c r="F125" s="183">
        <f t="shared" si="7"/>
        <v>0</v>
      </c>
      <c r="G125" s="183">
        <f>'[96]Managerial P&amp;L-TMALL'!$D125</f>
        <v>0</v>
      </c>
      <c r="H125" s="183">
        <f>[98]Sheet1!$D123</f>
        <v>0</v>
      </c>
      <c r="I125" s="183">
        <f t="shared" si="8"/>
        <v>0</v>
      </c>
      <c r="J125" s="183">
        <f>'[96]Managerial P&amp;L-TMALL'!$E125</f>
        <v>0</v>
      </c>
      <c r="K125" s="183">
        <f>[98]Sheet1!$E123</f>
        <v>0</v>
      </c>
      <c r="L125" s="183">
        <f t="shared" si="9"/>
        <v>0</v>
      </c>
      <c r="M125" s="183">
        <f>'[96]Managerial P&amp;L-TMALL'!$F125</f>
        <v>0</v>
      </c>
      <c r="N125" s="183">
        <f>[98]Sheet1!$F123</f>
        <v>0</v>
      </c>
      <c r="O125" s="183">
        <f t="shared" si="10"/>
        <v>0</v>
      </c>
      <c r="P125" s="183">
        <f>'[96]Managerial P&amp;L-TMALL'!$O125</f>
        <v>0</v>
      </c>
      <c r="Q125" s="183">
        <f>[98]Sheet1!$G123</f>
        <v>0</v>
      </c>
      <c r="R125" s="183">
        <f t="shared" si="11"/>
        <v>0</v>
      </c>
    </row>
    <row r="126" spans="1:18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3">
        <f>'[96]Managerial P&amp;L-TMALL'!$C126</f>
        <v>1645.53</v>
      </c>
      <c r="E126" s="183" t="str">
        <f>[98]Sheet1!$C124</f>
        <v>1,645.53</v>
      </c>
      <c r="F126" s="183">
        <f t="shared" si="7"/>
        <v>0</v>
      </c>
      <c r="G126" s="183">
        <f>'[96]Managerial P&amp;L-TMALL'!$D126</f>
        <v>1645.53</v>
      </c>
      <c r="H126" s="183" t="str">
        <f>[98]Sheet1!$D124</f>
        <v>1,645.53</v>
      </c>
      <c r="I126" s="183">
        <f t="shared" si="8"/>
        <v>0</v>
      </c>
      <c r="J126" s="183">
        <f>'[96]Managerial P&amp;L-TMALL'!$E126</f>
        <v>1645.53</v>
      </c>
      <c r="K126" s="183" t="str">
        <f>[98]Sheet1!$E124</f>
        <v>1,645.53</v>
      </c>
      <c r="L126" s="183">
        <f t="shared" si="9"/>
        <v>3291.06</v>
      </c>
      <c r="M126" s="183">
        <f>'[96]Managerial P&amp;L-TMALL'!$F126</f>
        <v>1645.53</v>
      </c>
      <c r="N126" s="183" t="str">
        <f>[98]Sheet1!$F124</f>
        <v>1,645.53</v>
      </c>
      <c r="O126" s="183">
        <f t="shared" si="10"/>
        <v>0</v>
      </c>
      <c r="P126" s="183">
        <f>'[96]Managerial P&amp;L-TMALL'!$O126</f>
        <v>6582.12</v>
      </c>
      <c r="Q126" s="183" t="str">
        <f>[98]Sheet1!$G124</f>
        <v>6,582.12</v>
      </c>
      <c r="R126" s="183">
        <f t="shared" si="11"/>
        <v>0</v>
      </c>
    </row>
    <row r="127" spans="1:18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4">
        <f>'[96]Managerial P&amp;L-TMALL'!$C127</f>
        <v>1.7656997082308198E-3</v>
      </c>
      <c r="E127" s="183" t="str">
        <f>[98]Sheet1!$C125</f>
        <v>1,645.53</v>
      </c>
      <c r="F127" s="184">
        <f t="shared" si="7"/>
        <v>-1645.5282343002918</v>
      </c>
      <c r="G127" s="184">
        <f>'[96]Managerial P&amp;L-TMALL'!$D127</f>
        <v>2.0299241759734413E-3</v>
      </c>
      <c r="H127" s="183" t="str">
        <f>[98]Sheet1!$D125</f>
        <v>1,645.53</v>
      </c>
      <c r="I127" s="184">
        <f t="shared" si="8"/>
        <v>-1645.527970075824</v>
      </c>
      <c r="J127" s="184">
        <f>'[96]Managerial P&amp;L-TMALL'!$E127</f>
        <v>1.1473092810887519E-3</v>
      </c>
      <c r="K127" s="184">
        <f>[98]Sheet1!$E125</f>
        <v>0</v>
      </c>
      <c r="L127" s="184">
        <f t="shared" si="9"/>
        <v>1.1473092810887519E-3</v>
      </c>
      <c r="M127" s="184">
        <f>'[96]Managerial P&amp;L-TMALL'!$F127</f>
        <v>1.0455185109251547E-3</v>
      </c>
      <c r="N127" s="184">
        <f>[98]Sheet1!$F125</f>
        <v>0</v>
      </c>
      <c r="O127" s="184">
        <f t="shared" si="10"/>
        <v>1.0455185109251547E-3</v>
      </c>
      <c r="P127" s="184">
        <f>'[96]Managerial P&amp;L-TMALL'!$O127</f>
        <v>1.3854998344334729E-3</v>
      </c>
      <c r="Q127" s="184">
        <f>[98]Sheet1!$G125</f>
        <v>0</v>
      </c>
      <c r="R127" s="184">
        <f t="shared" si="11"/>
        <v>1.3854998344334729E-3</v>
      </c>
    </row>
    <row r="128" spans="1:18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3">
        <f>'[96]Managerial P&amp;L-TMALL'!$C128</f>
        <v>300.52999999999997</v>
      </c>
      <c r="E128" s="183">
        <f>[98]Sheet1!$C126</f>
        <v>300.52999999999997</v>
      </c>
      <c r="F128" s="183">
        <f t="shared" si="7"/>
        <v>0</v>
      </c>
      <c r="G128" s="183">
        <f>'[96]Managerial P&amp;L-TMALL'!$D128</f>
        <v>300.52999999999997</v>
      </c>
      <c r="H128" s="183">
        <f>[98]Sheet1!$D126</f>
        <v>300.52999999999997</v>
      </c>
      <c r="I128" s="183">
        <f t="shared" si="8"/>
        <v>0</v>
      </c>
      <c r="J128" s="183">
        <f>'[96]Managerial P&amp;L-TMALL'!$E128</f>
        <v>300.52999999999997</v>
      </c>
      <c r="K128" s="183">
        <f>[98]Sheet1!$E126</f>
        <v>300.52999999999997</v>
      </c>
      <c r="L128" s="183">
        <f t="shared" si="9"/>
        <v>601.05999999999995</v>
      </c>
      <c r="M128" s="183">
        <f>'[96]Managerial P&amp;L-TMALL'!$F128</f>
        <v>300.52999999999997</v>
      </c>
      <c r="N128" s="183">
        <f>[98]Sheet1!$F126</f>
        <v>300.52999999999997</v>
      </c>
      <c r="O128" s="183">
        <f t="shared" si="10"/>
        <v>0</v>
      </c>
      <c r="P128" s="183">
        <f>'[96]Managerial P&amp;L-TMALL'!$O128</f>
        <v>1202.1199999999999</v>
      </c>
      <c r="Q128" s="183" t="str">
        <f>[98]Sheet1!$G126</f>
        <v>1,202.12</v>
      </c>
      <c r="R128" s="183">
        <f t="shared" si="11"/>
        <v>0</v>
      </c>
    </row>
    <row r="129" spans="1:18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3">
        <f>'[96]Managerial P&amp;L-TMALL'!$C129</f>
        <v>1345</v>
      </c>
      <c r="E129" s="183" t="str">
        <f>[98]Sheet1!$C127</f>
        <v>1,345.00</v>
      </c>
      <c r="F129" s="183">
        <f t="shared" si="7"/>
        <v>0</v>
      </c>
      <c r="G129" s="183">
        <f>'[96]Managerial P&amp;L-TMALL'!$D129</f>
        <v>1345</v>
      </c>
      <c r="H129" s="183" t="str">
        <f>[98]Sheet1!$D127</f>
        <v>1,345.00</v>
      </c>
      <c r="I129" s="183">
        <f t="shared" si="8"/>
        <v>0</v>
      </c>
      <c r="J129" s="183">
        <f>'[96]Managerial P&amp;L-TMALL'!$E129</f>
        <v>1345</v>
      </c>
      <c r="K129" s="183" t="str">
        <f>[98]Sheet1!$E127</f>
        <v>1,345.00</v>
      </c>
      <c r="L129" s="183">
        <f t="shared" si="9"/>
        <v>2690</v>
      </c>
      <c r="M129" s="183">
        <f>'[96]Managerial P&amp;L-TMALL'!$F129</f>
        <v>1345</v>
      </c>
      <c r="N129" s="183" t="str">
        <f>[98]Sheet1!$F127</f>
        <v>1,345.00</v>
      </c>
      <c r="O129" s="183">
        <f t="shared" si="10"/>
        <v>0</v>
      </c>
      <c r="P129" s="183">
        <f>'[96]Managerial P&amp;L-TMALL'!$O129</f>
        <v>5380</v>
      </c>
      <c r="Q129" s="183" t="str">
        <f>[98]Sheet1!$G127</f>
        <v>5,380.00</v>
      </c>
      <c r="R129" s="183">
        <f t="shared" si="11"/>
        <v>0</v>
      </c>
    </row>
    <row r="130" spans="1:18" s="15" customFormat="1" ht="15.95" customHeight="1" x14ac:dyDescent="0.2">
      <c r="A130" s="26"/>
      <c r="B130" s="179">
        <f t="shared" si="6"/>
        <v>127</v>
      </c>
      <c r="C130" s="196" t="s">
        <v>1644</v>
      </c>
      <c r="D130" s="183">
        <f>'[96]Managerial P&amp;L-TMALL'!$C130</f>
        <v>0</v>
      </c>
      <c r="E130" s="183">
        <f>[98]Sheet1!$C128</f>
        <v>0</v>
      </c>
      <c r="F130" s="183">
        <f t="shared" si="7"/>
        <v>0</v>
      </c>
      <c r="G130" s="183">
        <f>'[96]Managerial P&amp;L-TMALL'!$D130</f>
        <v>0</v>
      </c>
      <c r="H130" s="183">
        <f>[98]Sheet1!$D128</f>
        <v>0</v>
      </c>
      <c r="I130" s="183">
        <f t="shared" si="8"/>
        <v>0</v>
      </c>
      <c r="J130" s="183">
        <f>'[96]Managerial P&amp;L-TMALL'!$E130</f>
        <v>0</v>
      </c>
      <c r="K130" s="183">
        <f>[98]Sheet1!$E128</f>
        <v>0</v>
      </c>
      <c r="L130" s="183">
        <f t="shared" si="9"/>
        <v>0</v>
      </c>
      <c r="M130" s="183">
        <f>'[96]Managerial P&amp;L-TMALL'!$F130</f>
        <v>0</v>
      </c>
      <c r="N130" s="183">
        <f>[98]Sheet1!$F128</f>
        <v>0</v>
      </c>
      <c r="O130" s="183">
        <f t="shared" si="10"/>
        <v>0</v>
      </c>
      <c r="P130" s="183">
        <f>'[96]Managerial P&amp;L-TMALL'!$O130</f>
        <v>0</v>
      </c>
      <c r="Q130" s="183">
        <f>[98]Sheet1!$G128</f>
        <v>0</v>
      </c>
      <c r="R130" s="183">
        <f t="shared" si="11"/>
        <v>0</v>
      </c>
    </row>
    <row r="131" spans="1:18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3">
        <f>'[96]Managerial P&amp;L-TMALL'!$C131</f>
        <v>5670.4400000000005</v>
      </c>
      <c r="E131" s="183" t="str">
        <f>[98]Sheet1!$C129</f>
        <v>5,670.44</v>
      </c>
      <c r="F131" s="183">
        <f t="shared" si="7"/>
        <v>0</v>
      </c>
      <c r="G131" s="183">
        <f>'[96]Managerial P&amp;L-TMALL'!$D131</f>
        <v>8422.44</v>
      </c>
      <c r="H131" s="183" t="str">
        <f>[98]Sheet1!$D129</f>
        <v>8,422.44</v>
      </c>
      <c r="I131" s="183">
        <f t="shared" si="8"/>
        <v>0</v>
      </c>
      <c r="J131" s="183">
        <f>'[96]Managerial P&amp;L-TMALL'!$E131</f>
        <v>9248.130000000001</v>
      </c>
      <c r="K131" s="183" t="str">
        <f>[98]Sheet1!$E129</f>
        <v>9,248.13</v>
      </c>
      <c r="L131" s="183">
        <f t="shared" si="9"/>
        <v>18496.260000000002</v>
      </c>
      <c r="M131" s="183">
        <f>'[96]Managerial P&amp;L-TMALL'!$F131</f>
        <v>4338.2</v>
      </c>
      <c r="N131" s="183" t="str">
        <f>[98]Sheet1!$F129</f>
        <v>4,338.20</v>
      </c>
      <c r="O131" s="183">
        <f t="shared" si="10"/>
        <v>0</v>
      </c>
      <c r="P131" s="183">
        <f>'[96]Managerial P&amp;L-TMALL'!$O131</f>
        <v>27679.21</v>
      </c>
      <c r="Q131" s="183" t="str">
        <f>[98]Sheet1!$G129</f>
        <v>27,679.21</v>
      </c>
      <c r="R131" s="183">
        <f t="shared" si="11"/>
        <v>0</v>
      </c>
    </row>
    <row r="132" spans="1:18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4">
        <f>'[96]Managerial P&amp;L-TMALL'!$C132</f>
        <v>6.0845406972467051E-3</v>
      </c>
      <c r="E132" s="183" t="str">
        <f>[98]Sheet1!$C130</f>
        <v>5,670.44</v>
      </c>
      <c r="F132" s="184">
        <f t="shared" si="7"/>
        <v>-5670.4339154593026</v>
      </c>
      <c r="G132" s="184">
        <f>'[96]Managerial P&amp;L-TMALL'!$D132</f>
        <v>1.0389913630675681E-2</v>
      </c>
      <c r="H132" s="183" t="str">
        <f>[98]Sheet1!$D130</f>
        <v>8,422.44</v>
      </c>
      <c r="I132" s="184">
        <f t="shared" si="8"/>
        <v>-8422.4296100863703</v>
      </c>
      <c r="J132" s="184">
        <f>'[96]Managerial P&amp;L-TMALL'!$E132</f>
        <v>6.448053442790664E-3</v>
      </c>
      <c r="K132" s="184">
        <f>[98]Sheet1!$E130</f>
        <v>0</v>
      </c>
      <c r="L132" s="184">
        <f t="shared" si="9"/>
        <v>6.448053442790664E-3</v>
      </c>
      <c r="M132" s="184">
        <f>'[96]Managerial P&amp;L-TMALL'!$F132</f>
        <v>2.7563571640112951E-3</v>
      </c>
      <c r="N132" s="184">
        <f>[98]Sheet1!$F130</f>
        <v>0</v>
      </c>
      <c r="O132" s="184">
        <f t="shared" si="10"/>
        <v>2.7563571640112951E-3</v>
      </c>
      <c r="P132" s="184">
        <f>'[96]Managerial P&amp;L-TMALL'!$O132</f>
        <v>5.8263205277705853E-3</v>
      </c>
      <c r="Q132" s="184">
        <f>[98]Sheet1!$G130</f>
        <v>0</v>
      </c>
      <c r="R132" s="184">
        <f t="shared" si="11"/>
        <v>5.8263205277705853E-3</v>
      </c>
    </row>
    <row r="133" spans="1:18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3">
        <f>'[96]Managerial P&amp;L-TMALL'!$C133</f>
        <v>0</v>
      </c>
      <c r="E133" s="183">
        <f>[98]Sheet1!$C131</f>
        <v>0</v>
      </c>
      <c r="F133" s="183">
        <f t="shared" ref="F133:F161" si="13">D133-E133</f>
        <v>0</v>
      </c>
      <c r="G133" s="183">
        <f>'[96]Managerial P&amp;L-TMALL'!$D133</f>
        <v>0</v>
      </c>
      <c r="H133" s="183">
        <f>[98]Sheet1!$D131</f>
        <v>0</v>
      </c>
      <c r="I133" s="183">
        <f t="shared" ref="I133:I161" si="14">G133-H133</f>
        <v>0</v>
      </c>
      <c r="J133" s="183">
        <f>'[96]Managerial P&amp;L-TMALL'!$E133</f>
        <v>0</v>
      </c>
      <c r="K133" s="183">
        <f>[98]Sheet1!$E131</f>
        <v>0</v>
      </c>
      <c r="L133" s="183">
        <f t="shared" ref="L133:L161" si="15">J133--K133</f>
        <v>0</v>
      </c>
      <c r="M133" s="183">
        <f>'[96]Managerial P&amp;L-TMALL'!$F133</f>
        <v>0</v>
      </c>
      <c r="N133" s="183">
        <f>[98]Sheet1!$F131</f>
        <v>0</v>
      </c>
      <c r="O133" s="183">
        <f t="shared" ref="O133:O161" si="16">M133-N133</f>
        <v>0</v>
      </c>
      <c r="P133" s="183">
        <f>'[96]Managerial P&amp;L-TMALL'!$O133</f>
        <v>0</v>
      </c>
      <c r="Q133" s="183">
        <f>[98]Sheet1!$G131</f>
        <v>0</v>
      </c>
      <c r="R133" s="183">
        <f t="shared" ref="R133:R161" si="17">P133-Q133</f>
        <v>0</v>
      </c>
    </row>
    <row r="134" spans="1:18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3">
        <f>'[96]Managerial P&amp;L-TMALL'!$C134</f>
        <v>0</v>
      </c>
      <c r="E134" s="183">
        <f>[98]Sheet1!$C132</f>
        <v>0</v>
      </c>
      <c r="F134" s="183">
        <f t="shared" si="13"/>
        <v>0</v>
      </c>
      <c r="G134" s="183">
        <f>'[96]Managerial P&amp;L-TMALL'!$D134</f>
        <v>0</v>
      </c>
      <c r="H134" s="183">
        <f>[98]Sheet1!$D132</f>
        <v>0</v>
      </c>
      <c r="I134" s="183">
        <f t="shared" si="14"/>
        <v>0</v>
      </c>
      <c r="J134" s="183">
        <f>'[96]Managerial P&amp;L-TMALL'!$E134</f>
        <v>0</v>
      </c>
      <c r="K134" s="183">
        <f>[98]Sheet1!$E132</f>
        <v>0</v>
      </c>
      <c r="L134" s="183">
        <f t="shared" si="15"/>
        <v>0</v>
      </c>
      <c r="M134" s="183">
        <f>'[96]Managerial P&amp;L-TMALL'!$F134</f>
        <v>0</v>
      </c>
      <c r="N134" s="183">
        <f>[98]Sheet1!$F132</f>
        <v>0</v>
      </c>
      <c r="O134" s="183">
        <f t="shared" si="16"/>
        <v>0</v>
      </c>
      <c r="P134" s="183">
        <f>'[96]Managerial P&amp;L-TMALL'!$O134</f>
        <v>0</v>
      </c>
      <c r="Q134" s="183">
        <f>[98]Sheet1!$G132</f>
        <v>0</v>
      </c>
      <c r="R134" s="183">
        <f t="shared" si="17"/>
        <v>0</v>
      </c>
    </row>
    <row r="135" spans="1:18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3">
        <f>'[96]Managerial P&amp;L-TMALL'!$C135</f>
        <v>353.77</v>
      </c>
      <c r="E135" s="183">
        <f>[98]Sheet1!$C133</f>
        <v>353.77</v>
      </c>
      <c r="F135" s="183">
        <f t="shared" si="13"/>
        <v>0</v>
      </c>
      <c r="G135" s="183">
        <f>'[96]Managerial P&amp;L-TMALL'!$D135</f>
        <v>353.77</v>
      </c>
      <c r="H135" s="183">
        <f>[98]Sheet1!$D133</f>
        <v>353.77</v>
      </c>
      <c r="I135" s="183">
        <f t="shared" si="14"/>
        <v>0</v>
      </c>
      <c r="J135" s="183">
        <f>'[96]Managerial P&amp;L-TMALL'!$E135</f>
        <v>10353.77</v>
      </c>
      <c r="K135" s="183" t="str">
        <f>[98]Sheet1!$E133</f>
        <v>10,353.77</v>
      </c>
      <c r="L135" s="183">
        <f t="shared" si="15"/>
        <v>20707.54</v>
      </c>
      <c r="M135" s="183">
        <f>'[96]Managerial P&amp;L-TMALL'!$F135</f>
        <v>726.52</v>
      </c>
      <c r="N135" s="183">
        <f>[98]Sheet1!$F133</f>
        <v>726.52</v>
      </c>
      <c r="O135" s="183">
        <f t="shared" si="16"/>
        <v>0</v>
      </c>
      <c r="P135" s="183">
        <f>'[96]Managerial P&amp;L-TMALL'!$O135</f>
        <v>11787.830000000002</v>
      </c>
      <c r="Q135" s="183" t="str">
        <f>[98]Sheet1!$G133</f>
        <v>11,787.83</v>
      </c>
      <c r="R135" s="183">
        <f t="shared" si="17"/>
        <v>0</v>
      </c>
    </row>
    <row r="136" spans="1:18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3">
        <f>'[96]Managerial P&amp;L-TMALL'!$C136</f>
        <v>0</v>
      </c>
      <c r="E136" s="183">
        <f>[98]Sheet1!$C134</f>
        <v>0</v>
      </c>
      <c r="F136" s="183">
        <f t="shared" si="13"/>
        <v>0</v>
      </c>
      <c r="G136" s="183">
        <f>'[96]Managerial P&amp;L-TMALL'!$D136</f>
        <v>0</v>
      </c>
      <c r="H136" s="183">
        <f>[98]Sheet1!$D134</f>
        <v>0</v>
      </c>
      <c r="I136" s="183">
        <f t="shared" si="14"/>
        <v>0</v>
      </c>
      <c r="J136" s="183">
        <f>'[96]Managerial P&amp;L-TMALL'!$E136</f>
        <v>0</v>
      </c>
      <c r="K136" s="183">
        <f>[98]Sheet1!$E134</f>
        <v>0</v>
      </c>
      <c r="L136" s="183">
        <f t="shared" si="15"/>
        <v>0</v>
      </c>
      <c r="M136" s="183">
        <f>'[96]Managerial P&amp;L-TMALL'!$F136</f>
        <v>0</v>
      </c>
      <c r="N136" s="183">
        <f>[98]Sheet1!$F134</f>
        <v>0</v>
      </c>
      <c r="O136" s="183">
        <f t="shared" si="16"/>
        <v>0</v>
      </c>
      <c r="P136" s="183">
        <f>'[96]Managerial P&amp;L-TMALL'!$O136</f>
        <v>0</v>
      </c>
      <c r="Q136" s="183">
        <f>[98]Sheet1!$G134</f>
        <v>0</v>
      </c>
      <c r="R136" s="183">
        <f t="shared" si="17"/>
        <v>0</v>
      </c>
    </row>
    <row r="137" spans="1:18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3">
        <f>'[96]Managerial P&amp;L-TMALL'!$C137</f>
        <v>0</v>
      </c>
      <c r="E137" s="183">
        <f>[98]Sheet1!$C135</f>
        <v>0</v>
      </c>
      <c r="F137" s="183">
        <f t="shared" si="13"/>
        <v>0</v>
      </c>
      <c r="G137" s="183">
        <f>'[96]Managerial P&amp;L-TMALL'!$D137</f>
        <v>0</v>
      </c>
      <c r="H137" s="183">
        <f>[98]Sheet1!$D135</f>
        <v>0</v>
      </c>
      <c r="I137" s="183">
        <f t="shared" si="14"/>
        <v>0</v>
      </c>
      <c r="J137" s="183">
        <f>'[96]Managerial P&amp;L-TMALL'!$E137</f>
        <v>0</v>
      </c>
      <c r="K137" s="183">
        <f>[98]Sheet1!$E135</f>
        <v>0</v>
      </c>
      <c r="L137" s="183">
        <f t="shared" si="15"/>
        <v>0</v>
      </c>
      <c r="M137" s="183">
        <f>'[96]Managerial P&amp;L-TMALL'!$F137</f>
        <v>0</v>
      </c>
      <c r="N137" s="183">
        <f>[98]Sheet1!$F135</f>
        <v>0</v>
      </c>
      <c r="O137" s="183">
        <f t="shared" si="16"/>
        <v>0</v>
      </c>
      <c r="P137" s="183">
        <f>'[96]Managerial P&amp;L-TMALL'!$O137</f>
        <v>0</v>
      </c>
      <c r="Q137" s="183">
        <f>[98]Sheet1!$G135</f>
        <v>0</v>
      </c>
      <c r="R137" s="183">
        <f t="shared" si="17"/>
        <v>0</v>
      </c>
    </row>
    <row r="138" spans="1:18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3">
        <f>'[96]Managerial P&amp;L-TMALL'!$C138</f>
        <v>5316.67</v>
      </c>
      <c r="E138" s="183" t="str">
        <f>[98]Sheet1!$C136</f>
        <v>5,316.67</v>
      </c>
      <c r="F138" s="183">
        <f t="shared" si="13"/>
        <v>0</v>
      </c>
      <c r="G138" s="183">
        <f>'[96]Managerial P&amp;L-TMALL'!$D138</f>
        <v>5316.67</v>
      </c>
      <c r="H138" s="183" t="str">
        <f>[98]Sheet1!$D136</f>
        <v>5,316.67</v>
      </c>
      <c r="I138" s="183">
        <f t="shared" si="14"/>
        <v>0</v>
      </c>
      <c r="J138" s="183">
        <f>'[96]Managerial P&amp;L-TMALL'!$E138</f>
        <v>-3062.6</v>
      </c>
      <c r="K138" s="183" t="str">
        <f>[98]Sheet1!$E136</f>
        <v>-3,062.60</v>
      </c>
      <c r="L138" s="183">
        <f t="shared" si="15"/>
        <v>-6125.2</v>
      </c>
      <c r="M138" s="183">
        <f>'[96]Managerial P&amp;L-TMALL'!$F138</f>
        <v>3611.68</v>
      </c>
      <c r="N138" s="183" t="str">
        <f>[98]Sheet1!$F136</f>
        <v>3,611.68</v>
      </c>
      <c r="O138" s="183">
        <f t="shared" si="16"/>
        <v>0</v>
      </c>
      <c r="P138" s="183">
        <f>'[96]Managerial P&amp;L-TMALL'!$O138</f>
        <v>11182.42</v>
      </c>
      <c r="Q138" s="183" t="str">
        <f>[98]Sheet1!$G136</f>
        <v>11,182.42</v>
      </c>
      <c r="R138" s="183">
        <f t="shared" si="17"/>
        <v>0</v>
      </c>
    </row>
    <row r="139" spans="1:18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3">
        <f>'[96]Managerial P&amp;L-TMALL'!$C139</f>
        <v>0</v>
      </c>
      <c r="E139" s="183">
        <f>[98]Sheet1!$C137</f>
        <v>0</v>
      </c>
      <c r="F139" s="183">
        <f t="shared" si="13"/>
        <v>0</v>
      </c>
      <c r="G139" s="183">
        <f>'[96]Managerial P&amp;L-TMALL'!$D139</f>
        <v>2752</v>
      </c>
      <c r="H139" s="183" t="str">
        <f>[98]Sheet1!$D137</f>
        <v>2,752.00</v>
      </c>
      <c r="I139" s="183">
        <f t="shared" si="14"/>
        <v>0</v>
      </c>
      <c r="J139" s="183">
        <f>'[96]Managerial P&amp;L-TMALL'!$E139</f>
        <v>1956.96</v>
      </c>
      <c r="K139" s="183" t="str">
        <f>[98]Sheet1!$E137</f>
        <v>1,956.96</v>
      </c>
      <c r="L139" s="183">
        <f t="shared" si="15"/>
        <v>3913.92</v>
      </c>
      <c r="M139" s="183">
        <f>'[96]Managerial P&amp;L-TMALL'!$F139</f>
        <v>0</v>
      </c>
      <c r="N139" s="183">
        <f>[98]Sheet1!$F137</f>
        <v>0</v>
      </c>
      <c r="O139" s="183">
        <f t="shared" si="16"/>
        <v>0</v>
      </c>
      <c r="P139" s="183">
        <f>'[96]Managerial P&amp;L-TMALL'!$O139</f>
        <v>4708.96</v>
      </c>
      <c r="Q139" s="183" t="str">
        <f>[98]Sheet1!$G137</f>
        <v>4,708.96</v>
      </c>
      <c r="R139" s="183">
        <f t="shared" si="17"/>
        <v>0</v>
      </c>
    </row>
    <row r="140" spans="1:18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3">
        <f>'[96]Managerial P&amp;L-TMALL'!$C140</f>
        <v>0</v>
      </c>
      <c r="E140" s="183">
        <f>[98]Sheet1!$C138</f>
        <v>0</v>
      </c>
      <c r="F140" s="183">
        <f t="shared" si="13"/>
        <v>0</v>
      </c>
      <c r="G140" s="183">
        <f>'[96]Managerial P&amp;L-TMALL'!$D140</f>
        <v>0</v>
      </c>
      <c r="H140" s="183">
        <f>[98]Sheet1!$D138</f>
        <v>0</v>
      </c>
      <c r="I140" s="183">
        <f t="shared" si="14"/>
        <v>0</v>
      </c>
      <c r="J140" s="183">
        <f>'[96]Managerial P&amp;L-TMALL'!$E140</f>
        <v>0</v>
      </c>
      <c r="K140" s="183">
        <f>[98]Sheet1!$E138</f>
        <v>0</v>
      </c>
      <c r="L140" s="183">
        <f t="shared" si="15"/>
        <v>0</v>
      </c>
      <c r="M140" s="183">
        <f>'[96]Managerial P&amp;L-TMALL'!$F140</f>
        <v>0</v>
      </c>
      <c r="N140" s="183">
        <f>[98]Sheet1!$F138</f>
        <v>0</v>
      </c>
      <c r="O140" s="183">
        <f t="shared" si="16"/>
        <v>0</v>
      </c>
      <c r="P140" s="183">
        <f>'[96]Managerial P&amp;L-TMALL'!$O140</f>
        <v>0</v>
      </c>
      <c r="Q140" s="183">
        <f>[98]Sheet1!$G138</f>
        <v>0</v>
      </c>
      <c r="R140" s="183">
        <f t="shared" si="17"/>
        <v>0</v>
      </c>
    </row>
    <row r="141" spans="1:18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3">
        <f>'[96]Managerial P&amp;L-TMALL'!$C141</f>
        <v>0</v>
      </c>
      <c r="E141" s="183">
        <f>[98]Sheet1!$C139</f>
        <v>0</v>
      </c>
      <c r="F141" s="183">
        <f t="shared" si="13"/>
        <v>0</v>
      </c>
      <c r="G141" s="183">
        <f>'[96]Managerial P&amp;L-TMALL'!$D141</f>
        <v>0</v>
      </c>
      <c r="H141" s="183">
        <f>[98]Sheet1!$D139</f>
        <v>0</v>
      </c>
      <c r="I141" s="183">
        <f t="shared" si="14"/>
        <v>0</v>
      </c>
      <c r="J141" s="183">
        <f>'[96]Managerial P&amp;L-TMALL'!$E141</f>
        <v>0</v>
      </c>
      <c r="K141" s="183">
        <f>[98]Sheet1!$E139</f>
        <v>0</v>
      </c>
      <c r="L141" s="183">
        <f t="shared" si="15"/>
        <v>0</v>
      </c>
      <c r="M141" s="183">
        <f>'[96]Managerial P&amp;L-TMALL'!$F141</f>
        <v>0</v>
      </c>
      <c r="N141" s="183">
        <f>[98]Sheet1!$F139</f>
        <v>0</v>
      </c>
      <c r="O141" s="183">
        <f t="shared" si="16"/>
        <v>0</v>
      </c>
      <c r="P141" s="183">
        <f>'[96]Managerial P&amp;L-TMALL'!$O141</f>
        <v>0</v>
      </c>
      <c r="Q141" s="183">
        <f>[98]Sheet1!$G139</f>
        <v>0</v>
      </c>
      <c r="R141" s="183">
        <f t="shared" si="17"/>
        <v>0</v>
      </c>
    </row>
    <row r="142" spans="1:18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3">
        <f>'[96]Managerial P&amp;L-TMALL'!$C142</f>
        <v>0</v>
      </c>
      <c r="E142" s="183">
        <f>[98]Sheet1!$C140</f>
        <v>0</v>
      </c>
      <c r="F142" s="183">
        <f t="shared" si="13"/>
        <v>0</v>
      </c>
      <c r="G142" s="183">
        <f>'[96]Managerial P&amp;L-TMALL'!$D142</f>
        <v>0</v>
      </c>
      <c r="H142" s="183">
        <f>[98]Sheet1!$D140</f>
        <v>0</v>
      </c>
      <c r="I142" s="183">
        <f t="shared" si="14"/>
        <v>0</v>
      </c>
      <c r="J142" s="183">
        <f>'[96]Managerial P&amp;L-TMALL'!$E142</f>
        <v>0</v>
      </c>
      <c r="K142" s="183">
        <f>[98]Sheet1!$E140</f>
        <v>0</v>
      </c>
      <c r="L142" s="183">
        <f t="shared" si="15"/>
        <v>0</v>
      </c>
      <c r="M142" s="183">
        <f>'[96]Managerial P&amp;L-TMALL'!$F142</f>
        <v>0</v>
      </c>
      <c r="N142" s="183">
        <f>[98]Sheet1!$F140</f>
        <v>0</v>
      </c>
      <c r="O142" s="183">
        <f t="shared" si="16"/>
        <v>0</v>
      </c>
      <c r="P142" s="183">
        <f>'[96]Managerial P&amp;L-TMALL'!$O142</f>
        <v>0</v>
      </c>
      <c r="Q142" s="183">
        <f>[98]Sheet1!$G140</f>
        <v>0</v>
      </c>
      <c r="R142" s="183">
        <f t="shared" si="17"/>
        <v>0</v>
      </c>
    </row>
    <row r="143" spans="1:18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3">
        <f>'[96]Managerial P&amp;L-TMALL'!$C143</f>
        <v>0</v>
      </c>
      <c r="E143" s="183">
        <f>[98]Sheet1!$C141</f>
        <v>0</v>
      </c>
      <c r="F143" s="183">
        <f t="shared" si="13"/>
        <v>0</v>
      </c>
      <c r="G143" s="183">
        <f>'[96]Managerial P&amp;L-TMALL'!$D143</f>
        <v>0</v>
      </c>
      <c r="H143" s="183">
        <f>[98]Sheet1!$D141</f>
        <v>0</v>
      </c>
      <c r="I143" s="183">
        <f t="shared" si="14"/>
        <v>0</v>
      </c>
      <c r="J143" s="183">
        <f>'[96]Managerial P&amp;L-TMALL'!$E143</f>
        <v>0</v>
      </c>
      <c r="K143" s="183">
        <f>[98]Sheet1!$E141</f>
        <v>0</v>
      </c>
      <c r="L143" s="183">
        <f t="shared" si="15"/>
        <v>0</v>
      </c>
      <c r="M143" s="183">
        <f>'[96]Managerial P&amp;L-TMALL'!$F143</f>
        <v>0</v>
      </c>
      <c r="N143" s="183">
        <f>[98]Sheet1!$F141</f>
        <v>0</v>
      </c>
      <c r="O143" s="183">
        <f t="shared" si="16"/>
        <v>0</v>
      </c>
      <c r="P143" s="183">
        <f>'[96]Managerial P&amp;L-TMALL'!$O143</f>
        <v>0</v>
      </c>
      <c r="Q143" s="183">
        <f>[98]Sheet1!$G141</f>
        <v>0</v>
      </c>
      <c r="R143" s="183">
        <f t="shared" si="17"/>
        <v>0</v>
      </c>
    </row>
    <row r="144" spans="1:18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3">
        <f>'[96]Managerial P&amp;L-TMALL'!$C144</f>
        <v>0</v>
      </c>
      <c r="E144" s="183">
        <f>[98]Sheet1!$C142</f>
        <v>0</v>
      </c>
      <c r="F144" s="183">
        <f t="shared" si="13"/>
        <v>0</v>
      </c>
      <c r="G144" s="183">
        <f>'[96]Managerial P&amp;L-TMALL'!$D144</f>
        <v>0</v>
      </c>
      <c r="H144" s="183">
        <f>[98]Sheet1!$D142</f>
        <v>0</v>
      </c>
      <c r="I144" s="183">
        <f t="shared" si="14"/>
        <v>0</v>
      </c>
      <c r="J144" s="183">
        <f>'[96]Managerial P&amp;L-TMALL'!$E144</f>
        <v>0</v>
      </c>
      <c r="K144" s="183">
        <f>[98]Sheet1!$E142</f>
        <v>0</v>
      </c>
      <c r="L144" s="183">
        <f t="shared" si="15"/>
        <v>0</v>
      </c>
      <c r="M144" s="183">
        <f>'[96]Managerial P&amp;L-TMALL'!$F144</f>
        <v>0</v>
      </c>
      <c r="N144" s="183">
        <f>[98]Sheet1!$F142</f>
        <v>0</v>
      </c>
      <c r="O144" s="183">
        <f t="shared" si="16"/>
        <v>0</v>
      </c>
      <c r="P144" s="183">
        <f>'[96]Managerial P&amp;L-TMALL'!$O144</f>
        <v>0</v>
      </c>
      <c r="Q144" s="183">
        <f>[98]Sheet1!$G142</f>
        <v>0</v>
      </c>
      <c r="R144" s="183">
        <f t="shared" si="17"/>
        <v>0</v>
      </c>
    </row>
    <row r="145" spans="1:18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3">
        <f>'[96]Managerial P&amp;L-TMALL'!$C145</f>
        <v>0</v>
      </c>
      <c r="E145" s="183">
        <f>[98]Sheet1!$C143</f>
        <v>0</v>
      </c>
      <c r="F145" s="183">
        <f t="shared" si="13"/>
        <v>0</v>
      </c>
      <c r="G145" s="183">
        <f>'[96]Managerial P&amp;L-TMALL'!$D145</f>
        <v>0</v>
      </c>
      <c r="H145" s="183">
        <f>[98]Sheet1!$D143</f>
        <v>0</v>
      </c>
      <c r="I145" s="183">
        <f t="shared" si="14"/>
        <v>0</v>
      </c>
      <c r="J145" s="183">
        <f>'[96]Managerial P&amp;L-TMALL'!$E145</f>
        <v>0</v>
      </c>
      <c r="K145" s="183">
        <f>[98]Sheet1!$E143</f>
        <v>0</v>
      </c>
      <c r="L145" s="183">
        <f t="shared" si="15"/>
        <v>0</v>
      </c>
      <c r="M145" s="183">
        <f>'[96]Managerial P&amp;L-TMALL'!$F145</f>
        <v>0</v>
      </c>
      <c r="N145" s="183">
        <f>[98]Sheet1!$F143</f>
        <v>0</v>
      </c>
      <c r="O145" s="183">
        <f t="shared" si="16"/>
        <v>0</v>
      </c>
      <c r="P145" s="183">
        <f>'[96]Managerial P&amp;L-TMALL'!$O145</f>
        <v>0</v>
      </c>
      <c r="Q145" s="183">
        <f>[98]Sheet1!$G143</f>
        <v>0</v>
      </c>
      <c r="R145" s="183">
        <f t="shared" si="17"/>
        <v>0</v>
      </c>
    </row>
    <row r="146" spans="1:18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4">
        <f>'[96]Managerial P&amp;L-TMALL'!$C146</f>
        <v>0</v>
      </c>
      <c r="E146" s="183">
        <f>[98]Sheet1!$C144</f>
        <v>0</v>
      </c>
      <c r="F146" s="184">
        <f t="shared" si="13"/>
        <v>0</v>
      </c>
      <c r="G146" s="184">
        <f>'[96]Managerial P&amp;L-TMALL'!$D146</f>
        <v>0</v>
      </c>
      <c r="H146" s="183">
        <f>[98]Sheet1!$D144</f>
        <v>0</v>
      </c>
      <c r="I146" s="184">
        <f t="shared" si="14"/>
        <v>0</v>
      </c>
      <c r="J146" s="184">
        <f>'[96]Managerial P&amp;L-TMALL'!$E146</f>
        <v>0</v>
      </c>
      <c r="K146" s="184">
        <f>[98]Sheet1!$E144</f>
        <v>0</v>
      </c>
      <c r="L146" s="184">
        <f t="shared" si="15"/>
        <v>0</v>
      </c>
      <c r="M146" s="184">
        <f>'[96]Managerial P&amp;L-TMALL'!$F146</f>
        <v>0</v>
      </c>
      <c r="N146" s="184">
        <f>[98]Sheet1!$F144</f>
        <v>0</v>
      </c>
      <c r="O146" s="184">
        <f t="shared" si="16"/>
        <v>0</v>
      </c>
      <c r="P146" s="184">
        <f>'[96]Managerial P&amp;L-TMALL'!$O146</f>
        <v>0</v>
      </c>
      <c r="Q146" s="184">
        <f>[98]Sheet1!$G144</f>
        <v>0</v>
      </c>
      <c r="R146" s="184">
        <f t="shared" si="17"/>
        <v>0</v>
      </c>
    </row>
    <row r="147" spans="1:18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3">
        <f>'[96]Managerial P&amp;L-TMALL'!$C147</f>
        <v>0</v>
      </c>
      <c r="E147" s="183">
        <f>[98]Sheet1!$C145</f>
        <v>0</v>
      </c>
      <c r="F147" s="183">
        <f t="shared" si="13"/>
        <v>0</v>
      </c>
      <c r="G147" s="183">
        <f>'[96]Managerial P&amp;L-TMALL'!$D147</f>
        <v>0</v>
      </c>
      <c r="H147" s="183">
        <f>[98]Sheet1!$D145</f>
        <v>0</v>
      </c>
      <c r="I147" s="183">
        <f t="shared" si="14"/>
        <v>0</v>
      </c>
      <c r="J147" s="183">
        <f>'[96]Managerial P&amp;L-TMALL'!$E147</f>
        <v>0</v>
      </c>
      <c r="K147" s="183">
        <f>[98]Sheet1!$E145</f>
        <v>0</v>
      </c>
      <c r="L147" s="183">
        <f t="shared" si="15"/>
        <v>0</v>
      </c>
      <c r="M147" s="183">
        <f>'[96]Managerial P&amp;L-TMALL'!$F147</f>
        <v>0</v>
      </c>
      <c r="N147" s="183">
        <f>[98]Sheet1!$F145</f>
        <v>0</v>
      </c>
      <c r="O147" s="183">
        <f t="shared" si="16"/>
        <v>0</v>
      </c>
      <c r="P147" s="183">
        <f>'[96]Managerial P&amp;L-TMALL'!$O147</f>
        <v>0</v>
      </c>
      <c r="Q147" s="183">
        <f>[98]Sheet1!$G145</f>
        <v>0</v>
      </c>
      <c r="R147" s="183">
        <f t="shared" si="17"/>
        <v>0</v>
      </c>
    </row>
    <row r="148" spans="1:18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3">
        <f>'[96]Managerial P&amp;L-TMALL'!$C148</f>
        <v>0</v>
      </c>
      <c r="E148" s="183">
        <f>[98]Sheet1!$C146</f>
        <v>0</v>
      </c>
      <c r="F148" s="183">
        <f t="shared" si="13"/>
        <v>0</v>
      </c>
      <c r="G148" s="183">
        <f>'[96]Managerial P&amp;L-TMALL'!$D148</f>
        <v>0</v>
      </c>
      <c r="H148" s="183">
        <f>[98]Sheet1!$D146</f>
        <v>0</v>
      </c>
      <c r="I148" s="183">
        <f t="shared" si="14"/>
        <v>0</v>
      </c>
      <c r="J148" s="183">
        <f>'[96]Managerial P&amp;L-TMALL'!$E148</f>
        <v>0</v>
      </c>
      <c r="K148" s="183">
        <f>[98]Sheet1!$E146</f>
        <v>0</v>
      </c>
      <c r="L148" s="183">
        <f t="shared" si="15"/>
        <v>0</v>
      </c>
      <c r="M148" s="183">
        <f>'[96]Managerial P&amp;L-TMALL'!$F148</f>
        <v>0</v>
      </c>
      <c r="N148" s="183">
        <f>[98]Sheet1!$F146</f>
        <v>0</v>
      </c>
      <c r="O148" s="183">
        <f t="shared" si="16"/>
        <v>0</v>
      </c>
      <c r="P148" s="183">
        <f>'[96]Managerial P&amp;L-TMALL'!$O148</f>
        <v>0</v>
      </c>
      <c r="Q148" s="183">
        <f>[98]Sheet1!$G146</f>
        <v>0</v>
      </c>
      <c r="R148" s="183">
        <f t="shared" si="17"/>
        <v>0</v>
      </c>
    </row>
    <row r="149" spans="1:18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3">
        <f>'[96]Managerial P&amp;L-TMALL'!$C149</f>
        <v>0</v>
      </c>
      <c r="E149" s="183">
        <f>[98]Sheet1!$C147</f>
        <v>0</v>
      </c>
      <c r="F149" s="183">
        <f t="shared" si="13"/>
        <v>0</v>
      </c>
      <c r="G149" s="183">
        <f>'[96]Managerial P&amp;L-TMALL'!$D149</f>
        <v>0</v>
      </c>
      <c r="H149" s="183">
        <f>[98]Sheet1!$D147</f>
        <v>0</v>
      </c>
      <c r="I149" s="183">
        <f t="shared" si="14"/>
        <v>0</v>
      </c>
      <c r="J149" s="183">
        <f>'[96]Managerial P&amp;L-TMALL'!$E149</f>
        <v>0</v>
      </c>
      <c r="K149" s="183">
        <f>[98]Sheet1!$E147</f>
        <v>0</v>
      </c>
      <c r="L149" s="183">
        <f t="shared" si="15"/>
        <v>0</v>
      </c>
      <c r="M149" s="183">
        <f>'[96]Managerial P&amp;L-TMALL'!$F149</f>
        <v>0</v>
      </c>
      <c r="N149" s="183">
        <f>[98]Sheet1!$F147</f>
        <v>0</v>
      </c>
      <c r="O149" s="183">
        <f t="shared" si="16"/>
        <v>0</v>
      </c>
      <c r="P149" s="183">
        <f>'[96]Managerial P&amp;L-TMALL'!$O149</f>
        <v>0</v>
      </c>
      <c r="Q149" s="183">
        <f>[98]Sheet1!$G147</f>
        <v>0</v>
      </c>
      <c r="R149" s="183">
        <f t="shared" si="17"/>
        <v>0</v>
      </c>
    </row>
    <row r="150" spans="1:18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3">
        <f>'[96]Managerial P&amp;L-TMALL'!$C150</f>
        <v>0</v>
      </c>
      <c r="E150" s="183">
        <f>[98]Sheet1!$C148</f>
        <v>0</v>
      </c>
      <c r="F150" s="183">
        <f t="shared" si="13"/>
        <v>0</v>
      </c>
      <c r="G150" s="183">
        <f>'[96]Managerial P&amp;L-TMALL'!$D150</f>
        <v>0</v>
      </c>
      <c r="H150" s="183">
        <f>[98]Sheet1!$D148</f>
        <v>0</v>
      </c>
      <c r="I150" s="183">
        <f t="shared" si="14"/>
        <v>0</v>
      </c>
      <c r="J150" s="183">
        <f>'[96]Managerial P&amp;L-TMALL'!$E150</f>
        <v>0</v>
      </c>
      <c r="K150" s="183">
        <f>[98]Sheet1!$E148</f>
        <v>0</v>
      </c>
      <c r="L150" s="183">
        <f t="shared" si="15"/>
        <v>0</v>
      </c>
      <c r="M150" s="183">
        <f>'[96]Managerial P&amp;L-TMALL'!$F150</f>
        <v>0</v>
      </c>
      <c r="N150" s="183">
        <f>[98]Sheet1!$F148</f>
        <v>0</v>
      </c>
      <c r="O150" s="183">
        <f t="shared" si="16"/>
        <v>0</v>
      </c>
      <c r="P150" s="183">
        <f>'[96]Managerial P&amp;L-TMALL'!$O150</f>
        <v>0</v>
      </c>
      <c r="Q150" s="183">
        <f>[98]Sheet1!$G148</f>
        <v>0</v>
      </c>
      <c r="R150" s="183">
        <f t="shared" si="17"/>
        <v>0</v>
      </c>
    </row>
    <row r="151" spans="1:18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3">
        <f>'[96]Managerial P&amp;L-TMALL'!$C151</f>
        <v>0</v>
      </c>
      <c r="E151" s="183">
        <f>[98]Sheet1!$C149</f>
        <v>0</v>
      </c>
      <c r="F151" s="183">
        <f t="shared" si="13"/>
        <v>0</v>
      </c>
      <c r="G151" s="183">
        <f>'[96]Managerial P&amp;L-TMALL'!$D151</f>
        <v>0</v>
      </c>
      <c r="H151" s="183">
        <f>[98]Sheet1!$D149</f>
        <v>0</v>
      </c>
      <c r="I151" s="183">
        <f t="shared" si="14"/>
        <v>0</v>
      </c>
      <c r="J151" s="183">
        <f>'[96]Managerial P&amp;L-TMALL'!$E151</f>
        <v>0</v>
      </c>
      <c r="K151" s="183">
        <f>[98]Sheet1!$E149</f>
        <v>0</v>
      </c>
      <c r="L151" s="183">
        <f t="shared" si="15"/>
        <v>0</v>
      </c>
      <c r="M151" s="183">
        <f>'[96]Managerial P&amp;L-TMALL'!$F151</f>
        <v>0</v>
      </c>
      <c r="N151" s="183">
        <f>[98]Sheet1!$F149</f>
        <v>0</v>
      </c>
      <c r="O151" s="183">
        <f t="shared" si="16"/>
        <v>0</v>
      </c>
      <c r="P151" s="183">
        <f>'[96]Managerial P&amp;L-TMALL'!$O151</f>
        <v>0</v>
      </c>
      <c r="Q151" s="183">
        <f>[98]Sheet1!$G149</f>
        <v>0</v>
      </c>
      <c r="R151" s="183">
        <f t="shared" si="17"/>
        <v>0</v>
      </c>
    </row>
    <row r="152" spans="1:18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3">
        <f>'[96]Managerial P&amp;L-TMALL'!$C152</f>
        <v>0</v>
      </c>
      <c r="E152" s="183">
        <f>[98]Sheet1!$C150</f>
        <v>0</v>
      </c>
      <c r="F152" s="183">
        <f t="shared" si="13"/>
        <v>0</v>
      </c>
      <c r="G152" s="183">
        <f>'[96]Managerial P&amp;L-TMALL'!$D152</f>
        <v>0</v>
      </c>
      <c r="H152" s="183">
        <f>[98]Sheet1!$D150</f>
        <v>0</v>
      </c>
      <c r="I152" s="183">
        <f t="shared" si="14"/>
        <v>0</v>
      </c>
      <c r="J152" s="183">
        <f>'[96]Managerial P&amp;L-TMALL'!$E152</f>
        <v>0</v>
      </c>
      <c r="K152" s="183">
        <f>[98]Sheet1!$E150</f>
        <v>0</v>
      </c>
      <c r="L152" s="183">
        <f t="shared" si="15"/>
        <v>0</v>
      </c>
      <c r="M152" s="183">
        <f>'[96]Managerial P&amp;L-TMALL'!$F152</f>
        <v>0</v>
      </c>
      <c r="N152" s="183">
        <f>[98]Sheet1!$F150</f>
        <v>0</v>
      </c>
      <c r="O152" s="183">
        <f t="shared" si="16"/>
        <v>0</v>
      </c>
      <c r="P152" s="183">
        <f>'[96]Managerial P&amp;L-TMALL'!$O152</f>
        <v>0</v>
      </c>
      <c r="Q152" s="183">
        <f>[98]Sheet1!$G150</f>
        <v>0</v>
      </c>
      <c r="R152" s="183">
        <f t="shared" si="17"/>
        <v>0</v>
      </c>
    </row>
    <row r="153" spans="1:18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3">
        <f>'[96]Managerial P&amp;L-TMALL'!$C153</f>
        <v>0</v>
      </c>
      <c r="E153" s="183">
        <f>[98]Sheet1!$C151</f>
        <v>0</v>
      </c>
      <c r="F153" s="183">
        <f t="shared" si="13"/>
        <v>0</v>
      </c>
      <c r="G153" s="183">
        <f>'[96]Managerial P&amp;L-TMALL'!$D153</f>
        <v>0</v>
      </c>
      <c r="H153" s="183">
        <f>[98]Sheet1!$D151</f>
        <v>0</v>
      </c>
      <c r="I153" s="183">
        <f t="shared" si="14"/>
        <v>0</v>
      </c>
      <c r="J153" s="183">
        <f>'[96]Managerial P&amp;L-TMALL'!$E153</f>
        <v>0</v>
      </c>
      <c r="K153" s="183">
        <f>[98]Sheet1!$E151</f>
        <v>0</v>
      </c>
      <c r="L153" s="183">
        <f t="shared" si="15"/>
        <v>0</v>
      </c>
      <c r="M153" s="183">
        <f>'[96]Managerial P&amp;L-TMALL'!$F153</f>
        <v>0</v>
      </c>
      <c r="N153" s="183">
        <f>[98]Sheet1!$F151</f>
        <v>0</v>
      </c>
      <c r="O153" s="183">
        <f t="shared" si="16"/>
        <v>0</v>
      </c>
      <c r="P153" s="183">
        <f>'[96]Managerial P&amp;L-TMALL'!$O153</f>
        <v>0</v>
      </c>
      <c r="Q153" s="183">
        <f>[98]Sheet1!$G151</f>
        <v>0</v>
      </c>
      <c r="R153" s="183">
        <f t="shared" si="17"/>
        <v>0</v>
      </c>
    </row>
    <row r="154" spans="1:18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3">
        <f>'[96]Managerial P&amp;L-TMALL'!$C154</f>
        <v>0</v>
      </c>
      <c r="E154" s="183">
        <f>[98]Sheet1!$C152</f>
        <v>0</v>
      </c>
      <c r="F154" s="183">
        <f t="shared" si="13"/>
        <v>0</v>
      </c>
      <c r="G154" s="183">
        <f>'[96]Managerial P&amp;L-TMALL'!$D154</f>
        <v>0</v>
      </c>
      <c r="H154" s="183">
        <f>[98]Sheet1!$D152</f>
        <v>0</v>
      </c>
      <c r="I154" s="183">
        <f t="shared" si="14"/>
        <v>0</v>
      </c>
      <c r="J154" s="183">
        <f>'[96]Managerial P&amp;L-TMALL'!$E154</f>
        <v>0</v>
      </c>
      <c r="K154" s="183">
        <f>[98]Sheet1!$E152</f>
        <v>0</v>
      </c>
      <c r="L154" s="183">
        <f t="shared" si="15"/>
        <v>0</v>
      </c>
      <c r="M154" s="183">
        <f>'[96]Managerial P&amp;L-TMALL'!$F154</f>
        <v>0</v>
      </c>
      <c r="N154" s="183">
        <f>[98]Sheet1!$F152</f>
        <v>0</v>
      </c>
      <c r="O154" s="183">
        <f t="shared" si="16"/>
        <v>0</v>
      </c>
      <c r="P154" s="183">
        <f>'[96]Managerial P&amp;L-TMALL'!$O154</f>
        <v>0</v>
      </c>
      <c r="Q154" s="183">
        <f>[98]Sheet1!$G152</f>
        <v>0</v>
      </c>
      <c r="R154" s="183">
        <f t="shared" si="17"/>
        <v>0</v>
      </c>
    </row>
    <row r="155" spans="1:18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3">
        <f>'[96]Managerial P&amp;L-TMALL'!$C155</f>
        <v>14205.510000000026</v>
      </c>
      <c r="E155" s="183">
        <f>[98]Sheet1!$C153</f>
        <v>0</v>
      </c>
      <c r="F155" s="183">
        <f t="shared" si="13"/>
        <v>14205.510000000026</v>
      </c>
      <c r="G155" s="183">
        <f>'[96]Managerial P&amp;L-TMALL'!$D155</f>
        <v>37119.189999999973</v>
      </c>
      <c r="H155" s="183">
        <f>[98]Sheet1!$D153</f>
        <v>0</v>
      </c>
      <c r="I155" s="183">
        <f t="shared" si="14"/>
        <v>37119.189999999973</v>
      </c>
      <c r="J155" s="183">
        <f>'[96]Managerial P&amp;L-TMALL'!$E155</f>
        <v>475407.58</v>
      </c>
      <c r="K155" s="183">
        <f>[98]Sheet1!$E153</f>
        <v>0</v>
      </c>
      <c r="L155" s="183">
        <f t="shared" si="15"/>
        <v>475407.58</v>
      </c>
      <c r="M155" s="183">
        <f>'[96]Managerial P&amp;L-TMALL'!$F155</f>
        <v>198676.86999999994</v>
      </c>
      <c r="N155" s="183">
        <f>[98]Sheet1!$F153</f>
        <v>0</v>
      </c>
      <c r="O155" s="183">
        <f t="shared" si="16"/>
        <v>198676.86999999994</v>
      </c>
      <c r="P155" s="183">
        <f>'[96]Managerial P&amp;L-TMALL'!$O155</f>
        <v>725409.15000000026</v>
      </c>
      <c r="Q155" s="183">
        <f>[98]Sheet1!$G153</f>
        <v>0</v>
      </c>
      <c r="R155" s="183">
        <f t="shared" si="17"/>
        <v>725409.15000000026</v>
      </c>
    </row>
    <row r="156" spans="1:18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4">
        <f>'[96]Managerial P&amp;L-TMALL'!$C156</f>
        <v>1.5242909495585032E-2</v>
      </c>
      <c r="E156" s="183">
        <f>[98]Sheet1!$C154</f>
        <v>0</v>
      </c>
      <c r="F156" s="184">
        <f t="shared" si="13"/>
        <v>1.5242909495585032E-2</v>
      </c>
      <c r="G156" s="184">
        <f>'[96]Managerial P&amp;L-TMALL'!$D156</f>
        <v>4.5790195969415054E-2</v>
      </c>
      <c r="H156" s="183">
        <f>[98]Sheet1!$D154</f>
        <v>0</v>
      </c>
      <c r="I156" s="184">
        <f t="shared" si="14"/>
        <v>4.5790195969415054E-2</v>
      </c>
      <c r="J156" s="184">
        <f>'[96]Managerial P&amp;L-TMALL'!$E156</f>
        <v>0.33146738669847609</v>
      </c>
      <c r="K156" s="184">
        <f>[98]Sheet1!$E154</f>
        <v>0</v>
      </c>
      <c r="L156" s="184">
        <f t="shared" si="15"/>
        <v>0.33146738669847609</v>
      </c>
      <c r="M156" s="184">
        <f>'[96]Managerial P&amp;L-TMALL'!$F156</f>
        <v>0.12623309528095536</v>
      </c>
      <c r="N156" s="184">
        <f>[98]Sheet1!$F154</f>
        <v>0</v>
      </c>
      <c r="O156" s="184">
        <f t="shared" si="16"/>
        <v>0.12623309528095536</v>
      </c>
      <c r="P156" s="184">
        <f>'[96]Managerial P&amp;L-TMALL'!$O156</f>
        <v>0.15269461164815085</v>
      </c>
      <c r="Q156" s="184">
        <f>[98]Sheet1!$G154</f>
        <v>0</v>
      </c>
      <c r="R156" s="184">
        <f t="shared" si="17"/>
        <v>0.15269461164815085</v>
      </c>
    </row>
    <row r="157" spans="1:18" ht="17.100000000000001" customHeight="1" x14ac:dyDescent="0.2">
      <c r="A157" s="39"/>
      <c r="B157" s="180">
        <f t="shared" si="12"/>
        <v>154</v>
      </c>
      <c r="C157" s="196" t="s">
        <v>1644</v>
      </c>
      <c r="D157" s="183">
        <f>'[96]Managerial P&amp;L-TMALL'!$C157</f>
        <v>0</v>
      </c>
      <c r="E157" s="183">
        <f>[98]Sheet1!$C155</f>
        <v>0</v>
      </c>
      <c r="F157" s="183">
        <f t="shared" si="13"/>
        <v>0</v>
      </c>
      <c r="G157" s="183">
        <f>'[96]Managerial P&amp;L-TMALL'!$D157</f>
        <v>0</v>
      </c>
      <c r="H157" s="183">
        <f>[98]Sheet1!$D155</f>
        <v>0</v>
      </c>
      <c r="I157" s="183">
        <f t="shared" si="14"/>
        <v>0</v>
      </c>
      <c r="J157" s="183">
        <f>'[96]Managerial P&amp;L-TMALL'!$E157</f>
        <v>0</v>
      </c>
      <c r="K157" s="183">
        <f>[98]Sheet1!$E155</f>
        <v>0</v>
      </c>
      <c r="L157" s="183">
        <f t="shared" si="15"/>
        <v>0</v>
      </c>
      <c r="M157" s="183">
        <f>'[96]Managerial P&amp;L-TMALL'!$F157</f>
        <v>0</v>
      </c>
      <c r="N157" s="183">
        <f>[98]Sheet1!$F155</f>
        <v>0</v>
      </c>
      <c r="O157" s="183">
        <f t="shared" si="16"/>
        <v>0</v>
      </c>
      <c r="P157" s="183">
        <f>'[96]Managerial P&amp;L-TMALL'!$O157</f>
        <v>0</v>
      </c>
      <c r="Q157" s="183">
        <f>[98]Sheet1!$G155</f>
        <v>0</v>
      </c>
      <c r="R157" s="183">
        <f t="shared" si="17"/>
        <v>0</v>
      </c>
    </row>
    <row r="158" spans="1:18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3">
        <f>'[96]Managerial P&amp;L-TMALL'!$C158</f>
        <v>0</v>
      </c>
      <c r="E158" s="183">
        <f>[98]Sheet1!$C156</f>
        <v>0</v>
      </c>
      <c r="F158" s="183">
        <f t="shared" si="13"/>
        <v>0</v>
      </c>
      <c r="G158" s="183">
        <f>'[96]Managerial P&amp;L-TMALL'!$D158</f>
        <v>0</v>
      </c>
      <c r="H158" s="183">
        <f>[98]Sheet1!$D156</f>
        <v>0</v>
      </c>
      <c r="I158" s="183">
        <f t="shared" si="14"/>
        <v>0</v>
      </c>
      <c r="J158" s="183">
        <f>'[96]Managerial P&amp;L-TMALL'!$E158</f>
        <v>0</v>
      </c>
      <c r="K158" s="183">
        <f>[98]Sheet1!$E156</f>
        <v>0</v>
      </c>
      <c r="L158" s="183">
        <f t="shared" si="15"/>
        <v>0</v>
      </c>
      <c r="M158" s="183">
        <f>'[96]Managerial P&amp;L-TMALL'!$F158</f>
        <v>0</v>
      </c>
      <c r="N158" s="183">
        <f>[98]Sheet1!$F156</f>
        <v>0</v>
      </c>
      <c r="O158" s="183">
        <f t="shared" si="16"/>
        <v>0</v>
      </c>
      <c r="P158" s="183">
        <f>'[96]Managerial P&amp;L-TMALL'!$O158</f>
        <v>0</v>
      </c>
      <c r="Q158" s="183">
        <f>[98]Sheet1!$G156</f>
        <v>0</v>
      </c>
      <c r="R158" s="183">
        <f t="shared" si="17"/>
        <v>0</v>
      </c>
    </row>
    <row r="159" spans="1:18" ht="15.95" customHeight="1" x14ac:dyDescent="0.2">
      <c r="A159" s="39"/>
      <c r="B159" s="180">
        <f t="shared" si="12"/>
        <v>156</v>
      </c>
      <c r="C159" s="172" t="s">
        <v>1634</v>
      </c>
      <c r="D159" s="183">
        <f>'[96]Managerial P&amp;L-TMALL'!$C159</f>
        <v>0</v>
      </c>
      <c r="E159" s="183">
        <f>[98]Sheet1!$C157</f>
        <v>0</v>
      </c>
      <c r="F159" s="183">
        <f t="shared" si="13"/>
        <v>0</v>
      </c>
      <c r="G159" s="183">
        <f>'[96]Managerial P&amp;L-TMALL'!$D159</f>
        <v>0</v>
      </c>
      <c r="H159" s="183">
        <f>[98]Sheet1!$D157</f>
        <v>0</v>
      </c>
      <c r="I159" s="183">
        <f t="shared" si="14"/>
        <v>0</v>
      </c>
      <c r="J159" s="183">
        <f>'[96]Managerial P&amp;L-TMALL'!$E159</f>
        <v>0</v>
      </c>
      <c r="K159" s="183">
        <f>[98]Sheet1!$E157</f>
        <v>0</v>
      </c>
      <c r="L159" s="183">
        <f t="shared" si="15"/>
        <v>0</v>
      </c>
      <c r="M159" s="183">
        <f>'[96]Managerial P&amp;L-TMALL'!$F159</f>
        <v>0</v>
      </c>
      <c r="N159" s="183">
        <f>[98]Sheet1!$F157</f>
        <v>0</v>
      </c>
      <c r="O159" s="183">
        <f t="shared" si="16"/>
        <v>0</v>
      </c>
      <c r="P159" s="183">
        <f>'[96]Managerial P&amp;L-TMALL'!$O159</f>
        <v>0</v>
      </c>
      <c r="Q159" s="183">
        <f>[98]Sheet1!$G157</f>
        <v>0</v>
      </c>
      <c r="R159" s="183">
        <f t="shared" si="17"/>
        <v>0</v>
      </c>
    </row>
    <row r="160" spans="1:18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3">
        <f>'[96]Managerial P&amp;L-TMALL'!$C160</f>
        <v>14205.510000000026</v>
      </c>
      <c r="E160" s="183">
        <f>[98]Sheet1!$C158</f>
        <v>0</v>
      </c>
      <c r="F160" s="183">
        <f t="shared" si="13"/>
        <v>14205.510000000026</v>
      </c>
      <c r="G160" s="183">
        <f>'[96]Managerial P&amp;L-TMALL'!$D160</f>
        <v>37119.189999999973</v>
      </c>
      <c r="H160" s="183">
        <f>[98]Sheet1!$D158</f>
        <v>0</v>
      </c>
      <c r="I160" s="183">
        <f t="shared" si="14"/>
        <v>37119.189999999973</v>
      </c>
      <c r="J160" s="183">
        <f>'[96]Managerial P&amp;L-TMALL'!$E160</f>
        <v>475407.58</v>
      </c>
      <c r="K160" s="183">
        <f>[98]Sheet1!$E158</f>
        <v>0</v>
      </c>
      <c r="L160" s="183">
        <f t="shared" si="15"/>
        <v>475407.58</v>
      </c>
      <c r="M160" s="183">
        <f>'[96]Managerial P&amp;L-TMALL'!$F160</f>
        <v>198676.86999999994</v>
      </c>
      <c r="N160" s="183">
        <f>[98]Sheet1!$F158</f>
        <v>0</v>
      </c>
      <c r="O160" s="183">
        <f t="shared" si="16"/>
        <v>198676.86999999994</v>
      </c>
      <c r="P160" s="183">
        <f>'[96]Managerial P&amp;L-TMALL'!$O160</f>
        <v>725409.15000000026</v>
      </c>
      <c r="Q160" s="183">
        <f>[98]Sheet1!$G158</f>
        <v>0</v>
      </c>
      <c r="R160" s="183">
        <f t="shared" si="17"/>
        <v>725409.15000000026</v>
      </c>
    </row>
    <row r="161" spans="1:18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85">
        <f>'[96]Managerial P&amp;L-TMALL'!$C161</f>
        <v>1.5242909495585032E-2</v>
      </c>
      <c r="E161" s="186">
        <f>[98]Sheet1!$C159</f>
        <v>0</v>
      </c>
      <c r="F161" s="185">
        <f t="shared" si="13"/>
        <v>1.5242909495585032E-2</v>
      </c>
      <c r="G161" s="185">
        <f>'[96]Managerial P&amp;L-TMALL'!$D161</f>
        <v>4.5790195969415054E-2</v>
      </c>
      <c r="H161" s="186">
        <f>[98]Sheet1!$D159</f>
        <v>0</v>
      </c>
      <c r="I161" s="185">
        <f t="shared" si="14"/>
        <v>4.5790195969415054E-2</v>
      </c>
      <c r="J161" s="185">
        <f>'[96]Managerial P&amp;L-TMALL'!$E161</f>
        <v>0.33146738669847609</v>
      </c>
      <c r="K161" s="185">
        <f>[98]Sheet1!$E159</f>
        <v>0</v>
      </c>
      <c r="L161" s="185">
        <f t="shared" si="15"/>
        <v>0.33146738669847609</v>
      </c>
      <c r="M161" s="185">
        <f>'[96]Managerial P&amp;L-TMALL'!$F161</f>
        <v>0.12623309528095536</v>
      </c>
      <c r="N161" s="185">
        <f>[98]Sheet1!$F159</f>
        <v>0</v>
      </c>
      <c r="O161" s="185">
        <f t="shared" si="16"/>
        <v>0.12623309528095536</v>
      </c>
      <c r="P161" s="185">
        <f>'[96]Managerial P&amp;L-TMALL'!$O161</f>
        <v>0.15269461164815085</v>
      </c>
      <c r="Q161" s="185">
        <f>[98]Sheet1!$G159</f>
        <v>0</v>
      </c>
      <c r="R161" s="185">
        <f t="shared" si="17"/>
        <v>0.15269461164815085</v>
      </c>
    </row>
  </sheetData>
  <autoFilter ref="A3:B161" xr:uid="{00000000-0009-0000-0000-000009000000}"/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CDDE-FFAA-4A98-B7B4-B4E62961B7C9}">
  <dimension ref="A1:R161"/>
  <sheetViews>
    <sheetView showZeros="0" zoomScaleNormal="100" workbookViewId="0">
      <pane xSplit="1" ySplit="3" topLeftCell="B148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D156" sqref="D156"/>
    </sheetView>
  </sheetViews>
  <sheetFormatPr defaultColWidth="10.140625" defaultRowHeight="15" x14ac:dyDescent="0.2"/>
  <cols>
    <col min="1" max="1" width="55.7109375" style="17" bestFit="1" customWidth="1"/>
    <col min="2" max="2" width="5.5703125" style="160" bestFit="1" customWidth="1"/>
    <col min="3" max="3" width="11.28515625" style="17" bestFit="1" customWidth="1"/>
    <col min="4" max="17" width="12.28515625" style="163" bestFit="1" customWidth="1"/>
    <col min="18" max="18" width="12.85546875" style="163" bestFit="1" customWidth="1"/>
    <col min="19" max="16384" width="10.140625" style="18"/>
  </cols>
  <sheetData>
    <row r="1" spans="1:18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s="36" customFormat="1" ht="45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P&amp;L-SZ'!$C3</f>
        <v>Jan-23</v>
      </c>
      <c r="E3" s="170" t="s">
        <v>1628</v>
      </c>
      <c r="F3" s="171" t="s">
        <v>1629</v>
      </c>
      <c r="G3" s="169" t="str">
        <f>'[96]Managerial P&amp;L'!$F$3</f>
        <v>Feb-23</v>
      </c>
      <c r="H3" s="170" t="s">
        <v>1630</v>
      </c>
      <c r="I3" s="171" t="s">
        <v>1631</v>
      </c>
      <c r="J3" s="169" t="str">
        <f>'[96]Managerial P&amp;L'!$I$3</f>
        <v>Mar-23</v>
      </c>
      <c r="K3" s="170" t="s">
        <v>1638</v>
      </c>
      <c r="L3" s="171" t="s">
        <v>1639</v>
      </c>
      <c r="M3" s="169" t="str">
        <f>'[96]Managerial P&amp;L'!$L$3</f>
        <v>Apr-23</v>
      </c>
      <c r="N3" s="170" t="s">
        <v>1640</v>
      </c>
      <c r="O3" s="171" t="s">
        <v>1641</v>
      </c>
      <c r="P3" s="169" t="str">
        <f>'[96]Managerial P&amp;L'!$W$3</f>
        <v>2023 YTD</v>
      </c>
      <c r="Q3" s="170" t="s">
        <v>1642</v>
      </c>
      <c r="R3" s="170" t="s">
        <v>1643</v>
      </c>
    </row>
    <row r="4" spans="1:18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3">
        <f>'[96]Managerial P&amp;L-SZ'!$C4</f>
        <v>2521860</v>
      </c>
      <c r="E4" s="183">
        <f>[99]Sheet1!$C2</f>
        <v>0</v>
      </c>
      <c r="F4" s="183">
        <f>D4-E4</f>
        <v>2521860</v>
      </c>
      <c r="G4" s="183">
        <f>'[96]Managerial P&amp;L-SZ'!$D4</f>
        <v>1359091</v>
      </c>
      <c r="H4" s="183">
        <f>[99]Sheet1!$D2</f>
        <v>0</v>
      </c>
      <c r="I4" s="183">
        <f>G4-H4</f>
        <v>1359091</v>
      </c>
      <c r="J4" s="183">
        <f>'[96]Managerial P&amp;L-SZ'!$E4</f>
        <v>1464359.9999999998</v>
      </c>
      <c r="K4" s="183">
        <f>[99]Sheet1!$E2</f>
        <v>0</v>
      </c>
      <c r="L4" s="183">
        <f>J4-K4</f>
        <v>1464359.9999999998</v>
      </c>
      <c r="M4" s="183">
        <f>'[96]Managerial P&amp;L-SZ'!$F4</f>
        <v>1509430</v>
      </c>
      <c r="N4" s="183">
        <f>[99]Sheet1!$F2</f>
        <v>0</v>
      </c>
      <c r="O4" s="183">
        <f>M4-N4</f>
        <v>1509430</v>
      </c>
      <c r="P4" s="183">
        <f>'[96]Managerial P&amp;L-SZ'!$O4</f>
        <v>6854741</v>
      </c>
      <c r="Q4" s="183">
        <f>[99]Sheet1!$G2</f>
        <v>0</v>
      </c>
      <c r="R4" s="183">
        <f>P4-Q4</f>
        <v>6854741</v>
      </c>
    </row>
    <row r="5" spans="1:18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3">
        <f>'[96]Managerial P&amp;L-SZ'!$C5</f>
        <v>-567386.5</v>
      </c>
      <c r="E5" s="183">
        <f>[99]Sheet1!$C3</f>
        <v>0</v>
      </c>
      <c r="F5" s="183">
        <f t="shared" ref="F5:F68" si="1">D5-E5</f>
        <v>-567386.5</v>
      </c>
      <c r="G5" s="183">
        <f>'[96]Managerial P&amp;L-SZ'!$D5</f>
        <v>-103012.5</v>
      </c>
      <c r="H5" s="183">
        <f>[99]Sheet1!$D3</f>
        <v>0</v>
      </c>
      <c r="I5" s="183">
        <f t="shared" ref="I5:I68" si="2">G5-H5</f>
        <v>-103012.5</v>
      </c>
      <c r="J5" s="183">
        <f>'[96]Managerial P&amp;L-SZ'!$E5</f>
        <v>-29727</v>
      </c>
      <c r="K5" s="183">
        <f>[99]Sheet1!$E3</f>
        <v>0</v>
      </c>
      <c r="L5" s="183">
        <f t="shared" ref="L5:L68" si="3">J5-K5</f>
        <v>-29727</v>
      </c>
      <c r="M5" s="183">
        <f>'[96]Managerial P&amp;L-SZ'!$F5</f>
        <v>-288</v>
      </c>
      <c r="N5" s="183">
        <f>[99]Sheet1!$F3</f>
        <v>0</v>
      </c>
      <c r="O5" s="183">
        <f t="shared" ref="O5:O68" si="4">M5-N5</f>
        <v>-288</v>
      </c>
      <c r="P5" s="183">
        <f>'[96]Managerial P&amp;L-SZ'!$O5</f>
        <v>-700414</v>
      </c>
      <c r="Q5" s="183">
        <f>[99]Sheet1!$G3</f>
        <v>0</v>
      </c>
      <c r="R5" s="183">
        <f t="shared" ref="R5:R68" si="5">P5-Q5</f>
        <v>-700414</v>
      </c>
    </row>
    <row r="6" spans="1:18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3">
        <f>'[96]Managerial P&amp;L-SZ'!$C6</f>
        <v>1954473.5</v>
      </c>
      <c r="E6" s="183">
        <f>[99]Sheet1!$C4</f>
        <v>0</v>
      </c>
      <c r="F6" s="183">
        <f t="shared" si="1"/>
        <v>1954473.5</v>
      </c>
      <c r="G6" s="183">
        <f>'[96]Managerial P&amp;L-SZ'!$D6</f>
        <v>1256078.5</v>
      </c>
      <c r="H6" s="183">
        <f>[99]Sheet1!$D4</f>
        <v>0</v>
      </c>
      <c r="I6" s="183">
        <f t="shared" si="2"/>
        <v>1256078.5</v>
      </c>
      <c r="J6" s="183">
        <f>'[96]Managerial P&amp;L-SZ'!$E6</f>
        <v>1434632.9999999998</v>
      </c>
      <c r="K6" s="183">
        <f>[99]Sheet1!$E4</f>
        <v>0</v>
      </c>
      <c r="L6" s="183">
        <f t="shared" si="3"/>
        <v>1434632.9999999998</v>
      </c>
      <c r="M6" s="183">
        <f>'[96]Managerial P&amp;L-SZ'!$F6</f>
        <v>1509142</v>
      </c>
      <c r="N6" s="183">
        <f>[99]Sheet1!$F4</f>
        <v>0</v>
      </c>
      <c r="O6" s="183">
        <f t="shared" si="4"/>
        <v>1509142</v>
      </c>
      <c r="P6" s="183">
        <f>'[96]Managerial P&amp;L-SZ'!$O6</f>
        <v>6154327</v>
      </c>
      <c r="Q6" s="183">
        <f>[99]Sheet1!$G4</f>
        <v>0</v>
      </c>
      <c r="R6" s="183">
        <f t="shared" si="5"/>
        <v>6154327</v>
      </c>
    </row>
    <row r="7" spans="1:18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3">
        <f>'[96]Managerial P&amp;L-SZ'!$C7</f>
        <v>-224850.85</v>
      </c>
      <c r="E7" s="183">
        <f>[99]Sheet1!$C5</f>
        <v>0</v>
      </c>
      <c r="F7" s="183">
        <f t="shared" si="1"/>
        <v>-224850.85</v>
      </c>
      <c r="G7" s="183">
        <f>'[96]Managerial P&amp;L-SZ'!$D7</f>
        <v>-144504.73000000001</v>
      </c>
      <c r="H7" s="183">
        <f>[99]Sheet1!$D5</f>
        <v>0</v>
      </c>
      <c r="I7" s="183">
        <f t="shared" si="2"/>
        <v>-144504.73000000001</v>
      </c>
      <c r="J7" s="183">
        <f>'[96]Managerial P&amp;L-SZ'!$E7</f>
        <v>-165046.47</v>
      </c>
      <c r="K7" s="183">
        <f>[99]Sheet1!$E5</f>
        <v>0</v>
      </c>
      <c r="L7" s="183">
        <f t="shared" si="3"/>
        <v>-165046.47</v>
      </c>
      <c r="M7" s="183">
        <f>'[96]Managerial P&amp;L-SZ'!$F7</f>
        <v>-173617.9</v>
      </c>
      <c r="N7" s="183">
        <f>[99]Sheet1!$F5</f>
        <v>0</v>
      </c>
      <c r="O7" s="183">
        <f t="shared" si="4"/>
        <v>-173617.9</v>
      </c>
      <c r="P7" s="183">
        <f>'[96]Managerial P&amp;L-SZ'!$O7</f>
        <v>-708019.95000000007</v>
      </c>
      <c r="Q7" s="183">
        <f>[99]Sheet1!$G5</f>
        <v>0</v>
      </c>
      <c r="R7" s="183">
        <f t="shared" si="5"/>
        <v>-708019.95000000007</v>
      </c>
    </row>
    <row r="8" spans="1:18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3">
        <f>'[96]Managerial P&amp;L-SZ'!$C8</f>
        <v>1729622.65</v>
      </c>
      <c r="E8" s="183" t="str">
        <f>[99]Sheet1!$C6</f>
        <v>1,729,622.65</v>
      </c>
      <c r="F8" s="183">
        <f t="shared" si="1"/>
        <v>0</v>
      </c>
      <c r="G8" s="183">
        <f>'[96]Managerial P&amp;L-SZ'!$D8</f>
        <v>1111573.77</v>
      </c>
      <c r="H8" s="183" t="str">
        <f>[99]Sheet1!$D6</f>
        <v>1,111,573.77</v>
      </c>
      <c r="I8" s="183">
        <f t="shared" si="2"/>
        <v>0</v>
      </c>
      <c r="J8" s="183">
        <f>'[96]Managerial P&amp;L-SZ'!$E8</f>
        <v>1269586.5299999998</v>
      </c>
      <c r="K8" s="183" t="str">
        <f>[99]Sheet1!$E6</f>
        <v>1,269,586.53</v>
      </c>
      <c r="L8" s="183">
        <f t="shared" si="3"/>
        <v>0</v>
      </c>
      <c r="M8" s="183">
        <f>'[96]Managerial P&amp;L-SZ'!$F8</f>
        <v>1335524.1000000001</v>
      </c>
      <c r="N8" s="183" t="str">
        <f>[99]Sheet1!$F6</f>
        <v>1,335,524.10</v>
      </c>
      <c r="O8" s="183">
        <f t="shared" si="4"/>
        <v>0</v>
      </c>
      <c r="P8" s="183">
        <f>'[96]Managerial P&amp;L-SZ'!$O8</f>
        <v>5446307.0499999998</v>
      </c>
      <c r="Q8" s="183" t="str">
        <f>[99]Sheet1!$G6</f>
        <v>5,446,307.05</v>
      </c>
      <c r="R8" s="183">
        <f t="shared" si="5"/>
        <v>0</v>
      </c>
    </row>
    <row r="9" spans="1:18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3">
        <f>'[96]Managerial P&amp;L-SZ'!$C9</f>
        <v>1729622.65</v>
      </c>
      <c r="E9" s="183" t="str">
        <f>[99]Sheet1!$C7</f>
        <v>1,729,622.65</v>
      </c>
      <c r="F9" s="183">
        <f t="shared" si="1"/>
        <v>0</v>
      </c>
      <c r="G9" s="183">
        <f>'[96]Managerial P&amp;L-SZ'!$D9</f>
        <v>1111573.77</v>
      </c>
      <c r="H9" s="183" t="str">
        <f>[99]Sheet1!$D7</f>
        <v>1,111,573.77</v>
      </c>
      <c r="I9" s="183">
        <f t="shared" si="2"/>
        <v>0</v>
      </c>
      <c r="J9" s="183">
        <f>'[96]Managerial P&amp;L-SZ'!$E9</f>
        <v>1269586.5299999998</v>
      </c>
      <c r="K9" s="183" t="str">
        <f>[99]Sheet1!$E7</f>
        <v>1,269,586.53</v>
      </c>
      <c r="L9" s="183">
        <f t="shared" si="3"/>
        <v>0</v>
      </c>
      <c r="M9" s="183">
        <f>'[96]Managerial P&amp;L-SZ'!$F9</f>
        <v>1335524.1000000001</v>
      </c>
      <c r="N9" s="183" t="str">
        <f>[99]Sheet1!$F7</f>
        <v>1,335,524.10</v>
      </c>
      <c r="O9" s="183">
        <f t="shared" si="4"/>
        <v>0</v>
      </c>
      <c r="P9" s="183">
        <f>'[96]Managerial P&amp;L-SZ'!$O9</f>
        <v>5446307.0499999998</v>
      </c>
      <c r="Q9" s="183" t="str">
        <f>[99]Sheet1!$G7</f>
        <v>5,446,307.05</v>
      </c>
      <c r="R9" s="183">
        <f t="shared" si="5"/>
        <v>0</v>
      </c>
    </row>
    <row r="10" spans="1:18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3">
        <f>'[96]Managerial P&amp;L-SZ'!$C10</f>
        <v>0</v>
      </c>
      <c r="E10" s="183">
        <f>[99]Sheet1!$C8</f>
        <v>0</v>
      </c>
      <c r="F10" s="183">
        <f t="shared" si="1"/>
        <v>0</v>
      </c>
      <c r="G10" s="183">
        <f>'[96]Managerial P&amp;L-SZ'!$D10</f>
        <v>0</v>
      </c>
      <c r="H10" s="183">
        <f>[99]Sheet1!$D8</f>
        <v>0</v>
      </c>
      <c r="I10" s="183">
        <f t="shared" si="2"/>
        <v>0</v>
      </c>
      <c r="J10" s="183">
        <f>'[96]Managerial P&amp;L-SZ'!$E10</f>
        <v>0</v>
      </c>
      <c r="K10" s="183">
        <f>[99]Sheet1!$E8</f>
        <v>0</v>
      </c>
      <c r="L10" s="183">
        <f t="shared" si="3"/>
        <v>0</v>
      </c>
      <c r="M10" s="183">
        <f>'[96]Managerial P&amp;L-SZ'!$F10</f>
        <v>0</v>
      </c>
      <c r="N10" s="183">
        <f>[99]Sheet1!$F8</f>
        <v>0</v>
      </c>
      <c r="O10" s="183">
        <f t="shared" si="4"/>
        <v>0</v>
      </c>
      <c r="P10" s="183">
        <f>'[96]Managerial P&amp;L-SZ'!$O10</f>
        <v>0</v>
      </c>
      <c r="Q10" s="183">
        <f>[99]Sheet1!$G8</f>
        <v>0</v>
      </c>
      <c r="R10" s="183">
        <f t="shared" si="5"/>
        <v>0</v>
      </c>
    </row>
    <row r="11" spans="1:18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3">
        <f>'[96]Managerial P&amp;L-SZ'!$C11</f>
        <v>0</v>
      </c>
      <c r="E11" s="183">
        <f>[99]Sheet1!$C9</f>
        <v>0</v>
      </c>
      <c r="F11" s="183">
        <f t="shared" si="1"/>
        <v>0</v>
      </c>
      <c r="G11" s="183">
        <f>'[96]Managerial P&amp;L-SZ'!$D11</f>
        <v>0</v>
      </c>
      <c r="H11" s="183">
        <f>[99]Sheet1!$D9</f>
        <v>0</v>
      </c>
      <c r="I11" s="183">
        <f t="shared" si="2"/>
        <v>0</v>
      </c>
      <c r="J11" s="183">
        <f>'[96]Managerial P&amp;L-SZ'!$E11</f>
        <v>0</v>
      </c>
      <c r="K11" s="183">
        <f>[99]Sheet1!$E9</f>
        <v>0</v>
      </c>
      <c r="L11" s="183">
        <f t="shared" si="3"/>
        <v>0</v>
      </c>
      <c r="M11" s="183">
        <f>'[96]Managerial P&amp;L-SZ'!$F11</f>
        <v>0</v>
      </c>
      <c r="N11" s="183">
        <f>[99]Sheet1!$F9</f>
        <v>0</v>
      </c>
      <c r="O11" s="183">
        <f t="shared" si="4"/>
        <v>0</v>
      </c>
      <c r="P11" s="183">
        <f>'[96]Managerial P&amp;L-SZ'!$O11</f>
        <v>0</v>
      </c>
      <c r="Q11" s="183">
        <f>[99]Sheet1!$G9</f>
        <v>0</v>
      </c>
      <c r="R11" s="183">
        <f t="shared" si="5"/>
        <v>0</v>
      </c>
    </row>
    <row r="12" spans="1:18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3">
        <f>'[96]Managerial P&amp;L-SZ'!$C12</f>
        <v>0</v>
      </c>
      <c r="E12" s="183">
        <f>[99]Sheet1!$C10</f>
        <v>0</v>
      </c>
      <c r="F12" s="183">
        <f t="shared" si="1"/>
        <v>0</v>
      </c>
      <c r="G12" s="183">
        <f>'[96]Managerial P&amp;L-SZ'!$D12</f>
        <v>0</v>
      </c>
      <c r="H12" s="183">
        <f>[99]Sheet1!$D10</f>
        <v>0</v>
      </c>
      <c r="I12" s="183">
        <f t="shared" si="2"/>
        <v>0</v>
      </c>
      <c r="J12" s="183">
        <f>'[96]Managerial P&amp;L-SZ'!$E12</f>
        <v>0</v>
      </c>
      <c r="K12" s="183">
        <f>[99]Sheet1!$E10</f>
        <v>0</v>
      </c>
      <c r="L12" s="183">
        <f t="shared" si="3"/>
        <v>0</v>
      </c>
      <c r="M12" s="183">
        <f>'[96]Managerial P&amp;L-SZ'!$F12</f>
        <v>0</v>
      </c>
      <c r="N12" s="183">
        <f>[99]Sheet1!$F10</f>
        <v>0</v>
      </c>
      <c r="O12" s="183">
        <f t="shared" si="4"/>
        <v>0</v>
      </c>
      <c r="P12" s="183">
        <f>'[96]Managerial P&amp;L-SZ'!$O12</f>
        <v>0</v>
      </c>
      <c r="Q12" s="183">
        <f>[99]Sheet1!$G10</f>
        <v>0</v>
      </c>
      <c r="R12" s="183">
        <f t="shared" si="5"/>
        <v>0</v>
      </c>
    </row>
    <row r="13" spans="1:18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3">
        <f>'[96]Managerial P&amp;L-SZ'!$C13</f>
        <v>907248.68</v>
      </c>
      <c r="E13" s="183" t="str">
        <f>[99]Sheet1!$C11</f>
        <v>1,688,416.15</v>
      </c>
      <c r="F13" s="183">
        <f t="shared" si="1"/>
        <v>-781167.46999999986</v>
      </c>
      <c r="G13" s="183">
        <f>'[96]Managerial P&amp;L-SZ'!$D13</f>
        <v>512702.93</v>
      </c>
      <c r="H13" s="183" t="str">
        <f>[99]Sheet1!$D11</f>
        <v>1,016,232.54</v>
      </c>
      <c r="I13" s="183">
        <f t="shared" si="2"/>
        <v>-503529.61000000004</v>
      </c>
      <c r="J13" s="183">
        <f>'[96]Managerial P&amp;L-SZ'!$E13</f>
        <v>489788.89</v>
      </c>
      <c r="K13" s="183" t="str">
        <f>[99]Sheet1!$E11</f>
        <v>1,046,331.48</v>
      </c>
      <c r="L13" s="183">
        <f t="shared" si="3"/>
        <v>-556542.59</v>
      </c>
      <c r="M13" s="183">
        <f>'[96]Managerial P&amp;L-SZ'!$F13</f>
        <v>499270.39000000013</v>
      </c>
      <c r="N13" s="183" t="str">
        <f>[99]Sheet1!$F11</f>
        <v>1,060,401.58</v>
      </c>
      <c r="O13" s="183">
        <f t="shared" si="4"/>
        <v>-561131.18999999994</v>
      </c>
      <c r="P13" s="183">
        <f>'[96]Managerial P&amp;L-SZ'!$O13</f>
        <v>2409010.89</v>
      </c>
      <c r="Q13" s="183" t="str">
        <f>[99]Sheet1!$G11</f>
        <v>4,811,381.75</v>
      </c>
      <c r="R13" s="183">
        <f t="shared" si="5"/>
        <v>-2402370.86</v>
      </c>
    </row>
    <row r="14" spans="1:18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3">
        <f>'[96]Managerial P&amp;L-SZ'!$C14</f>
        <v>907248.68</v>
      </c>
      <c r="E14" s="183" t="str">
        <f>[99]Sheet1!$C12</f>
        <v>1,685,578.87</v>
      </c>
      <c r="F14" s="183">
        <f t="shared" si="1"/>
        <v>-778330.19000000006</v>
      </c>
      <c r="G14" s="183">
        <f>'[96]Managerial P&amp;L-SZ'!$D14</f>
        <v>512702.93</v>
      </c>
      <c r="H14" s="183" t="str">
        <f>[99]Sheet1!$D12</f>
        <v>1,012,911.16</v>
      </c>
      <c r="I14" s="183">
        <f t="shared" si="2"/>
        <v>-500208.23000000004</v>
      </c>
      <c r="J14" s="183">
        <f>'[96]Managerial P&amp;L-SZ'!$E14</f>
        <v>489788.89</v>
      </c>
      <c r="K14" s="183" t="str">
        <f>[99]Sheet1!$E12</f>
        <v>1,045,550.32</v>
      </c>
      <c r="L14" s="183">
        <f t="shared" si="3"/>
        <v>-555761.42999999993</v>
      </c>
      <c r="M14" s="183">
        <f>'[96]Managerial P&amp;L-SZ'!$F14</f>
        <v>499270.39000000013</v>
      </c>
      <c r="N14" s="183" t="str">
        <f>[99]Sheet1!$F12</f>
        <v>1,060,401.37</v>
      </c>
      <c r="O14" s="183">
        <f t="shared" si="4"/>
        <v>-561130.98</v>
      </c>
      <c r="P14" s="183">
        <f>'[96]Managerial P&amp;L-SZ'!$O14</f>
        <v>2409010.89</v>
      </c>
      <c r="Q14" s="183" t="str">
        <f>[99]Sheet1!$G12</f>
        <v>4,804,441.72</v>
      </c>
      <c r="R14" s="183">
        <f t="shared" si="5"/>
        <v>-2395430.8299999996</v>
      </c>
    </row>
    <row r="15" spans="1:18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3">
        <f>'[96]Managerial P&amp;L-SZ'!$C15</f>
        <v>0</v>
      </c>
      <c r="E15" s="183">
        <f>[99]Sheet1!$C13</f>
        <v>0</v>
      </c>
      <c r="F15" s="183">
        <f t="shared" si="1"/>
        <v>0</v>
      </c>
      <c r="G15" s="183">
        <f>'[96]Managerial P&amp;L-SZ'!$D15</f>
        <v>0</v>
      </c>
      <c r="H15" s="183">
        <f>[99]Sheet1!$D13</f>
        <v>0</v>
      </c>
      <c r="I15" s="183">
        <f t="shared" si="2"/>
        <v>0</v>
      </c>
      <c r="J15" s="183">
        <f>'[96]Managerial P&amp;L-SZ'!$E15</f>
        <v>0</v>
      </c>
      <c r="K15" s="183">
        <f>[99]Sheet1!$E13</f>
        <v>0</v>
      </c>
      <c r="L15" s="183">
        <f t="shared" si="3"/>
        <v>0</v>
      </c>
      <c r="M15" s="183">
        <f>'[96]Managerial P&amp;L-SZ'!$F15</f>
        <v>0</v>
      </c>
      <c r="N15" s="183">
        <f>[99]Sheet1!$F13</f>
        <v>0</v>
      </c>
      <c r="O15" s="183">
        <f t="shared" si="4"/>
        <v>0</v>
      </c>
      <c r="P15" s="183">
        <f>'[96]Managerial P&amp;L-SZ'!$O15</f>
        <v>0</v>
      </c>
      <c r="Q15" s="183">
        <f>[99]Sheet1!$G13</f>
        <v>0</v>
      </c>
      <c r="R15" s="183">
        <f t="shared" si="5"/>
        <v>0</v>
      </c>
    </row>
    <row r="16" spans="1:18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3">
        <f>'[96]Managerial P&amp;L-SZ'!$C16</f>
        <v>0</v>
      </c>
      <c r="E16" s="183">
        <f>[99]Sheet1!$C14</f>
        <v>0</v>
      </c>
      <c r="F16" s="183">
        <f t="shared" si="1"/>
        <v>0</v>
      </c>
      <c r="G16" s="183">
        <f>'[96]Managerial P&amp;L-SZ'!$D16</f>
        <v>0</v>
      </c>
      <c r="H16" s="183">
        <f>[99]Sheet1!$D14</f>
        <v>0</v>
      </c>
      <c r="I16" s="183">
        <f t="shared" si="2"/>
        <v>0</v>
      </c>
      <c r="J16" s="183">
        <f>'[96]Managerial P&amp;L-SZ'!$E16</f>
        <v>0</v>
      </c>
      <c r="K16" s="183">
        <f>[99]Sheet1!$E14</f>
        <v>0</v>
      </c>
      <c r="L16" s="183">
        <f t="shared" si="3"/>
        <v>0</v>
      </c>
      <c r="M16" s="183">
        <f>'[96]Managerial P&amp;L-SZ'!$F16</f>
        <v>0</v>
      </c>
      <c r="N16" s="183">
        <f>[99]Sheet1!$F14</f>
        <v>0</v>
      </c>
      <c r="O16" s="183">
        <f t="shared" si="4"/>
        <v>0</v>
      </c>
      <c r="P16" s="183">
        <f>'[96]Managerial P&amp;L-SZ'!$O16</f>
        <v>0</v>
      </c>
      <c r="Q16" s="183">
        <f>[99]Sheet1!$G14</f>
        <v>0</v>
      </c>
      <c r="R16" s="183">
        <f t="shared" si="5"/>
        <v>0</v>
      </c>
    </row>
    <row r="17" spans="1:18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3">
        <f>'[96]Managerial P&amp;L-SZ'!$C17</f>
        <v>0</v>
      </c>
      <c r="E17" s="183">
        <f>[99]Sheet1!$C15</f>
        <v>0</v>
      </c>
      <c r="F17" s="183">
        <f t="shared" si="1"/>
        <v>0</v>
      </c>
      <c r="G17" s="183">
        <f>'[96]Managerial P&amp;L-SZ'!$D17</f>
        <v>0</v>
      </c>
      <c r="H17" s="183">
        <f>[99]Sheet1!$D15</f>
        <v>0</v>
      </c>
      <c r="I17" s="183">
        <f t="shared" si="2"/>
        <v>0</v>
      </c>
      <c r="J17" s="183">
        <f>'[96]Managerial P&amp;L-SZ'!$E17</f>
        <v>0</v>
      </c>
      <c r="K17" s="183">
        <f>[99]Sheet1!$E15</f>
        <v>0</v>
      </c>
      <c r="L17" s="183">
        <f t="shared" si="3"/>
        <v>0</v>
      </c>
      <c r="M17" s="183">
        <f>'[96]Managerial P&amp;L-SZ'!$F17</f>
        <v>0</v>
      </c>
      <c r="N17" s="183">
        <f>[99]Sheet1!$F15</f>
        <v>0</v>
      </c>
      <c r="O17" s="183">
        <f t="shared" si="4"/>
        <v>0</v>
      </c>
      <c r="P17" s="183">
        <f>'[96]Managerial P&amp;L-SZ'!$O17</f>
        <v>0</v>
      </c>
      <c r="Q17" s="183">
        <f>[99]Sheet1!$G15</f>
        <v>0</v>
      </c>
      <c r="R17" s="183">
        <f t="shared" si="5"/>
        <v>0</v>
      </c>
    </row>
    <row r="18" spans="1:18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3">
        <f>'[96]Managerial P&amp;L-SZ'!$C18</f>
        <v>0</v>
      </c>
      <c r="E18" s="183">
        <f>[99]Sheet1!$C16</f>
        <v>0</v>
      </c>
      <c r="F18" s="183">
        <f t="shared" si="1"/>
        <v>0</v>
      </c>
      <c r="G18" s="183">
        <f>'[96]Managerial P&amp;L-SZ'!$D18</f>
        <v>0</v>
      </c>
      <c r="H18" s="183">
        <f>[99]Sheet1!$D16</f>
        <v>0</v>
      </c>
      <c r="I18" s="183">
        <f t="shared" si="2"/>
        <v>0</v>
      </c>
      <c r="J18" s="183">
        <f>'[96]Managerial P&amp;L-SZ'!$E18</f>
        <v>0</v>
      </c>
      <c r="K18" s="183">
        <f>[99]Sheet1!$E16</f>
        <v>0</v>
      </c>
      <c r="L18" s="183">
        <f t="shared" si="3"/>
        <v>0</v>
      </c>
      <c r="M18" s="183">
        <f>'[96]Managerial P&amp;L-SZ'!$F18</f>
        <v>0</v>
      </c>
      <c r="N18" s="183">
        <f>[99]Sheet1!$F16</f>
        <v>0</v>
      </c>
      <c r="O18" s="183">
        <f t="shared" si="4"/>
        <v>0</v>
      </c>
      <c r="P18" s="183">
        <f>'[96]Managerial P&amp;L-SZ'!$O18</f>
        <v>0</v>
      </c>
      <c r="Q18" s="183">
        <f>[99]Sheet1!$G16</f>
        <v>0</v>
      </c>
      <c r="R18" s="183">
        <f t="shared" si="5"/>
        <v>0</v>
      </c>
    </row>
    <row r="19" spans="1:18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3">
        <f>'[96]Managerial P&amp;L-SZ'!$C19</f>
        <v>2837.28</v>
      </c>
      <c r="E19" s="183" t="str">
        <f>[99]Sheet1!$C17</f>
        <v>2,837.28</v>
      </c>
      <c r="F19" s="183">
        <f t="shared" si="1"/>
        <v>0</v>
      </c>
      <c r="G19" s="183">
        <f>'[96]Managerial P&amp;L-SZ'!$D19</f>
        <v>3321.38</v>
      </c>
      <c r="H19" s="183" t="str">
        <f>[99]Sheet1!$D17</f>
        <v>3,321.38</v>
      </c>
      <c r="I19" s="183">
        <f t="shared" si="2"/>
        <v>0</v>
      </c>
      <c r="J19" s="183">
        <f>'[96]Managerial P&amp;L-SZ'!$E19</f>
        <v>781.16</v>
      </c>
      <c r="K19" s="183">
        <f>[99]Sheet1!$E17</f>
        <v>781.16</v>
      </c>
      <c r="L19" s="183">
        <f t="shared" si="3"/>
        <v>0</v>
      </c>
      <c r="M19" s="183">
        <f>'[96]Managerial P&amp;L-SZ'!$F19</f>
        <v>0.21</v>
      </c>
      <c r="N19" s="183">
        <f>[99]Sheet1!$F17</f>
        <v>0.21</v>
      </c>
      <c r="O19" s="183">
        <f t="shared" si="4"/>
        <v>0</v>
      </c>
      <c r="P19" s="183">
        <f>'[96]Managerial P&amp;L-SZ'!$O19</f>
        <v>6940.03</v>
      </c>
      <c r="Q19" s="183" t="str">
        <f>[99]Sheet1!$G17</f>
        <v>6,940.03</v>
      </c>
      <c r="R19" s="183">
        <f t="shared" si="5"/>
        <v>0</v>
      </c>
    </row>
    <row r="20" spans="1:18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3">
        <f>'[96]Managerial P&amp;L-SZ'!$C20</f>
        <v>910085.96000000008</v>
      </c>
      <c r="E20" s="183" t="str">
        <f>[99]Sheet1!$C18</f>
        <v>1,691,253.43</v>
      </c>
      <c r="F20" s="183">
        <f t="shared" si="1"/>
        <v>-781167.46999999986</v>
      </c>
      <c r="G20" s="183">
        <f>'[96]Managerial P&amp;L-SZ'!$D20</f>
        <v>516024.31</v>
      </c>
      <c r="H20" s="183" t="str">
        <f>[99]Sheet1!$D18</f>
        <v>1,019,553.92</v>
      </c>
      <c r="I20" s="183">
        <f t="shared" si="2"/>
        <v>-503529.61000000004</v>
      </c>
      <c r="J20" s="183">
        <f>'[96]Managerial P&amp;L-SZ'!$E20</f>
        <v>490570.05</v>
      </c>
      <c r="K20" s="183" t="str">
        <f>[99]Sheet1!$E18</f>
        <v>1,047,112.64</v>
      </c>
      <c r="L20" s="183">
        <f t="shared" si="3"/>
        <v>-556542.59000000008</v>
      </c>
      <c r="M20" s="183">
        <f>'[96]Managerial P&amp;L-SZ'!$F20</f>
        <v>499270.60000000015</v>
      </c>
      <c r="N20" s="183" t="str">
        <f>[99]Sheet1!$F18</f>
        <v>1,060,401.79</v>
      </c>
      <c r="O20" s="183">
        <f t="shared" si="4"/>
        <v>-561131.18999999994</v>
      </c>
      <c r="P20" s="183">
        <f>'[96]Managerial P&amp;L-SZ'!$O20</f>
        <v>2415950.92</v>
      </c>
      <c r="Q20" s="183" t="str">
        <f>[99]Sheet1!$G18</f>
        <v>4,818,321.78</v>
      </c>
      <c r="R20" s="183">
        <f t="shared" si="5"/>
        <v>-2402370.8600000003</v>
      </c>
    </row>
    <row r="21" spans="1:18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3">
        <f>'[96]Managerial P&amp;L-SZ'!$C21</f>
        <v>819536.68999999983</v>
      </c>
      <c r="E21" s="183" t="str">
        <f>[99]Sheet1!$C19</f>
        <v>-38,369.22</v>
      </c>
      <c r="F21" s="183">
        <f t="shared" si="1"/>
        <v>857905.9099999998</v>
      </c>
      <c r="G21" s="183">
        <f>'[96]Managerial P&amp;L-SZ'!$D21</f>
        <v>595549.46</v>
      </c>
      <c r="H21" s="183" t="str">
        <f>[99]Sheet1!$D19</f>
        <v>-92,019.85</v>
      </c>
      <c r="I21" s="183">
        <f t="shared" si="2"/>
        <v>687569.30999999994</v>
      </c>
      <c r="J21" s="183">
        <f>'[96]Managerial P&amp;L-SZ'!$E21</f>
        <v>779016.47999999975</v>
      </c>
      <c r="K21" s="183" t="str">
        <f>[99]Sheet1!$E19</f>
        <v>-,222,473.89</v>
      </c>
      <c r="L21" s="183" t="e">
        <f t="shared" si="3"/>
        <v>#VALUE!</v>
      </c>
      <c r="M21" s="183">
        <f>'[96]Managerial P&amp;L-SZ'!$F21</f>
        <v>836253.5</v>
      </c>
      <c r="N21" s="183" t="str">
        <f>[99]Sheet1!$F19</f>
        <v>-,275,122.31</v>
      </c>
      <c r="O21" s="183" t="e">
        <f t="shared" si="4"/>
        <v>#VALUE!</v>
      </c>
      <c r="P21" s="183">
        <f>'[96]Managerial P&amp;L-SZ'!$O21</f>
        <v>3030356.13</v>
      </c>
      <c r="Q21" s="183" t="str">
        <f>[99]Sheet1!$G19</f>
        <v>-,627,985.27</v>
      </c>
      <c r="R21" s="183" t="e">
        <f>P21-Q21</f>
        <v>#VALUE!</v>
      </c>
    </row>
    <row r="22" spans="1:18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4">
        <f>'[96]Managerial P&amp;L-SZ'!$C22</f>
        <v>0.47382398120191122</v>
      </c>
      <c r="E22" s="184" t="str">
        <f>[99]Sheet1!$C20</f>
        <v>-38,369.22</v>
      </c>
      <c r="F22" s="184">
        <f t="shared" si="1"/>
        <v>38369.693823981201</v>
      </c>
      <c r="G22" s="184">
        <f>'[96]Managerial P&amp;L-SZ'!$D22</f>
        <v>0.53577142253005838</v>
      </c>
      <c r="H22" s="184" t="str">
        <f>[99]Sheet1!$D20</f>
        <v>-92,019.85</v>
      </c>
      <c r="I22" s="184">
        <f t="shared" si="2"/>
        <v>92020.385771422531</v>
      </c>
      <c r="J22" s="184">
        <f>'[96]Managerial P&amp;L-SZ'!$E22</f>
        <v>0.61359857055194167</v>
      </c>
      <c r="K22" s="184">
        <f>[99]Sheet1!$E20</f>
        <v>-5.7</v>
      </c>
      <c r="L22" s="183">
        <f t="shared" si="3"/>
        <v>6.3135985705519415</v>
      </c>
      <c r="M22" s="184">
        <f>'[96]Managerial P&amp;L-SZ'!$F22</f>
        <v>0.62616129503016826</v>
      </c>
      <c r="N22" s="184">
        <f>[99]Sheet1!$F20</f>
        <v>-4.8499999999999996</v>
      </c>
      <c r="O22" s="184">
        <f t="shared" si="4"/>
        <v>5.4761612950301677</v>
      </c>
      <c r="P22" s="184">
        <f>'[96]Managerial P&amp;L-SZ'!$O22</f>
        <v>0.55640567125204587</v>
      </c>
      <c r="Q22" s="184">
        <f>[99]Sheet1!$G20</f>
        <v>-8.67</v>
      </c>
      <c r="R22" s="184">
        <f t="shared" si="5"/>
        <v>9.2264056712520457</v>
      </c>
    </row>
    <row r="23" spans="1:18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3">
        <f>'[96]Managerial P&amp;L-SZ'!$C23</f>
        <v>819536.68999999983</v>
      </c>
      <c r="E23" s="183">
        <f>[99]Sheet1!$C21</f>
        <v>0</v>
      </c>
      <c r="F23" s="183">
        <f t="shared" si="1"/>
        <v>819536.68999999983</v>
      </c>
      <c r="G23" s="183">
        <f>'[96]Managerial P&amp;L-SZ'!$D23</f>
        <v>595549.46000000008</v>
      </c>
      <c r="H23" s="183">
        <f>[99]Sheet1!$D21</f>
        <v>0</v>
      </c>
      <c r="I23" s="183">
        <f t="shared" si="2"/>
        <v>595549.46000000008</v>
      </c>
      <c r="J23" s="183">
        <f>'[96]Managerial P&amp;L-SZ'!$E23</f>
        <v>679263.95</v>
      </c>
      <c r="K23" s="183">
        <f>[99]Sheet1!$E21</f>
        <v>0</v>
      </c>
      <c r="L23" s="183">
        <f t="shared" si="3"/>
        <v>679263.95</v>
      </c>
      <c r="M23" s="183">
        <f>'[96]Managerial P&amp;L-SZ'!$F23</f>
        <v>1896654.8699999999</v>
      </c>
      <c r="N23" s="183">
        <f>[99]Sheet1!$F21</f>
        <v>0</v>
      </c>
      <c r="O23" s="183">
        <f t="shared" si="4"/>
        <v>1896654.8699999999</v>
      </c>
      <c r="P23" s="183">
        <f>'[96]Managerial P&amp;L-SZ'!$O23</f>
        <v>3991004.9699999997</v>
      </c>
      <c r="Q23" s="183">
        <f>[99]Sheet1!$G21</f>
        <v>0</v>
      </c>
      <c r="R23" s="183">
        <f t="shared" si="5"/>
        <v>3991004.9699999997</v>
      </c>
    </row>
    <row r="24" spans="1:18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3">
        <f>'[96]Managerial P&amp;L-SZ'!$C24</f>
        <v>0</v>
      </c>
      <c r="E24" s="183">
        <f>[99]Sheet1!$C22</f>
        <v>0</v>
      </c>
      <c r="F24" s="183">
        <f t="shared" si="1"/>
        <v>0</v>
      </c>
      <c r="G24" s="183">
        <f>'[96]Managerial P&amp;L-SZ'!$D24</f>
        <v>0</v>
      </c>
      <c r="H24" s="183">
        <f>[99]Sheet1!$D22</f>
        <v>0</v>
      </c>
      <c r="I24" s="183">
        <f t="shared" si="2"/>
        <v>0</v>
      </c>
      <c r="J24" s="183">
        <f>'[96]Managerial P&amp;L-SZ'!$E24</f>
        <v>0</v>
      </c>
      <c r="K24" s="183">
        <f>[99]Sheet1!$E22</f>
        <v>0</v>
      </c>
      <c r="L24" s="183">
        <f t="shared" si="3"/>
        <v>0</v>
      </c>
      <c r="M24" s="183">
        <f>'[96]Managerial P&amp;L-SZ'!$F24</f>
        <v>0</v>
      </c>
      <c r="N24" s="183">
        <f>[99]Sheet1!$F22</f>
        <v>0</v>
      </c>
      <c r="O24" s="183">
        <f t="shared" si="4"/>
        <v>0</v>
      </c>
      <c r="P24" s="183">
        <f>'[96]Managerial P&amp;L-SZ'!$O24</f>
        <v>0</v>
      </c>
      <c r="Q24" s="183">
        <f>[99]Sheet1!$G22</f>
        <v>0</v>
      </c>
      <c r="R24" s="183">
        <f t="shared" si="5"/>
        <v>0</v>
      </c>
    </row>
    <row r="25" spans="1:18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3">
        <f>'[96]Managerial P&amp;L-SZ'!$C25</f>
        <v>0</v>
      </c>
      <c r="E25" s="183">
        <f>[99]Sheet1!$C23</f>
        <v>0</v>
      </c>
      <c r="F25" s="183">
        <f t="shared" si="1"/>
        <v>0</v>
      </c>
      <c r="G25" s="183">
        <f>'[96]Managerial P&amp;L-SZ'!$D25</f>
        <v>0</v>
      </c>
      <c r="H25" s="183">
        <f>[99]Sheet1!$D23</f>
        <v>0</v>
      </c>
      <c r="I25" s="183">
        <f t="shared" si="2"/>
        <v>0</v>
      </c>
      <c r="J25" s="183">
        <f>'[96]Managerial P&amp;L-SZ'!$E25</f>
        <v>0</v>
      </c>
      <c r="K25" s="183">
        <f>[99]Sheet1!$E23</f>
        <v>0</v>
      </c>
      <c r="L25" s="183">
        <f t="shared" si="3"/>
        <v>0</v>
      </c>
      <c r="M25" s="183">
        <f>'[96]Managerial P&amp;L-SZ'!$F25</f>
        <v>0</v>
      </c>
      <c r="N25" s="183">
        <f>[99]Sheet1!$F23</f>
        <v>0</v>
      </c>
      <c r="O25" s="183">
        <f t="shared" si="4"/>
        <v>0</v>
      </c>
      <c r="P25" s="183">
        <f>'[96]Managerial P&amp;L-SZ'!$O25</f>
        <v>0</v>
      </c>
      <c r="Q25" s="183">
        <f>[99]Sheet1!$G23</f>
        <v>0</v>
      </c>
      <c r="R25" s="183">
        <f t="shared" si="5"/>
        <v>0</v>
      </c>
    </row>
    <row r="26" spans="1:18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3">
        <f>'[96]Managerial P&amp;L-SZ'!$C26</f>
        <v>0</v>
      </c>
      <c r="E26" s="183">
        <f>[99]Sheet1!$C24</f>
        <v>0</v>
      </c>
      <c r="F26" s="183">
        <f t="shared" si="1"/>
        <v>0</v>
      </c>
      <c r="G26" s="183">
        <f>'[96]Managerial P&amp;L-SZ'!$D26</f>
        <v>0</v>
      </c>
      <c r="H26" s="183">
        <f>[99]Sheet1!$D24</f>
        <v>0</v>
      </c>
      <c r="I26" s="183">
        <f t="shared" si="2"/>
        <v>0</v>
      </c>
      <c r="J26" s="183">
        <f>'[96]Managerial P&amp;L-SZ'!$E26</f>
        <v>0</v>
      </c>
      <c r="K26" s="183">
        <f>[99]Sheet1!$E24</f>
        <v>0</v>
      </c>
      <c r="L26" s="183">
        <f t="shared" si="3"/>
        <v>0</v>
      </c>
      <c r="M26" s="183">
        <f>'[96]Managerial P&amp;L-SZ'!$F26</f>
        <v>0</v>
      </c>
      <c r="N26" s="183">
        <f>[99]Sheet1!$F24</f>
        <v>0</v>
      </c>
      <c r="O26" s="183">
        <f t="shared" si="4"/>
        <v>0</v>
      </c>
      <c r="P26" s="183">
        <f>'[96]Managerial P&amp;L-SZ'!$O26</f>
        <v>0</v>
      </c>
      <c r="Q26" s="183">
        <f>[99]Sheet1!$G24</f>
        <v>0</v>
      </c>
      <c r="R26" s="183">
        <f t="shared" si="5"/>
        <v>0</v>
      </c>
    </row>
    <row r="27" spans="1:18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3">
        <f>'[96]Managerial P&amp;L-SZ'!$C27</f>
        <v>0</v>
      </c>
      <c r="E27" s="183">
        <f>[99]Sheet1!$C25</f>
        <v>0</v>
      </c>
      <c r="F27" s="183">
        <f t="shared" si="1"/>
        <v>0</v>
      </c>
      <c r="G27" s="183">
        <f>'[96]Managerial P&amp;L-SZ'!$D27</f>
        <v>0</v>
      </c>
      <c r="H27" s="183">
        <f>[99]Sheet1!$D25</f>
        <v>0</v>
      </c>
      <c r="I27" s="183">
        <f t="shared" si="2"/>
        <v>0</v>
      </c>
      <c r="J27" s="183">
        <f>'[96]Managerial P&amp;L-SZ'!$E27</f>
        <v>0</v>
      </c>
      <c r="K27" s="183">
        <f>[99]Sheet1!$E25</f>
        <v>0</v>
      </c>
      <c r="L27" s="183">
        <f t="shared" si="3"/>
        <v>0</v>
      </c>
      <c r="M27" s="183">
        <f>'[96]Managerial P&amp;L-SZ'!$F27</f>
        <v>0</v>
      </c>
      <c r="N27" s="183">
        <f>[99]Sheet1!$F25</f>
        <v>0</v>
      </c>
      <c r="O27" s="183">
        <f t="shared" si="4"/>
        <v>0</v>
      </c>
      <c r="P27" s="183">
        <f>'[96]Managerial P&amp;L-SZ'!$O27</f>
        <v>0</v>
      </c>
      <c r="Q27" s="183">
        <f>[99]Sheet1!$G25</f>
        <v>0</v>
      </c>
      <c r="R27" s="183">
        <f t="shared" si="5"/>
        <v>0</v>
      </c>
    </row>
    <row r="28" spans="1:18" s="15" customFormat="1" ht="15.95" customHeight="1" x14ac:dyDescent="0.2">
      <c r="A28" s="39"/>
      <c r="B28" s="180">
        <f t="shared" si="0"/>
        <v>25</v>
      </c>
      <c r="C28" s="172"/>
      <c r="D28" s="183">
        <f>'[96]Managerial P&amp;L-SZ'!$C28</f>
        <v>0</v>
      </c>
      <c r="E28" s="183">
        <f>[99]Sheet1!$C26</f>
        <v>0</v>
      </c>
      <c r="F28" s="183">
        <f t="shared" si="1"/>
        <v>0</v>
      </c>
      <c r="G28" s="183">
        <f>'[96]Managerial P&amp;L-SZ'!$D28</f>
        <v>0</v>
      </c>
      <c r="H28" s="183">
        <f>[99]Sheet1!$D26</f>
        <v>0</v>
      </c>
      <c r="I28" s="183">
        <f t="shared" si="2"/>
        <v>0</v>
      </c>
      <c r="J28" s="183">
        <f>'[96]Managerial P&amp;L-SZ'!$E28</f>
        <v>0</v>
      </c>
      <c r="K28" s="183">
        <f>[99]Sheet1!$E26</f>
        <v>0</v>
      </c>
      <c r="L28" s="183">
        <f t="shared" si="3"/>
        <v>0</v>
      </c>
      <c r="M28" s="183">
        <f>'[96]Managerial P&amp;L-SZ'!$F28</f>
        <v>0</v>
      </c>
      <c r="N28" s="183">
        <f>[99]Sheet1!$F26</f>
        <v>0</v>
      </c>
      <c r="O28" s="183">
        <f t="shared" si="4"/>
        <v>0</v>
      </c>
      <c r="P28" s="183">
        <f>'[96]Managerial P&amp;L-SZ'!$O28</f>
        <v>0</v>
      </c>
      <c r="Q28" s="183">
        <f>[99]Sheet1!$G26</f>
        <v>0</v>
      </c>
      <c r="R28" s="183">
        <f t="shared" si="5"/>
        <v>0</v>
      </c>
    </row>
    <row r="29" spans="1:18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3">
        <f>'[96]Managerial P&amp;L-SZ'!$C29</f>
        <v>333008.90000000002</v>
      </c>
      <c r="E29" s="183" t="str">
        <f>[99]Sheet1!$C27</f>
        <v>333,008.90</v>
      </c>
      <c r="F29" s="183">
        <f t="shared" si="1"/>
        <v>0</v>
      </c>
      <c r="G29" s="183">
        <f>'[96]Managerial P&amp;L-SZ'!$D29</f>
        <v>227731.02</v>
      </c>
      <c r="H29" s="183" t="str">
        <f>[99]Sheet1!$D27</f>
        <v>227,731.02</v>
      </c>
      <c r="I29" s="183">
        <f t="shared" si="2"/>
        <v>0</v>
      </c>
      <c r="J29" s="183">
        <f>'[96]Managerial P&amp;L-SZ'!$E29</f>
        <v>254488.49</v>
      </c>
      <c r="K29" s="183" t="str">
        <f>[99]Sheet1!$E27</f>
        <v>254,488.49</v>
      </c>
      <c r="L29" s="183">
        <f t="shared" si="3"/>
        <v>0</v>
      </c>
      <c r="M29" s="183">
        <f>'[96]Managerial P&amp;L-SZ'!$F29</f>
        <v>268682.61999999994</v>
      </c>
      <c r="N29" s="183" t="str">
        <f>[99]Sheet1!$F27</f>
        <v>268,682.62</v>
      </c>
      <c r="O29" s="183">
        <f t="shared" si="4"/>
        <v>0</v>
      </c>
      <c r="P29" s="183">
        <f>'[96]Managerial P&amp;L-SZ'!$O29</f>
        <v>1083911.03</v>
      </c>
      <c r="Q29" s="183" t="str">
        <f>[99]Sheet1!$G27</f>
        <v>1,083,911.03</v>
      </c>
      <c r="R29" s="183">
        <f t="shared" si="5"/>
        <v>0</v>
      </c>
    </row>
    <row r="30" spans="1:18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4">
        <f>'[96]Managerial P&amp;L-SZ'!$C30</f>
        <v>0.19253268913887087</v>
      </c>
      <c r="E30" s="184">
        <f>[99]Sheet1!$C28</f>
        <v>0</v>
      </c>
      <c r="F30" s="184">
        <f t="shared" si="1"/>
        <v>0.19253268913887087</v>
      </c>
      <c r="G30" s="184">
        <f>'[96]Managerial P&amp;L-SZ'!$D30</f>
        <v>0.20487261047910477</v>
      </c>
      <c r="H30" s="184">
        <f>[99]Sheet1!$D28</f>
        <v>0</v>
      </c>
      <c r="I30" s="184">
        <f t="shared" si="2"/>
        <v>0.20487261047910477</v>
      </c>
      <c r="J30" s="184">
        <f>'[96]Managerial P&amp;L-SZ'!$E30</f>
        <v>0.20044989765289967</v>
      </c>
      <c r="K30" s="184">
        <f>[99]Sheet1!$E28</f>
        <v>0</v>
      </c>
      <c r="L30" s="183">
        <f t="shared" si="3"/>
        <v>0.20044989765289967</v>
      </c>
      <c r="M30" s="184">
        <f>'[96]Managerial P&amp;L-SZ'!$F30</f>
        <v>0.20118140885664282</v>
      </c>
      <c r="N30" s="184">
        <f>[99]Sheet1!$F28</f>
        <v>0</v>
      </c>
      <c r="O30" s="184">
        <f t="shared" si="4"/>
        <v>0.20118140885664282</v>
      </c>
      <c r="P30" s="184">
        <f>'[96]Managerial P&amp;L-SZ'!$O30</f>
        <v>0.1990176132283985</v>
      </c>
      <c r="Q30" s="184">
        <f>[99]Sheet1!$G28</f>
        <v>0</v>
      </c>
      <c r="R30" s="184">
        <f t="shared" si="5"/>
        <v>0.1990176132283985</v>
      </c>
    </row>
    <row r="31" spans="1:18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3">
        <f>'[96]Managerial P&amp;L-SZ'!$C31</f>
        <v>200311.28</v>
      </c>
      <c r="E31" s="183" t="str">
        <f>[99]Sheet1!$C29</f>
        <v>200,311.28</v>
      </c>
      <c r="F31" s="183">
        <f t="shared" si="1"/>
        <v>0</v>
      </c>
      <c r="G31" s="183">
        <f>'[96]Managerial P&amp;L-SZ'!$D31</f>
        <v>200311.28</v>
      </c>
      <c r="H31" s="183" t="str">
        <f>[99]Sheet1!$D29</f>
        <v>200,311.28</v>
      </c>
      <c r="I31" s="183">
        <f t="shared" si="2"/>
        <v>0</v>
      </c>
      <c r="J31" s="183">
        <f>'[96]Managerial P&amp;L-SZ'!$E31</f>
        <v>202438.44999999998</v>
      </c>
      <c r="K31" s="183" t="str">
        <f>[99]Sheet1!$E29</f>
        <v>202,438.45</v>
      </c>
      <c r="L31" s="183">
        <f t="shared" si="3"/>
        <v>0</v>
      </c>
      <c r="M31" s="183">
        <f>'[96]Managerial P&amp;L-SZ'!$F31</f>
        <v>201024.05</v>
      </c>
      <c r="N31" s="183" t="str">
        <f>[99]Sheet1!$F29</f>
        <v>201,024.05</v>
      </c>
      <c r="O31" s="183">
        <f t="shared" si="4"/>
        <v>0</v>
      </c>
      <c r="P31" s="183">
        <f>'[96]Managerial P&amp;L-SZ'!$O31</f>
        <v>804085.06</v>
      </c>
      <c r="Q31" s="183" t="str">
        <f>[99]Sheet1!$G29</f>
        <v>804,085.06</v>
      </c>
      <c r="R31" s="183">
        <f t="shared" si="5"/>
        <v>0</v>
      </c>
    </row>
    <row r="32" spans="1:18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3">
        <f>'[96]Managerial P&amp;L-SZ'!$C32</f>
        <v>110191.62</v>
      </c>
      <c r="E32" s="183" t="str">
        <f>[99]Sheet1!$C30</f>
        <v>110,191.62</v>
      </c>
      <c r="F32" s="183">
        <f t="shared" si="1"/>
        <v>0</v>
      </c>
      <c r="G32" s="183">
        <f>'[96]Managerial P&amp;L-SZ'!$D32</f>
        <v>0</v>
      </c>
      <c r="H32" s="183">
        <f>[99]Sheet1!$D30</f>
        <v>0</v>
      </c>
      <c r="I32" s="183">
        <f t="shared" si="2"/>
        <v>0</v>
      </c>
      <c r="J32" s="183">
        <f>'[96]Managerial P&amp;L-SZ'!$E32</f>
        <v>27288.2</v>
      </c>
      <c r="K32" s="183" t="str">
        <f>[99]Sheet1!$E30</f>
        <v>27,288.20</v>
      </c>
      <c r="L32" s="183">
        <f t="shared" si="3"/>
        <v>0</v>
      </c>
      <c r="M32" s="183">
        <f>'[96]Managerial P&amp;L-SZ'!$F32</f>
        <v>39987.4</v>
      </c>
      <c r="N32" s="183" t="str">
        <f>[99]Sheet1!$F30</f>
        <v>39,987.40</v>
      </c>
      <c r="O32" s="183">
        <f t="shared" si="4"/>
        <v>0</v>
      </c>
      <c r="P32" s="183">
        <f>'[96]Managerial P&amp;L-SZ'!$O32</f>
        <v>177467.22</v>
      </c>
      <c r="Q32" s="183" t="str">
        <f>[99]Sheet1!$G30</f>
        <v>177,467.22</v>
      </c>
      <c r="R32" s="183">
        <f t="shared" si="5"/>
        <v>0</v>
      </c>
    </row>
    <row r="33" spans="1:18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3">
        <f>'[96]Managerial P&amp;L-SZ'!$C33</f>
        <v>20460</v>
      </c>
      <c r="E33" s="183" t="str">
        <f>[99]Sheet1!$C31</f>
        <v>20,460.00</v>
      </c>
      <c r="F33" s="183">
        <f t="shared" si="1"/>
        <v>0</v>
      </c>
      <c r="G33" s="183">
        <f>'[96]Managerial P&amp;L-SZ'!$D33</f>
        <v>20460</v>
      </c>
      <c r="H33" s="183" t="str">
        <f>[99]Sheet1!$D31</f>
        <v>20,460.00</v>
      </c>
      <c r="I33" s="183">
        <f t="shared" si="2"/>
        <v>0</v>
      </c>
      <c r="J33" s="183">
        <f>'[96]Managerial P&amp;L-SZ'!$E33</f>
        <v>18143.78</v>
      </c>
      <c r="K33" s="183" t="str">
        <f>[99]Sheet1!$E31</f>
        <v>18,143.78</v>
      </c>
      <c r="L33" s="183">
        <f t="shared" si="3"/>
        <v>0</v>
      </c>
      <c r="M33" s="183">
        <f>'[96]Managerial P&amp;L-SZ'!$F33</f>
        <v>20460</v>
      </c>
      <c r="N33" s="183" t="str">
        <f>[99]Sheet1!$F31</f>
        <v>20,460.00</v>
      </c>
      <c r="O33" s="183">
        <f t="shared" si="4"/>
        <v>0</v>
      </c>
      <c r="P33" s="183">
        <f>'[96]Managerial P&amp;L-SZ'!$O33</f>
        <v>79523.78</v>
      </c>
      <c r="Q33" s="183" t="str">
        <f>[99]Sheet1!$G31</f>
        <v>79,523.78</v>
      </c>
      <c r="R33" s="183">
        <f t="shared" si="5"/>
        <v>0</v>
      </c>
    </row>
    <row r="34" spans="1:18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3">
        <f>'[96]Managerial P&amp;L-SZ'!$C34</f>
        <v>2046</v>
      </c>
      <c r="E34" s="183" t="str">
        <f>[99]Sheet1!$C32</f>
        <v>2,046.00</v>
      </c>
      <c r="F34" s="183">
        <f t="shared" si="1"/>
        <v>0</v>
      </c>
      <c r="G34" s="183">
        <f>'[96]Managerial P&amp;L-SZ'!$D34</f>
        <v>1552.05</v>
      </c>
      <c r="H34" s="183" t="str">
        <f>[99]Sheet1!$D32</f>
        <v>1,552.05</v>
      </c>
      <c r="I34" s="183">
        <f t="shared" si="2"/>
        <v>0</v>
      </c>
      <c r="J34" s="183">
        <f>'[96]Managerial P&amp;L-SZ'!$E34</f>
        <v>1814.38</v>
      </c>
      <c r="K34" s="183" t="str">
        <f>[99]Sheet1!$E32</f>
        <v>1,814.38</v>
      </c>
      <c r="L34" s="183">
        <f t="shared" si="3"/>
        <v>0</v>
      </c>
      <c r="M34" s="183">
        <f>'[96]Managerial P&amp;L-SZ'!$F34</f>
        <v>2046</v>
      </c>
      <c r="N34" s="183" t="str">
        <f>[99]Sheet1!$F32</f>
        <v>2,046.00</v>
      </c>
      <c r="O34" s="183">
        <f t="shared" si="4"/>
        <v>0</v>
      </c>
      <c r="P34" s="183">
        <f>'[96]Managerial P&amp;L-SZ'!$O34</f>
        <v>7458.43</v>
      </c>
      <c r="Q34" s="183" t="str">
        <f>[99]Sheet1!$G32</f>
        <v>7,458.43</v>
      </c>
      <c r="R34" s="183">
        <f t="shared" si="5"/>
        <v>0</v>
      </c>
    </row>
    <row r="35" spans="1:18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3">
        <f>'[96]Managerial P&amp;L-SZ'!$C35</f>
        <v>0</v>
      </c>
      <c r="E35" s="183">
        <f>[99]Sheet1!$C33</f>
        <v>0</v>
      </c>
      <c r="F35" s="183">
        <f t="shared" si="1"/>
        <v>0</v>
      </c>
      <c r="G35" s="183">
        <f>'[96]Managerial P&amp;L-SZ'!$D35</f>
        <v>5407.69</v>
      </c>
      <c r="H35" s="183" t="str">
        <f>[99]Sheet1!$D33</f>
        <v>5,407.69</v>
      </c>
      <c r="I35" s="183">
        <f t="shared" si="2"/>
        <v>0</v>
      </c>
      <c r="J35" s="183">
        <f>'[96]Managerial P&amp;L-SZ'!$E35</f>
        <v>4803.68</v>
      </c>
      <c r="K35" s="183" t="str">
        <f>[99]Sheet1!$E33</f>
        <v>4,803.68</v>
      </c>
      <c r="L35" s="183">
        <f t="shared" si="3"/>
        <v>0</v>
      </c>
      <c r="M35" s="183">
        <f>'[96]Managerial P&amp;L-SZ'!$F35</f>
        <v>5165.17</v>
      </c>
      <c r="N35" s="183" t="str">
        <f>[99]Sheet1!$F33</f>
        <v>5,165.17</v>
      </c>
      <c r="O35" s="183">
        <f t="shared" si="4"/>
        <v>0</v>
      </c>
      <c r="P35" s="183">
        <f>'[96]Managerial P&amp;L-SZ'!$O35</f>
        <v>15376.539999999999</v>
      </c>
      <c r="Q35" s="183" t="str">
        <f>[99]Sheet1!$G33</f>
        <v>15,376.54</v>
      </c>
      <c r="R35" s="183">
        <f t="shared" si="5"/>
        <v>0</v>
      </c>
    </row>
    <row r="36" spans="1:18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3">
        <f>'[96]Managerial P&amp;L-SZ'!$C36</f>
        <v>0</v>
      </c>
      <c r="E36" s="183">
        <f>[99]Sheet1!$C34</f>
        <v>0</v>
      </c>
      <c r="F36" s="183">
        <f t="shared" si="1"/>
        <v>0</v>
      </c>
      <c r="G36" s="183">
        <f>'[96]Managerial P&amp;L-SZ'!$D36</f>
        <v>0</v>
      </c>
      <c r="H36" s="183">
        <f>[99]Sheet1!$D34</f>
        <v>0</v>
      </c>
      <c r="I36" s="183">
        <f t="shared" si="2"/>
        <v>0</v>
      </c>
      <c r="J36" s="183">
        <f>'[96]Managerial P&amp;L-SZ'!$E36</f>
        <v>0</v>
      </c>
      <c r="K36" s="183">
        <f>[99]Sheet1!$E34</f>
        <v>0</v>
      </c>
      <c r="L36" s="183">
        <f t="shared" si="3"/>
        <v>0</v>
      </c>
      <c r="M36" s="183">
        <f>'[96]Managerial P&amp;L-SZ'!$F36</f>
        <v>0</v>
      </c>
      <c r="N36" s="183">
        <f>[99]Sheet1!$F34</f>
        <v>0</v>
      </c>
      <c r="O36" s="183">
        <f t="shared" si="4"/>
        <v>0</v>
      </c>
      <c r="P36" s="183">
        <f>'[96]Managerial P&amp;L-SZ'!$O36</f>
        <v>0</v>
      </c>
      <c r="Q36" s="183">
        <f>[99]Sheet1!$G34</f>
        <v>0</v>
      </c>
      <c r="R36" s="183">
        <f t="shared" si="5"/>
        <v>0</v>
      </c>
    </row>
    <row r="37" spans="1:18" s="15" customFormat="1" ht="15.95" customHeight="1" x14ac:dyDescent="0.2">
      <c r="A37" s="39"/>
      <c r="B37" s="180">
        <f t="shared" si="0"/>
        <v>34</v>
      </c>
      <c r="C37" s="172" t="s">
        <v>1636</v>
      </c>
      <c r="D37" s="183">
        <f>'[96]Managerial P&amp;L-SZ'!$C37</f>
        <v>0</v>
      </c>
      <c r="E37" s="183">
        <f>[99]Sheet1!$C35</f>
        <v>0</v>
      </c>
      <c r="F37" s="183">
        <f t="shared" si="1"/>
        <v>0</v>
      </c>
      <c r="G37" s="183">
        <f>'[96]Managerial P&amp;L-SZ'!$D37</f>
        <v>0</v>
      </c>
      <c r="H37" s="183">
        <f>[99]Sheet1!$D35</f>
        <v>0</v>
      </c>
      <c r="I37" s="183">
        <f t="shared" si="2"/>
        <v>0</v>
      </c>
      <c r="J37" s="183">
        <f>'[96]Managerial P&amp;L-SZ'!$E37</f>
        <v>0</v>
      </c>
      <c r="K37" s="183">
        <f>[99]Sheet1!$E35</f>
        <v>0</v>
      </c>
      <c r="L37" s="183">
        <f t="shared" si="3"/>
        <v>0</v>
      </c>
      <c r="M37" s="183">
        <f>'[96]Managerial P&amp;L-SZ'!$F37</f>
        <v>0</v>
      </c>
      <c r="N37" s="183">
        <f>[99]Sheet1!$F35</f>
        <v>0</v>
      </c>
      <c r="O37" s="183">
        <f t="shared" si="4"/>
        <v>0</v>
      </c>
      <c r="P37" s="183">
        <f>'[96]Managerial P&amp;L-SZ'!$O37</f>
        <v>0</v>
      </c>
      <c r="Q37" s="183">
        <f>[99]Sheet1!$G35</f>
        <v>0</v>
      </c>
      <c r="R37" s="183">
        <f t="shared" si="5"/>
        <v>0</v>
      </c>
    </row>
    <row r="38" spans="1:18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3">
        <f>'[96]Managerial P&amp;L-SZ'!$C38</f>
        <v>220771.59999999998</v>
      </c>
      <c r="E38" s="183" t="str">
        <f>[99]Sheet1!$C36</f>
        <v>220,771.60</v>
      </c>
      <c r="F38" s="183">
        <f t="shared" si="1"/>
        <v>0</v>
      </c>
      <c r="G38" s="183">
        <f>'[96]Managerial P&amp;L-SZ'!$D38</f>
        <v>119420.57</v>
      </c>
      <c r="H38" s="183" t="str">
        <f>[99]Sheet1!$D36</f>
        <v>119,420.57</v>
      </c>
      <c r="I38" s="183">
        <f t="shared" si="2"/>
        <v>0</v>
      </c>
      <c r="J38" s="183">
        <f>'[96]Managerial P&amp;L-SZ'!$E38</f>
        <v>185082.03</v>
      </c>
      <c r="K38" s="183" t="str">
        <f>[99]Sheet1!$E36</f>
        <v>185,082.03</v>
      </c>
      <c r="L38" s="183">
        <f t="shared" si="3"/>
        <v>0</v>
      </c>
      <c r="M38" s="183">
        <f>'[96]Managerial P&amp;L-SZ'!$F38</f>
        <v>192006.70999999996</v>
      </c>
      <c r="N38" s="183" t="str">
        <f>[99]Sheet1!$F36</f>
        <v>192,006.71</v>
      </c>
      <c r="O38" s="183">
        <f t="shared" si="4"/>
        <v>0</v>
      </c>
      <c r="P38" s="183">
        <f>'[96]Managerial P&amp;L-SZ'!$O38</f>
        <v>717280.91</v>
      </c>
      <c r="Q38" s="183" t="str">
        <f>[99]Sheet1!$G36</f>
        <v>717,280.91</v>
      </c>
      <c r="R38" s="183">
        <f t="shared" si="5"/>
        <v>0</v>
      </c>
    </row>
    <row r="39" spans="1:18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4">
        <f>'[96]Managerial P&amp;L-SZ'!$C39</f>
        <v>0.12764148295583433</v>
      </c>
      <c r="E39" s="184">
        <f>[99]Sheet1!$C37</f>
        <v>0</v>
      </c>
      <c r="F39" s="184">
        <f t="shared" si="1"/>
        <v>0.12764148295583433</v>
      </c>
      <c r="G39" s="184">
        <f>'[96]Managerial P&amp;L-SZ'!$D39</f>
        <v>0.1074337783267412</v>
      </c>
      <c r="H39" s="184">
        <f>[99]Sheet1!$D37</f>
        <v>0</v>
      </c>
      <c r="I39" s="184">
        <f t="shared" si="2"/>
        <v>0.1074337783267412</v>
      </c>
      <c r="J39" s="184">
        <f>'[96]Managerial P&amp;L-SZ'!$E39</f>
        <v>0.14578134347408367</v>
      </c>
      <c r="K39" s="184">
        <f>[99]Sheet1!$E37</f>
        <v>0</v>
      </c>
      <c r="L39" s="183">
        <f t="shared" si="3"/>
        <v>0.14578134347408367</v>
      </c>
      <c r="M39" s="184">
        <f>'[96]Managerial P&amp;L-SZ'!$F39</f>
        <v>0.14376880956322685</v>
      </c>
      <c r="N39" s="184">
        <f>[99]Sheet1!$F37</f>
        <v>0</v>
      </c>
      <c r="O39" s="184">
        <f t="shared" si="4"/>
        <v>0.14376880956322685</v>
      </c>
      <c r="P39" s="184">
        <f>'[96]Managerial P&amp;L-SZ'!$O39</f>
        <v>0.13170041707435501</v>
      </c>
      <c r="Q39" s="184">
        <f>[99]Sheet1!$G37</f>
        <v>0</v>
      </c>
      <c r="R39" s="184">
        <f t="shared" si="5"/>
        <v>0.13170041707435501</v>
      </c>
    </row>
    <row r="40" spans="1:18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3">
        <f>'[96]Managerial P&amp;L-SZ'!$C40</f>
        <v>71000</v>
      </c>
      <c r="E40" s="183" t="str">
        <f>[99]Sheet1!$C38</f>
        <v>71,000.00</v>
      </c>
      <c r="F40" s="183">
        <f t="shared" si="1"/>
        <v>0</v>
      </c>
      <c r="G40" s="183">
        <f>'[96]Managerial P&amp;L-SZ'!$D40</f>
        <v>71000</v>
      </c>
      <c r="H40" s="183" t="str">
        <f>[99]Sheet1!$D38</f>
        <v>71,000.00</v>
      </c>
      <c r="I40" s="183">
        <f t="shared" si="2"/>
        <v>0</v>
      </c>
      <c r="J40" s="183">
        <f>'[96]Managerial P&amp;L-SZ'!$E40</f>
        <v>71000</v>
      </c>
      <c r="K40" s="183" t="str">
        <f>[99]Sheet1!$E38</f>
        <v>71,000.00</v>
      </c>
      <c r="L40" s="183">
        <f t="shared" si="3"/>
        <v>0</v>
      </c>
      <c r="M40" s="183">
        <f>'[96]Managerial P&amp;L-SZ'!$F40</f>
        <v>71000</v>
      </c>
      <c r="N40" s="183" t="str">
        <f>[99]Sheet1!$F38</f>
        <v>71,000.00</v>
      </c>
      <c r="O40" s="183">
        <f t="shared" si="4"/>
        <v>0</v>
      </c>
      <c r="P40" s="183">
        <f>'[96]Managerial P&amp;L-SZ'!$O40</f>
        <v>284000</v>
      </c>
      <c r="Q40" s="183" t="str">
        <f>[99]Sheet1!$G38</f>
        <v>284,000.00</v>
      </c>
      <c r="R40" s="183">
        <f t="shared" si="5"/>
        <v>0</v>
      </c>
    </row>
    <row r="41" spans="1:18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3">
        <f>'[96]Managerial P&amp;L-SZ'!$C41</f>
        <v>5500</v>
      </c>
      <c r="E41" s="183" t="str">
        <f>[99]Sheet1!$C39</f>
        <v>5,500.00</v>
      </c>
      <c r="F41" s="183">
        <f t="shared" si="1"/>
        <v>0</v>
      </c>
      <c r="G41" s="183">
        <f>'[96]Managerial P&amp;L-SZ'!$D41</f>
        <v>5500</v>
      </c>
      <c r="H41" s="183" t="str">
        <f>[99]Sheet1!$D39</f>
        <v>5,500.00</v>
      </c>
      <c r="I41" s="183">
        <f t="shared" si="2"/>
        <v>0</v>
      </c>
      <c r="J41" s="183">
        <f>'[96]Managerial P&amp;L-SZ'!$E41</f>
        <v>5500</v>
      </c>
      <c r="K41" s="183" t="str">
        <f>[99]Sheet1!$E39</f>
        <v>5,500.00</v>
      </c>
      <c r="L41" s="183">
        <f t="shared" si="3"/>
        <v>0</v>
      </c>
      <c r="M41" s="183">
        <f>'[96]Managerial P&amp;L-SZ'!$F41</f>
        <v>5500</v>
      </c>
      <c r="N41" s="183" t="str">
        <f>[99]Sheet1!$F39</f>
        <v>5,500.00</v>
      </c>
      <c r="O41" s="183">
        <f t="shared" si="4"/>
        <v>0</v>
      </c>
      <c r="P41" s="183">
        <f>'[96]Managerial P&amp;L-SZ'!$O41</f>
        <v>22000</v>
      </c>
      <c r="Q41" s="183" t="str">
        <f>[99]Sheet1!$G39</f>
        <v>22,000.00</v>
      </c>
      <c r="R41" s="183">
        <f t="shared" si="5"/>
        <v>0</v>
      </c>
    </row>
    <row r="42" spans="1:18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3">
        <f>'[96]Managerial P&amp;L-SZ'!$C42</f>
        <v>25928.560000000001</v>
      </c>
      <c r="E42" s="183" t="str">
        <f>[99]Sheet1!$C40</f>
        <v>25,928.56</v>
      </c>
      <c r="F42" s="183">
        <f t="shared" si="1"/>
        <v>0</v>
      </c>
      <c r="G42" s="183">
        <f>'[96]Managerial P&amp;L-SZ'!$D42</f>
        <v>0</v>
      </c>
      <c r="H42" s="183">
        <f>[99]Sheet1!$D40</f>
        <v>0</v>
      </c>
      <c r="I42" s="183">
        <f t="shared" si="2"/>
        <v>0</v>
      </c>
      <c r="J42" s="183">
        <f>'[96]Managerial P&amp;L-SZ'!$E42</f>
        <v>0</v>
      </c>
      <c r="K42" s="183">
        <f>[99]Sheet1!$E40</f>
        <v>0</v>
      </c>
      <c r="L42" s="183">
        <f t="shared" si="3"/>
        <v>0</v>
      </c>
      <c r="M42" s="183">
        <f>'[96]Managerial P&amp;L-SZ'!$F42</f>
        <v>8142.84</v>
      </c>
      <c r="N42" s="183" t="str">
        <f>[99]Sheet1!$F40</f>
        <v>8,142.84</v>
      </c>
      <c r="O42" s="183">
        <f t="shared" si="4"/>
        <v>0</v>
      </c>
      <c r="P42" s="183">
        <f>'[96]Managerial P&amp;L-SZ'!$O42</f>
        <v>34071.4</v>
      </c>
      <c r="Q42" s="183" t="str">
        <f>[99]Sheet1!$G40</f>
        <v>34,071.40</v>
      </c>
      <c r="R42" s="183">
        <f t="shared" si="5"/>
        <v>0</v>
      </c>
    </row>
    <row r="43" spans="1:18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3">
        <f>'[96]Managerial P&amp;L-SZ'!$C43</f>
        <v>54605.26</v>
      </c>
      <c r="E43" s="183" t="str">
        <f>[99]Sheet1!$C41</f>
        <v>54,605.26</v>
      </c>
      <c r="F43" s="183">
        <f t="shared" si="1"/>
        <v>0</v>
      </c>
      <c r="G43" s="183">
        <f>'[96]Managerial P&amp;L-SZ'!$D43</f>
        <v>0</v>
      </c>
      <c r="H43" s="183">
        <f>[99]Sheet1!$D41</f>
        <v>0</v>
      </c>
      <c r="I43" s="183">
        <f t="shared" si="2"/>
        <v>0</v>
      </c>
      <c r="J43" s="183">
        <f>'[96]Managerial P&amp;L-SZ'!$E43</f>
        <v>54471.64</v>
      </c>
      <c r="K43" s="183" t="str">
        <f>[99]Sheet1!$E41</f>
        <v>54,471.64</v>
      </c>
      <c r="L43" s="183">
        <f t="shared" si="3"/>
        <v>0</v>
      </c>
      <c r="M43" s="183">
        <f>'[96]Managerial P&amp;L-SZ'!$F43</f>
        <v>51920.65</v>
      </c>
      <c r="N43" s="183" t="str">
        <f>[99]Sheet1!$F41</f>
        <v>51,920.65</v>
      </c>
      <c r="O43" s="183">
        <f t="shared" si="4"/>
        <v>0</v>
      </c>
      <c r="P43" s="183">
        <f>'[96]Managerial P&amp;L-SZ'!$O43</f>
        <v>160997.54999999999</v>
      </c>
      <c r="Q43" s="183" t="str">
        <f>[99]Sheet1!$G41</f>
        <v>160,997.55</v>
      </c>
      <c r="R43" s="183">
        <f t="shared" si="5"/>
        <v>0</v>
      </c>
    </row>
    <row r="44" spans="1:18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3">
        <f>'[96]Managerial P&amp;L-SZ'!$C44</f>
        <v>0</v>
      </c>
      <c r="E44" s="183">
        <f>[99]Sheet1!$C42</f>
        <v>0</v>
      </c>
      <c r="F44" s="183">
        <f t="shared" si="1"/>
        <v>0</v>
      </c>
      <c r="G44" s="183">
        <f>'[96]Managerial P&amp;L-SZ'!$D44</f>
        <v>0</v>
      </c>
      <c r="H44" s="183">
        <f>[99]Sheet1!$D42</f>
        <v>0</v>
      </c>
      <c r="I44" s="183">
        <f t="shared" si="2"/>
        <v>0</v>
      </c>
      <c r="J44" s="183">
        <f>'[96]Managerial P&amp;L-SZ'!$E44</f>
        <v>0</v>
      </c>
      <c r="K44" s="183">
        <f>[99]Sheet1!$E42</f>
        <v>0</v>
      </c>
      <c r="L44" s="183">
        <f t="shared" si="3"/>
        <v>0</v>
      </c>
      <c r="M44" s="183">
        <f>'[96]Managerial P&amp;L-SZ'!$F44</f>
        <v>0</v>
      </c>
      <c r="N44" s="183">
        <f>[99]Sheet1!$F42</f>
        <v>0</v>
      </c>
      <c r="O44" s="183">
        <f t="shared" si="4"/>
        <v>0</v>
      </c>
      <c r="P44" s="183">
        <f>'[96]Managerial P&amp;L-SZ'!$O44</f>
        <v>0</v>
      </c>
      <c r="Q44" s="183">
        <f>[99]Sheet1!$G42</f>
        <v>0</v>
      </c>
      <c r="R44" s="183">
        <f t="shared" si="5"/>
        <v>0</v>
      </c>
    </row>
    <row r="45" spans="1:18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3">
        <f>'[96]Managerial P&amp;L-SZ'!$C45</f>
        <v>0</v>
      </c>
      <c r="E45" s="183">
        <f>[99]Sheet1!$C43</f>
        <v>0</v>
      </c>
      <c r="F45" s="183">
        <f t="shared" si="1"/>
        <v>0</v>
      </c>
      <c r="G45" s="183">
        <f>'[96]Managerial P&amp;L-SZ'!$D45</f>
        <v>0</v>
      </c>
      <c r="H45" s="183">
        <f>[99]Sheet1!$D43</f>
        <v>0</v>
      </c>
      <c r="I45" s="183">
        <f t="shared" si="2"/>
        <v>0</v>
      </c>
      <c r="J45" s="183">
        <f>'[96]Managerial P&amp;L-SZ'!$E45</f>
        <v>0</v>
      </c>
      <c r="K45" s="183">
        <f>[99]Sheet1!$E43</f>
        <v>0</v>
      </c>
      <c r="L45" s="183">
        <f t="shared" si="3"/>
        <v>0</v>
      </c>
      <c r="M45" s="183">
        <f>'[96]Managerial P&amp;L-SZ'!$F45</f>
        <v>0</v>
      </c>
      <c r="N45" s="183">
        <f>[99]Sheet1!$F43</f>
        <v>0</v>
      </c>
      <c r="O45" s="183">
        <f t="shared" si="4"/>
        <v>0</v>
      </c>
      <c r="P45" s="183">
        <f>'[96]Managerial P&amp;L-SZ'!$O45</f>
        <v>0</v>
      </c>
      <c r="Q45" s="183">
        <f>[99]Sheet1!$G43</f>
        <v>0</v>
      </c>
      <c r="R45" s="183">
        <f t="shared" si="5"/>
        <v>0</v>
      </c>
    </row>
    <row r="46" spans="1:18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3">
        <f>'[96]Managerial P&amp;L-SZ'!$C46</f>
        <v>14856.58</v>
      </c>
      <c r="E46" s="183" t="str">
        <f>[99]Sheet1!$C44</f>
        <v>14,856.58</v>
      </c>
      <c r="F46" s="183">
        <f t="shared" si="1"/>
        <v>0</v>
      </c>
      <c r="G46" s="183">
        <f>'[96]Managerial P&amp;L-SZ'!$D46</f>
        <v>14856.58</v>
      </c>
      <c r="H46" s="183" t="str">
        <f>[99]Sheet1!$D44</f>
        <v>14,856.58</v>
      </c>
      <c r="I46" s="183">
        <f t="shared" si="2"/>
        <v>0</v>
      </c>
      <c r="J46" s="183">
        <f>'[96]Managerial P&amp;L-SZ'!$E46</f>
        <v>14856.58</v>
      </c>
      <c r="K46" s="183" t="str">
        <f>[99]Sheet1!$E44</f>
        <v>14,856.58</v>
      </c>
      <c r="L46" s="183">
        <f t="shared" si="3"/>
        <v>0</v>
      </c>
      <c r="M46" s="183">
        <f>'[96]Managerial P&amp;L-SZ'!$F46</f>
        <v>14856.58</v>
      </c>
      <c r="N46" s="183" t="str">
        <f>[99]Sheet1!$F44</f>
        <v>14,856.58</v>
      </c>
      <c r="O46" s="183">
        <f t="shared" si="4"/>
        <v>0</v>
      </c>
      <c r="P46" s="183">
        <f>'[96]Managerial P&amp;L-SZ'!$O46</f>
        <v>59426.32</v>
      </c>
      <c r="Q46" s="183" t="str">
        <f>[99]Sheet1!$G44</f>
        <v>59,426.32</v>
      </c>
      <c r="R46" s="183">
        <f t="shared" si="5"/>
        <v>0</v>
      </c>
    </row>
    <row r="47" spans="1:18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3">
        <f>'[96]Managerial P&amp;L-SZ'!$C47</f>
        <v>3225</v>
      </c>
      <c r="E47" s="183" t="str">
        <f>[99]Sheet1!$C45</f>
        <v>3,225.00</v>
      </c>
      <c r="F47" s="183">
        <f t="shared" si="1"/>
        <v>0</v>
      </c>
      <c r="G47" s="183">
        <f>'[96]Managerial P&amp;L-SZ'!$D47</f>
        <v>3225</v>
      </c>
      <c r="H47" s="183" t="str">
        <f>[99]Sheet1!$D45</f>
        <v>3,225.00</v>
      </c>
      <c r="I47" s="183">
        <f t="shared" si="2"/>
        <v>0</v>
      </c>
      <c r="J47" s="183">
        <f>'[96]Managerial P&amp;L-SZ'!$E47</f>
        <v>3225</v>
      </c>
      <c r="K47" s="183" t="str">
        <f>[99]Sheet1!$E45</f>
        <v>3,225.00</v>
      </c>
      <c r="L47" s="183">
        <f t="shared" si="3"/>
        <v>0</v>
      </c>
      <c r="M47" s="183">
        <f>'[96]Managerial P&amp;L-SZ'!$F47</f>
        <v>3225</v>
      </c>
      <c r="N47" s="183" t="str">
        <f>[99]Sheet1!$F45</f>
        <v>3,225.00</v>
      </c>
      <c r="O47" s="183">
        <f t="shared" si="4"/>
        <v>0</v>
      </c>
      <c r="P47" s="183">
        <f>'[96]Managerial P&amp;L-SZ'!$O47</f>
        <v>12900</v>
      </c>
      <c r="Q47" s="183" t="str">
        <f>[99]Sheet1!$G45</f>
        <v>12,900.00</v>
      </c>
      <c r="R47" s="183">
        <f t="shared" si="5"/>
        <v>0</v>
      </c>
    </row>
    <row r="48" spans="1:18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3">
        <f>'[96]Managerial P&amp;L-SZ'!$C48</f>
        <v>0</v>
      </c>
      <c r="E48" s="183">
        <f>[99]Sheet1!$C46</f>
        <v>0</v>
      </c>
      <c r="F48" s="183">
        <f t="shared" si="1"/>
        <v>0</v>
      </c>
      <c r="G48" s="183">
        <f>'[96]Managerial P&amp;L-SZ'!$D48</f>
        <v>0</v>
      </c>
      <c r="H48" s="183">
        <f>[99]Sheet1!$D46</f>
        <v>0</v>
      </c>
      <c r="I48" s="183">
        <f t="shared" si="2"/>
        <v>0</v>
      </c>
      <c r="J48" s="183">
        <f>'[96]Managerial P&amp;L-SZ'!$E48</f>
        <v>0</v>
      </c>
      <c r="K48" s="183">
        <f>[99]Sheet1!$E46</f>
        <v>0</v>
      </c>
      <c r="L48" s="183">
        <f t="shared" si="3"/>
        <v>0</v>
      </c>
      <c r="M48" s="183">
        <f>'[96]Managerial P&amp;L-SZ'!$F48</f>
        <v>0</v>
      </c>
      <c r="N48" s="183">
        <f>[99]Sheet1!$F46</f>
        <v>0</v>
      </c>
      <c r="O48" s="183">
        <f t="shared" si="4"/>
        <v>0</v>
      </c>
      <c r="P48" s="183">
        <f>'[96]Managerial P&amp;L-SZ'!$O48</f>
        <v>0</v>
      </c>
      <c r="Q48" s="183">
        <f>[99]Sheet1!$G46</f>
        <v>0</v>
      </c>
      <c r="R48" s="183">
        <f t="shared" si="5"/>
        <v>0</v>
      </c>
    </row>
    <row r="49" spans="1:18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3">
        <f>'[96]Managerial P&amp;L-SZ'!$C49</f>
        <v>1800</v>
      </c>
      <c r="E49" s="183" t="str">
        <f>[99]Sheet1!$C47</f>
        <v>1,800.00</v>
      </c>
      <c r="F49" s="183">
        <f t="shared" si="1"/>
        <v>0</v>
      </c>
      <c r="G49" s="183">
        <f>'[96]Managerial P&amp;L-SZ'!$D49</f>
        <v>1800</v>
      </c>
      <c r="H49" s="183" t="str">
        <f>[99]Sheet1!$D47</f>
        <v>1,800.00</v>
      </c>
      <c r="I49" s="183">
        <f t="shared" si="2"/>
        <v>0</v>
      </c>
      <c r="J49" s="183">
        <f>'[96]Managerial P&amp;L-SZ'!$E49</f>
        <v>1800</v>
      </c>
      <c r="K49" s="183" t="str">
        <f>[99]Sheet1!$E47</f>
        <v>1,800.00</v>
      </c>
      <c r="L49" s="183">
        <f t="shared" si="3"/>
        <v>0</v>
      </c>
      <c r="M49" s="183">
        <f>'[96]Managerial P&amp;L-SZ'!$F49</f>
        <v>1800</v>
      </c>
      <c r="N49" s="183" t="str">
        <f>[99]Sheet1!$F47</f>
        <v>1,800.00</v>
      </c>
      <c r="O49" s="183">
        <f t="shared" si="4"/>
        <v>0</v>
      </c>
      <c r="P49" s="183">
        <f>'[96]Managerial P&amp;L-SZ'!$O49</f>
        <v>7200</v>
      </c>
      <c r="Q49" s="183" t="str">
        <f>[99]Sheet1!$G47</f>
        <v>7,200.00</v>
      </c>
      <c r="R49" s="183">
        <f t="shared" si="5"/>
        <v>0</v>
      </c>
    </row>
    <row r="50" spans="1:18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3">
        <f>'[96]Managerial P&amp;L-SZ'!$C50</f>
        <v>43856.2</v>
      </c>
      <c r="E50" s="183" t="str">
        <f>[99]Sheet1!$C48</f>
        <v>43,856.20</v>
      </c>
      <c r="F50" s="183">
        <f t="shared" si="1"/>
        <v>0</v>
      </c>
      <c r="G50" s="183">
        <f>'[96]Managerial P&amp;L-SZ'!$D50</f>
        <v>23038.99</v>
      </c>
      <c r="H50" s="183" t="str">
        <f>[99]Sheet1!$D48</f>
        <v>23,038.99</v>
      </c>
      <c r="I50" s="183">
        <f t="shared" si="2"/>
        <v>0</v>
      </c>
      <c r="J50" s="183">
        <f>'[96]Managerial P&amp;L-SZ'!$E50</f>
        <v>34228.81</v>
      </c>
      <c r="K50" s="183" t="str">
        <f>[99]Sheet1!$E48</f>
        <v>34,228.81</v>
      </c>
      <c r="L50" s="183">
        <f t="shared" si="3"/>
        <v>0</v>
      </c>
      <c r="M50" s="183">
        <f>'[96]Managerial P&amp;L-SZ'!$F50</f>
        <v>35561.64</v>
      </c>
      <c r="N50" s="183" t="str">
        <f>[99]Sheet1!$F48</f>
        <v>35,561.64</v>
      </c>
      <c r="O50" s="183">
        <f t="shared" si="4"/>
        <v>0</v>
      </c>
      <c r="P50" s="183">
        <f>'[96]Managerial P&amp;L-SZ'!$O50</f>
        <v>136685.64000000001</v>
      </c>
      <c r="Q50" s="183" t="str">
        <f>[99]Sheet1!$G48</f>
        <v>136,685.64</v>
      </c>
      <c r="R50" s="183">
        <f t="shared" si="5"/>
        <v>0</v>
      </c>
    </row>
    <row r="51" spans="1:18" s="15" customFormat="1" ht="15.95" customHeight="1" x14ac:dyDescent="0.2">
      <c r="A51" s="39"/>
      <c r="B51" s="180">
        <f t="shared" si="0"/>
        <v>48</v>
      </c>
      <c r="C51" s="172" t="s">
        <v>1636</v>
      </c>
      <c r="D51" s="183">
        <f>'[96]Managerial P&amp;L-SZ'!$C51</f>
        <v>0</v>
      </c>
      <c r="E51" s="183">
        <f>[99]Sheet1!$C49</f>
        <v>0</v>
      </c>
      <c r="F51" s="183">
        <f t="shared" si="1"/>
        <v>0</v>
      </c>
      <c r="G51" s="183">
        <f>'[96]Managerial P&amp;L-SZ'!$D51</f>
        <v>0</v>
      </c>
      <c r="H51" s="183">
        <f>[99]Sheet1!$D49</f>
        <v>0</v>
      </c>
      <c r="I51" s="183">
        <f t="shared" si="2"/>
        <v>0</v>
      </c>
      <c r="J51" s="183">
        <f>'[96]Managerial P&amp;L-SZ'!$E51</f>
        <v>0</v>
      </c>
      <c r="K51" s="183">
        <f>[99]Sheet1!$E49</f>
        <v>0</v>
      </c>
      <c r="L51" s="183">
        <f t="shared" si="3"/>
        <v>0</v>
      </c>
      <c r="M51" s="183">
        <f>'[96]Managerial P&amp;L-SZ'!$F51</f>
        <v>0</v>
      </c>
      <c r="N51" s="183">
        <f>[99]Sheet1!$F49</f>
        <v>0</v>
      </c>
      <c r="O51" s="183">
        <f t="shared" si="4"/>
        <v>0</v>
      </c>
      <c r="P51" s="183">
        <f>'[96]Managerial P&amp;L-SZ'!$O51</f>
        <v>0</v>
      </c>
      <c r="Q51" s="183">
        <f>[99]Sheet1!$G49</f>
        <v>0</v>
      </c>
      <c r="R51" s="183">
        <f t="shared" si="5"/>
        <v>0</v>
      </c>
    </row>
    <row r="52" spans="1:18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3">
        <f>'[96]Managerial P&amp;L-SZ'!$C52</f>
        <v>137340.67000000001</v>
      </c>
      <c r="E52" s="183" t="str">
        <f>[99]Sheet1!$C50</f>
        <v>137,340.67</v>
      </c>
      <c r="F52" s="183">
        <f t="shared" si="1"/>
        <v>0</v>
      </c>
      <c r="G52" s="183">
        <f>'[96]Managerial P&amp;L-SZ'!$D52</f>
        <v>137340.67000000001</v>
      </c>
      <c r="H52" s="183" t="str">
        <f>[99]Sheet1!$D50</f>
        <v>137,340.67</v>
      </c>
      <c r="I52" s="183">
        <f t="shared" si="2"/>
        <v>0</v>
      </c>
      <c r="J52" s="183">
        <f>'[96]Managerial P&amp;L-SZ'!$E52</f>
        <v>137340.67000000001</v>
      </c>
      <c r="K52" s="183" t="str">
        <f>[99]Sheet1!$E50</f>
        <v>137,340.67</v>
      </c>
      <c r="L52" s="183">
        <f t="shared" si="3"/>
        <v>0</v>
      </c>
      <c r="M52" s="183">
        <f>'[96]Managerial P&amp;L-SZ'!$F52</f>
        <v>137557.26999999999</v>
      </c>
      <c r="N52" s="183" t="str">
        <f>[99]Sheet1!$F50</f>
        <v>137,557.27</v>
      </c>
      <c r="O52" s="183">
        <f t="shared" si="4"/>
        <v>0</v>
      </c>
      <c r="P52" s="183">
        <f>'[96]Managerial P&amp;L-SZ'!$O52</f>
        <v>549579.27999999991</v>
      </c>
      <c r="Q52" s="183" t="str">
        <f>[99]Sheet1!$G50</f>
        <v>549,579.28</v>
      </c>
      <c r="R52" s="183">
        <f t="shared" si="5"/>
        <v>0</v>
      </c>
    </row>
    <row r="53" spans="1:18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4">
        <f>'[96]Managerial P&amp;L-SZ'!$C53</f>
        <v>7.9404990446904716E-2</v>
      </c>
      <c r="E53" s="184">
        <f>[99]Sheet1!$C51</f>
        <v>0</v>
      </c>
      <c r="F53" s="184">
        <f t="shared" si="1"/>
        <v>7.9404990446904716E-2</v>
      </c>
      <c r="G53" s="184">
        <f>'[96]Managerial P&amp;L-SZ'!$D53</f>
        <v>0.12355515549813667</v>
      </c>
      <c r="H53" s="184">
        <f>[99]Sheet1!$D51</f>
        <v>0</v>
      </c>
      <c r="I53" s="184">
        <f t="shared" si="2"/>
        <v>0.12355515549813667</v>
      </c>
      <c r="J53" s="184">
        <f>'[96]Managerial P&amp;L-SZ'!$E53</f>
        <v>0.10817747885211104</v>
      </c>
      <c r="K53" s="184">
        <f>[99]Sheet1!$E51</f>
        <v>0</v>
      </c>
      <c r="L53" s="183">
        <f t="shared" si="3"/>
        <v>0.10817747885211104</v>
      </c>
      <c r="M53" s="184">
        <f>'[96]Managerial P&amp;L-SZ'!$F53</f>
        <v>0.10299871788161664</v>
      </c>
      <c r="N53" s="184">
        <f>[99]Sheet1!$F51</f>
        <v>0</v>
      </c>
      <c r="O53" s="184">
        <f t="shared" si="4"/>
        <v>0.10299871788161664</v>
      </c>
      <c r="P53" s="184">
        <f>'[96]Managerial P&amp;L-SZ'!$O53</f>
        <v>0.10090861109272198</v>
      </c>
      <c r="Q53" s="184">
        <f>[99]Sheet1!$G51</f>
        <v>0</v>
      </c>
      <c r="R53" s="184">
        <f t="shared" si="5"/>
        <v>0.10090861109272198</v>
      </c>
    </row>
    <row r="54" spans="1:18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3">
        <f>'[96]Managerial P&amp;L-SZ'!$C54</f>
        <v>1441.64</v>
      </c>
      <c r="E54" s="183" t="str">
        <f>[99]Sheet1!$C52</f>
        <v>1,441.64</v>
      </c>
      <c r="F54" s="183">
        <f t="shared" si="1"/>
        <v>0</v>
      </c>
      <c r="G54" s="183">
        <f>'[96]Managerial P&amp;L-SZ'!$D54</f>
        <v>1441.64</v>
      </c>
      <c r="H54" s="183" t="str">
        <f>[99]Sheet1!$D52</f>
        <v>1,441.64</v>
      </c>
      <c r="I54" s="183">
        <f t="shared" si="2"/>
        <v>0</v>
      </c>
      <c r="J54" s="183">
        <f>'[96]Managerial P&amp;L-SZ'!$E54</f>
        <v>1441.64</v>
      </c>
      <c r="K54" s="183" t="str">
        <f>[99]Sheet1!$E52</f>
        <v>1,441.64</v>
      </c>
      <c r="L54" s="183">
        <f t="shared" si="3"/>
        <v>0</v>
      </c>
      <c r="M54" s="183">
        <f>'[96]Managerial P&amp;L-SZ'!$F54</f>
        <v>1658.22</v>
      </c>
      <c r="N54" s="183" t="str">
        <f>[99]Sheet1!$F52</f>
        <v>1,658.22</v>
      </c>
      <c r="O54" s="183">
        <f t="shared" si="4"/>
        <v>0</v>
      </c>
      <c r="P54" s="183">
        <f>'[96]Managerial P&amp;L-SZ'!$O54</f>
        <v>5983.14</v>
      </c>
      <c r="Q54" s="183" t="str">
        <f>[99]Sheet1!$G52</f>
        <v>5,983.14</v>
      </c>
      <c r="R54" s="183">
        <f t="shared" si="5"/>
        <v>0</v>
      </c>
    </row>
    <row r="55" spans="1:18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3">
        <f>'[96]Managerial P&amp;L-SZ'!$C55</f>
        <v>135899.03</v>
      </c>
      <c r="E55" s="183" t="str">
        <f>[99]Sheet1!$C53</f>
        <v>135,899.03</v>
      </c>
      <c r="F55" s="183">
        <f t="shared" si="1"/>
        <v>0</v>
      </c>
      <c r="G55" s="183">
        <f>'[96]Managerial P&amp;L-SZ'!$D55</f>
        <v>135899.03</v>
      </c>
      <c r="H55" s="183" t="str">
        <f>[99]Sheet1!$D53</f>
        <v>135,899.03</v>
      </c>
      <c r="I55" s="183">
        <f t="shared" si="2"/>
        <v>0</v>
      </c>
      <c r="J55" s="183">
        <f>'[96]Managerial P&amp;L-SZ'!$E55</f>
        <v>135899.03</v>
      </c>
      <c r="K55" s="183" t="str">
        <f>[99]Sheet1!$E53</f>
        <v>135,899.03</v>
      </c>
      <c r="L55" s="183">
        <f t="shared" si="3"/>
        <v>0</v>
      </c>
      <c r="M55" s="183">
        <f>'[96]Managerial P&amp;L-SZ'!$F55</f>
        <v>135899.04999999999</v>
      </c>
      <c r="N55" s="183" t="str">
        <f>[99]Sheet1!$F53</f>
        <v>135,899.05</v>
      </c>
      <c r="O55" s="183">
        <f t="shared" si="4"/>
        <v>0</v>
      </c>
      <c r="P55" s="183">
        <f>'[96]Managerial P&amp;L-SZ'!$O55</f>
        <v>543596.1399999999</v>
      </c>
      <c r="Q55" s="183" t="str">
        <f>[99]Sheet1!$G53</f>
        <v>543,596.14</v>
      </c>
      <c r="R55" s="183">
        <f t="shared" si="5"/>
        <v>0</v>
      </c>
    </row>
    <row r="56" spans="1:18" s="15" customFormat="1" ht="15.95" customHeight="1" x14ac:dyDescent="0.2">
      <c r="A56" s="39"/>
      <c r="B56" s="180">
        <f t="shared" si="0"/>
        <v>53</v>
      </c>
      <c r="C56" s="172" t="s">
        <v>1636</v>
      </c>
      <c r="D56" s="183">
        <f>'[96]Managerial P&amp;L-SZ'!$C56</f>
        <v>0</v>
      </c>
      <c r="E56" s="183">
        <f>[99]Sheet1!$C54</f>
        <v>0</v>
      </c>
      <c r="F56" s="183">
        <f t="shared" si="1"/>
        <v>0</v>
      </c>
      <c r="G56" s="183">
        <f>'[96]Managerial P&amp;L-SZ'!$D56</f>
        <v>0</v>
      </c>
      <c r="H56" s="183">
        <f>[99]Sheet1!$D54</f>
        <v>0</v>
      </c>
      <c r="I56" s="183">
        <f t="shared" si="2"/>
        <v>0</v>
      </c>
      <c r="J56" s="183">
        <f>'[96]Managerial P&amp;L-SZ'!$E56</f>
        <v>0</v>
      </c>
      <c r="K56" s="183">
        <f>[99]Sheet1!$E54</f>
        <v>0</v>
      </c>
      <c r="L56" s="183">
        <f t="shared" si="3"/>
        <v>0</v>
      </c>
      <c r="M56" s="183">
        <f>'[96]Managerial P&amp;L-SZ'!$F56</f>
        <v>0</v>
      </c>
      <c r="N56" s="183">
        <f>[99]Sheet1!$F54</f>
        <v>0</v>
      </c>
      <c r="O56" s="183">
        <f t="shared" si="4"/>
        <v>0</v>
      </c>
      <c r="P56" s="183">
        <f>'[96]Managerial P&amp;L-SZ'!$O56</f>
        <v>0</v>
      </c>
      <c r="Q56" s="183">
        <f>[99]Sheet1!$G54</f>
        <v>0</v>
      </c>
      <c r="R56" s="183">
        <f t="shared" si="5"/>
        <v>0</v>
      </c>
    </row>
    <row r="57" spans="1:18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3">
        <f>'[96]Managerial P&amp;L-SZ'!$C57</f>
        <v>52812.62</v>
      </c>
      <c r="E57" s="183" t="str">
        <f>[99]Sheet1!$C55</f>
        <v>52,812.62</v>
      </c>
      <c r="F57" s="183">
        <f t="shared" si="1"/>
        <v>0</v>
      </c>
      <c r="G57" s="183">
        <f>'[96]Managerial P&amp;L-SZ'!$D57</f>
        <v>30135.9</v>
      </c>
      <c r="H57" s="183" t="str">
        <f>[99]Sheet1!$D55</f>
        <v>30,135.90</v>
      </c>
      <c r="I57" s="183">
        <f t="shared" si="2"/>
        <v>0</v>
      </c>
      <c r="J57" s="183">
        <f>'[96]Managerial P&amp;L-SZ'!$E57</f>
        <v>32862.01</v>
      </c>
      <c r="K57" s="183" t="str">
        <f>[99]Sheet1!$E55</f>
        <v>32,862.01</v>
      </c>
      <c r="L57" s="183">
        <f t="shared" si="3"/>
        <v>0</v>
      </c>
      <c r="M57" s="183">
        <f>'[96]Managerial P&amp;L-SZ'!$F57</f>
        <v>42735.58</v>
      </c>
      <c r="N57" s="183" t="str">
        <f>[99]Sheet1!$F55</f>
        <v>42,735.58</v>
      </c>
      <c r="O57" s="183">
        <f t="shared" si="4"/>
        <v>0</v>
      </c>
      <c r="P57" s="183">
        <f>'[96]Managerial P&amp;L-SZ'!$O57</f>
        <v>158546.11000000002</v>
      </c>
      <c r="Q57" s="183" t="str">
        <f>[99]Sheet1!$G55</f>
        <v>158,546.11</v>
      </c>
      <c r="R57" s="183">
        <f t="shared" si="5"/>
        <v>0</v>
      </c>
    </row>
    <row r="58" spans="1:18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4">
        <f>'[96]Managerial P&amp;L-SZ'!$C58</f>
        <v>3.0534186170607793E-2</v>
      </c>
      <c r="E58" s="184">
        <f>[99]Sheet1!$C56</f>
        <v>0</v>
      </c>
      <c r="F58" s="184">
        <f t="shared" si="1"/>
        <v>3.0534186170607793E-2</v>
      </c>
      <c r="G58" s="184">
        <f>'[96]Managerial P&amp;L-SZ'!$D58</f>
        <v>2.7111021160565889E-2</v>
      </c>
      <c r="H58" s="184">
        <f>[99]Sheet1!$D56</f>
        <v>0</v>
      </c>
      <c r="I58" s="184">
        <f t="shared" si="2"/>
        <v>2.7111021160565889E-2</v>
      </c>
      <c r="J58" s="184">
        <f>'[96]Managerial P&amp;L-SZ'!$E58</f>
        <v>2.5884025407862516E-2</v>
      </c>
      <c r="K58" s="184">
        <f>[99]Sheet1!$E56</f>
        <v>0</v>
      </c>
      <c r="L58" s="183">
        <f t="shared" si="3"/>
        <v>2.5884025407862516E-2</v>
      </c>
      <c r="M58" s="184">
        <f>'[96]Managerial P&amp;L-SZ'!$F58</f>
        <v>3.1999108065515251E-2</v>
      </c>
      <c r="N58" s="184">
        <f>[99]Sheet1!$F56</f>
        <v>0</v>
      </c>
      <c r="O58" s="184">
        <f t="shared" si="4"/>
        <v>3.1999108065515251E-2</v>
      </c>
      <c r="P58" s="184">
        <f>'[96]Managerial P&amp;L-SZ'!$O58</f>
        <v>2.9110754965605549E-2</v>
      </c>
      <c r="Q58" s="184">
        <f>[99]Sheet1!$G56</f>
        <v>0</v>
      </c>
      <c r="R58" s="184">
        <f t="shared" si="5"/>
        <v>2.9110754965605549E-2</v>
      </c>
    </row>
    <row r="59" spans="1:18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3">
        <f>'[96]Managerial P&amp;L-SZ'!$C59</f>
        <v>152.5</v>
      </c>
      <c r="E59" s="183">
        <f>[99]Sheet1!$C57</f>
        <v>152.5</v>
      </c>
      <c r="F59" s="183">
        <f t="shared" si="1"/>
        <v>0</v>
      </c>
      <c r="G59" s="183">
        <f>'[96]Managerial P&amp;L-SZ'!$D59</f>
        <v>111</v>
      </c>
      <c r="H59" s="183">
        <f>[99]Sheet1!$D57</f>
        <v>111</v>
      </c>
      <c r="I59" s="183">
        <f t="shared" si="2"/>
        <v>0</v>
      </c>
      <c r="J59" s="183">
        <f>'[96]Managerial P&amp;L-SZ'!$E59</f>
        <v>81</v>
      </c>
      <c r="K59" s="183">
        <f>[99]Sheet1!$E57</f>
        <v>81</v>
      </c>
      <c r="L59" s="183">
        <f t="shared" si="3"/>
        <v>0</v>
      </c>
      <c r="M59" s="183">
        <f>'[96]Managerial P&amp;L-SZ'!$F59</f>
        <v>0</v>
      </c>
      <c r="N59" s="183">
        <f>[99]Sheet1!$F57</f>
        <v>0</v>
      </c>
      <c r="O59" s="183">
        <f t="shared" si="4"/>
        <v>0</v>
      </c>
      <c r="P59" s="183">
        <f>'[96]Managerial P&amp;L-SZ'!$O59</f>
        <v>344.5</v>
      </c>
      <c r="Q59" s="183">
        <f>[99]Sheet1!$G57</f>
        <v>344.5</v>
      </c>
      <c r="R59" s="183">
        <f t="shared" si="5"/>
        <v>0</v>
      </c>
    </row>
    <row r="60" spans="1:18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3">
        <f>'[96]Managerial P&amp;L-SZ'!$C60</f>
        <v>0</v>
      </c>
      <c r="E60" s="183">
        <f>[99]Sheet1!$C58</f>
        <v>0</v>
      </c>
      <c r="F60" s="183">
        <f t="shared" si="1"/>
        <v>0</v>
      </c>
      <c r="G60" s="183">
        <f>'[96]Managerial P&amp;L-SZ'!$D60</f>
        <v>0</v>
      </c>
      <c r="H60" s="183">
        <f>[99]Sheet1!$D58</f>
        <v>0</v>
      </c>
      <c r="I60" s="183">
        <f t="shared" si="2"/>
        <v>0</v>
      </c>
      <c r="J60" s="183">
        <f>'[96]Managerial P&amp;L-SZ'!$E60</f>
        <v>0</v>
      </c>
      <c r="K60" s="183">
        <f>[99]Sheet1!$E58</f>
        <v>0</v>
      </c>
      <c r="L60" s="183">
        <f t="shared" si="3"/>
        <v>0</v>
      </c>
      <c r="M60" s="183">
        <f>'[96]Managerial P&amp;L-SZ'!$F60</f>
        <v>0</v>
      </c>
      <c r="N60" s="183">
        <f>[99]Sheet1!$F58</f>
        <v>0</v>
      </c>
      <c r="O60" s="183">
        <f t="shared" si="4"/>
        <v>0</v>
      </c>
      <c r="P60" s="183">
        <f>'[96]Managerial P&amp;L-SZ'!$O60</f>
        <v>0</v>
      </c>
      <c r="Q60" s="183">
        <f>[99]Sheet1!$G58</f>
        <v>0</v>
      </c>
      <c r="R60" s="183">
        <f t="shared" si="5"/>
        <v>0</v>
      </c>
    </row>
    <row r="61" spans="1:18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3">
        <f>'[96]Managerial P&amp;L-SZ'!$C61</f>
        <v>490</v>
      </c>
      <c r="E61" s="183">
        <f>[99]Sheet1!$C59</f>
        <v>490</v>
      </c>
      <c r="F61" s="183">
        <f t="shared" si="1"/>
        <v>0</v>
      </c>
      <c r="G61" s="183">
        <f>'[96]Managerial P&amp;L-SZ'!$D61</f>
        <v>380</v>
      </c>
      <c r="H61" s="183">
        <f>[99]Sheet1!$D59</f>
        <v>380</v>
      </c>
      <c r="I61" s="183">
        <f t="shared" si="2"/>
        <v>0</v>
      </c>
      <c r="J61" s="183">
        <f>'[96]Managerial P&amp;L-SZ'!$E61</f>
        <v>1010</v>
      </c>
      <c r="K61" s="183" t="str">
        <f>[99]Sheet1!$E59</f>
        <v>1,010.00</v>
      </c>
      <c r="L61" s="183">
        <f t="shared" si="3"/>
        <v>0</v>
      </c>
      <c r="M61" s="183">
        <f>'[96]Managerial P&amp;L-SZ'!$F61</f>
        <v>670</v>
      </c>
      <c r="N61" s="183">
        <f>[99]Sheet1!$F59</f>
        <v>670</v>
      </c>
      <c r="O61" s="183">
        <f t="shared" si="4"/>
        <v>0</v>
      </c>
      <c r="P61" s="183">
        <f>'[96]Managerial P&amp;L-SZ'!$O61</f>
        <v>2550</v>
      </c>
      <c r="Q61" s="183" t="str">
        <f>[99]Sheet1!$G59</f>
        <v>2,550.00</v>
      </c>
      <c r="R61" s="183">
        <f t="shared" si="5"/>
        <v>0</v>
      </c>
    </row>
    <row r="62" spans="1:18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3">
        <f>'[96]Managerial P&amp;L-SZ'!$C62</f>
        <v>399</v>
      </c>
      <c r="E62" s="183">
        <f>[99]Sheet1!$C60</f>
        <v>399</v>
      </c>
      <c r="F62" s="183">
        <f t="shared" si="1"/>
        <v>0</v>
      </c>
      <c r="G62" s="183">
        <f>'[96]Managerial P&amp;L-SZ'!$D62</f>
        <v>399</v>
      </c>
      <c r="H62" s="183">
        <f>[99]Sheet1!$D60</f>
        <v>399</v>
      </c>
      <c r="I62" s="183">
        <f t="shared" si="2"/>
        <v>0</v>
      </c>
      <c r="J62" s="183">
        <f>'[96]Managerial P&amp;L-SZ'!$E62</f>
        <v>399</v>
      </c>
      <c r="K62" s="183">
        <f>[99]Sheet1!$E60</f>
        <v>399</v>
      </c>
      <c r="L62" s="183">
        <f t="shared" si="3"/>
        <v>0</v>
      </c>
      <c r="M62" s="183">
        <f>'[96]Managerial P&amp;L-SZ'!$F62</f>
        <v>1599</v>
      </c>
      <c r="N62" s="183" t="str">
        <f>[99]Sheet1!$F60</f>
        <v>1,599.00</v>
      </c>
      <c r="O62" s="183">
        <f t="shared" si="4"/>
        <v>0</v>
      </c>
      <c r="P62" s="183">
        <f>'[96]Managerial P&amp;L-SZ'!$O62</f>
        <v>2796</v>
      </c>
      <c r="Q62" s="183" t="str">
        <f>[99]Sheet1!$G60</f>
        <v>2,796.00</v>
      </c>
      <c r="R62" s="183">
        <f t="shared" si="5"/>
        <v>0</v>
      </c>
    </row>
    <row r="63" spans="1:18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3">
        <f>'[96]Managerial P&amp;L-SZ'!$C63</f>
        <v>0</v>
      </c>
      <c r="E63" s="183">
        <f>[99]Sheet1!$C61</f>
        <v>0</v>
      </c>
      <c r="F63" s="183">
        <f t="shared" si="1"/>
        <v>0</v>
      </c>
      <c r="G63" s="183">
        <f>'[96]Managerial P&amp;L-SZ'!$D63</f>
        <v>0</v>
      </c>
      <c r="H63" s="183">
        <f>[99]Sheet1!$D61</f>
        <v>0</v>
      </c>
      <c r="I63" s="183">
        <f t="shared" si="2"/>
        <v>0</v>
      </c>
      <c r="J63" s="183">
        <f>'[96]Managerial P&amp;L-SZ'!$E63</f>
        <v>0</v>
      </c>
      <c r="K63" s="183">
        <f>[99]Sheet1!$E61</f>
        <v>0</v>
      </c>
      <c r="L63" s="183">
        <f t="shared" si="3"/>
        <v>0</v>
      </c>
      <c r="M63" s="183">
        <f>'[96]Managerial P&amp;L-SZ'!$F63</f>
        <v>23</v>
      </c>
      <c r="N63" s="183">
        <f>[99]Sheet1!$F61</f>
        <v>23</v>
      </c>
      <c r="O63" s="183">
        <f t="shared" si="4"/>
        <v>0</v>
      </c>
      <c r="P63" s="183">
        <f>'[96]Managerial P&amp;L-SZ'!$O63</f>
        <v>23</v>
      </c>
      <c r="Q63" s="183">
        <f>[99]Sheet1!$G61</f>
        <v>23</v>
      </c>
      <c r="R63" s="183">
        <f t="shared" si="5"/>
        <v>0</v>
      </c>
    </row>
    <row r="64" spans="1:18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3">
        <f>'[96]Managerial P&amp;L-SZ'!$C64</f>
        <v>6417.88</v>
      </c>
      <c r="E64" s="183" t="str">
        <f>[99]Sheet1!$C62</f>
        <v>6,417.88</v>
      </c>
      <c r="F64" s="183">
        <f t="shared" si="1"/>
        <v>0</v>
      </c>
      <c r="G64" s="183">
        <f>'[96]Managerial P&amp;L-SZ'!$D64</f>
        <v>11493</v>
      </c>
      <c r="H64" s="183" t="str">
        <f>[99]Sheet1!$D62</f>
        <v>11,493.00</v>
      </c>
      <c r="I64" s="183">
        <f t="shared" si="2"/>
        <v>0</v>
      </c>
      <c r="J64" s="183">
        <f>'[96]Managerial P&amp;L-SZ'!$E64</f>
        <v>6869.98</v>
      </c>
      <c r="K64" s="183" t="str">
        <f>[99]Sheet1!$E62</f>
        <v>6,869.98</v>
      </c>
      <c r="L64" s="183">
        <f t="shared" si="3"/>
        <v>0</v>
      </c>
      <c r="M64" s="183">
        <f>'[96]Managerial P&amp;L-SZ'!$F64</f>
        <v>7050.94</v>
      </c>
      <c r="N64" s="183" t="str">
        <f>[99]Sheet1!$F62</f>
        <v>7,050.94</v>
      </c>
      <c r="O64" s="183">
        <f t="shared" si="4"/>
        <v>0</v>
      </c>
      <c r="P64" s="183">
        <f>'[96]Managerial P&amp;L-SZ'!$O64</f>
        <v>31831.8</v>
      </c>
      <c r="Q64" s="183" t="str">
        <f>[99]Sheet1!$G62</f>
        <v>31,831.80</v>
      </c>
      <c r="R64" s="183">
        <f t="shared" si="5"/>
        <v>0</v>
      </c>
    </row>
    <row r="65" spans="1:18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3">
        <f>'[96]Managerial P&amp;L-SZ'!$C65</f>
        <v>3450</v>
      </c>
      <c r="E65" s="183" t="str">
        <f>[99]Sheet1!$C63</f>
        <v>3,450.00</v>
      </c>
      <c r="F65" s="183">
        <f t="shared" si="1"/>
        <v>0</v>
      </c>
      <c r="G65" s="183">
        <f>'[96]Managerial P&amp;L-SZ'!$D65</f>
        <v>3116.13</v>
      </c>
      <c r="H65" s="183" t="str">
        <f>[99]Sheet1!$D63</f>
        <v>3,116.13</v>
      </c>
      <c r="I65" s="183">
        <f t="shared" si="2"/>
        <v>0</v>
      </c>
      <c r="J65" s="183">
        <f>'[96]Managerial P&amp;L-SZ'!$E65</f>
        <v>3450</v>
      </c>
      <c r="K65" s="183" t="str">
        <f>[99]Sheet1!$E63</f>
        <v>3,450.00</v>
      </c>
      <c r="L65" s="183">
        <f t="shared" si="3"/>
        <v>0</v>
      </c>
      <c r="M65" s="183">
        <f>'[96]Managerial P&amp;L-SZ'!$F65</f>
        <v>3450</v>
      </c>
      <c r="N65" s="183" t="str">
        <f>[99]Sheet1!$F63</f>
        <v>3,450.00</v>
      </c>
      <c r="O65" s="183">
        <f t="shared" si="4"/>
        <v>0</v>
      </c>
      <c r="P65" s="183">
        <f>'[96]Managerial P&amp;L-SZ'!$O65</f>
        <v>13466.130000000001</v>
      </c>
      <c r="Q65" s="183" t="str">
        <f>[99]Sheet1!$G63</f>
        <v>13,466.13</v>
      </c>
      <c r="R65" s="183">
        <f t="shared" si="5"/>
        <v>0</v>
      </c>
    </row>
    <row r="66" spans="1:18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3">
        <f>'[96]Managerial P&amp;L-SZ'!$C66</f>
        <v>2862</v>
      </c>
      <c r="E66" s="183" t="str">
        <f>[99]Sheet1!$C64</f>
        <v>2,862.00</v>
      </c>
      <c r="F66" s="183">
        <f t="shared" si="1"/>
        <v>0</v>
      </c>
      <c r="G66" s="183">
        <f>'[96]Managerial P&amp;L-SZ'!$D66</f>
        <v>47.12</v>
      </c>
      <c r="H66" s="183">
        <f>[99]Sheet1!$D64</f>
        <v>47.12</v>
      </c>
      <c r="I66" s="183">
        <f t="shared" si="2"/>
        <v>0</v>
      </c>
      <c r="J66" s="183">
        <f>'[96]Managerial P&amp;L-SZ'!$E66</f>
        <v>1513.22</v>
      </c>
      <c r="K66" s="183" t="str">
        <f>[99]Sheet1!$E64</f>
        <v>1,513.22</v>
      </c>
      <c r="L66" s="183">
        <f t="shared" si="3"/>
        <v>0</v>
      </c>
      <c r="M66" s="183">
        <f>'[96]Managerial P&amp;L-SZ'!$F66</f>
        <v>1936.88</v>
      </c>
      <c r="N66" s="183" t="str">
        <f>[99]Sheet1!$F64</f>
        <v>1,936.88</v>
      </c>
      <c r="O66" s="183">
        <f t="shared" si="4"/>
        <v>0</v>
      </c>
      <c r="P66" s="183">
        <f>'[96]Managerial P&amp;L-SZ'!$O66</f>
        <v>6359.22</v>
      </c>
      <c r="Q66" s="183" t="str">
        <f>[99]Sheet1!$G64</f>
        <v>6,359.22</v>
      </c>
      <c r="R66" s="183">
        <f t="shared" si="5"/>
        <v>0</v>
      </c>
    </row>
    <row r="67" spans="1:18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3">
        <f>'[96]Managerial P&amp;L-SZ'!$C67</f>
        <v>0</v>
      </c>
      <c r="E67" s="183">
        <f>[99]Sheet1!$C65</f>
        <v>0</v>
      </c>
      <c r="F67" s="183">
        <f t="shared" si="1"/>
        <v>0</v>
      </c>
      <c r="G67" s="183">
        <f>'[96]Managerial P&amp;L-SZ'!$D67</f>
        <v>0</v>
      </c>
      <c r="H67" s="183">
        <f>[99]Sheet1!$D65</f>
        <v>0</v>
      </c>
      <c r="I67" s="183">
        <f t="shared" si="2"/>
        <v>0</v>
      </c>
      <c r="J67" s="183">
        <f>'[96]Managerial P&amp;L-SZ'!$E67</f>
        <v>0</v>
      </c>
      <c r="K67" s="183">
        <f>[99]Sheet1!$E65</f>
        <v>0</v>
      </c>
      <c r="L67" s="183">
        <f t="shared" si="3"/>
        <v>0</v>
      </c>
      <c r="M67" s="183">
        <f>'[96]Managerial P&amp;L-SZ'!$F67</f>
        <v>0</v>
      </c>
      <c r="N67" s="183">
        <f>[99]Sheet1!$F65</f>
        <v>0</v>
      </c>
      <c r="O67" s="183">
        <f t="shared" si="4"/>
        <v>0</v>
      </c>
      <c r="P67" s="183">
        <f>'[96]Managerial P&amp;L-SZ'!$O67</f>
        <v>0</v>
      </c>
      <c r="Q67" s="183">
        <f>[99]Sheet1!$G65</f>
        <v>0</v>
      </c>
      <c r="R67" s="183">
        <f t="shared" si="5"/>
        <v>0</v>
      </c>
    </row>
    <row r="68" spans="1:18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3">
        <f>'[96]Managerial P&amp;L-SZ'!$C68</f>
        <v>0</v>
      </c>
      <c r="E68" s="183">
        <f>[99]Sheet1!$C66</f>
        <v>0</v>
      </c>
      <c r="F68" s="183">
        <f t="shared" si="1"/>
        <v>0</v>
      </c>
      <c r="G68" s="183">
        <f>'[96]Managerial P&amp;L-SZ'!$D68</f>
        <v>328</v>
      </c>
      <c r="H68" s="183">
        <f>[99]Sheet1!$D66</f>
        <v>328</v>
      </c>
      <c r="I68" s="183">
        <f t="shared" si="2"/>
        <v>0</v>
      </c>
      <c r="J68" s="183">
        <f>'[96]Managerial P&amp;L-SZ'!$E68</f>
        <v>0</v>
      </c>
      <c r="K68" s="183">
        <f>[99]Sheet1!$E66</f>
        <v>0</v>
      </c>
      <c r="L68" s="183">
        <f t="shared" si="3"/>
        <v>0</v>
      </c>
      <c r="M68" s="183">
        <f>'[96]Managerial P&amp;L-SZ'!$F68</f>
        <v>440</v>
      </c>
      <c r="N68" s="183">
        <f>[99]Sheet1!$F66</f>
        <v>440</v>
      </c>
      <c r="O68" s="183">
        <f t="shared" si="4"/>
        <v>0</v>
      </c>
      <c r="P68" s="183">
        <f>'[96]Managerial P&amp;L-SZ'!$O68</f>
        <v>768</v>
      </c>
      <c r="Q68" s="183">
        <f>[99]Sheet1!$G66</f>
        <v>768</v>
      </c>
      <c r="R68" s="183">
        <f t="shared" si="5"/>
        <v>0</v>
      </c>
    </row>
    <row r="69" spans="1:18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3">
        <f>'[96]Managerial P&amp;L-SZ'!$C69</f>
        <v>0</v>
      </c>
      <c r="E69" s="183">
        <f>[99]Sheet1!$C67</f>
        <v>0</v>
      </c>
      <c r="F69" s="183">
        <f t="shared" ref="F69:F132" si="7">D69-E69</f>
        <v>0</v>
      </c>
      <c r="G69" s="183">
        <f>'[96]Managerial P&amp;L-SZ'!$D69</f>
        <v>0</v>
      </c>
      <c r="H69" s="183">
        <f>[99]Sheet1!$D67</f>
        <v>0</v>
      </c>
      <c r="I69" s="183">
        <f t="shared" ref="I69:I132" si="8">G69-H69</f>
        <v>0</v>
      </c>
      <c r="J69" s="183">
        <f>'[96]Managerial P&amp;L-SZ'!$E69</f>
        <v>0</v>
      </c>
      <c r="K69" s="183">
        <f>[99]Sheet1!$E67</f>
        <v>0</v>
      </c>
      <c r="L69" s="183">
        <f t="shared" ref="L69:L132" si="9">J69-K69</f>
        <v>0</v>
      </c>
      <c r="M69" s="183">
        <f>'[96]Managerial P&amp;L-SZ'!$F69</f>
        <v>0</v>
      </c>
      <c r="N69" s="183">
        <f>[99]Sheet1!$F67</f>
        <v>0</v>
      </c>
      <c r="O69" s="183">
        <f t="shared" ref="O69:O132" si="10">M69-N69</f>
        <v>0</v>
      </c>
      <c r="P69" s="183">
        <f>'[96]Managerial P&amp;L-SZ'!$O69</f>
        <v>0</v>
      </c>
      <c r="Q69" s="183">
        <f>[99]Sheet1!$G67</f>
        <v>0</v>
      </c>
      <c r="R69" s="183">
        <f t="shared" ref="R69:R132" si="11">P69-Q69</f>
        <v>0</v>
      </c>
    </row>
    <row r="70" spans="1:18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3">
        <f>'[96]Managerial P&amp;L-SZ'!$C70</f>
        <v>499.76</v>
      </c>
      <c r="E70" s="183">
        <f>[99]Sheet1!$C68</f>
        <v>499.76</v>
      </c>
      <c r="F70" s="183">
        <f t="shared" si="7"/>
        <v>0</v>
      </c>
      <c r="G70" s="183">
        <f>'[96]Managerial P&amp;L-SZ'!$D70</f>
        <v>499.76</v>
      </c>
      <c r="H70" s="183">
        <f>[99]Sheet1!$D68</f>
        <v>499.76</v>
      </c>
      <c r="I70" s="183">
        <f t="shared" si="8"/>
        <v>0</v>
      </c>
      <c r="J70" s="183">
        <f>'[96]Managerial P&amp;L-SZ'!$E70</f>
        <v>499.76</v>
      </c>
      <c r="K70" s="183">
        <f>[99]Sheet1!$E68</f>
        <v>499.76</v>
      </c>
      <c r="L70" s="183">
        <f t="shared" si="9"/>
        <v>0</v>
      </c>
      <c r="M70" s="183">
        <f>'[96]Managerial P&amp;L-SZ'!$F70</f>
        <v>499.76</v>
      </c>
      <c r="N70" s="183">
        <f>[99]Sheet1!$F68</f>
        <v>499.76</v>
      </c>
      <c r="O70" s="183">
        <f t="shared" si="10"/>
        <v>0</v>
      </c>
      <c r="P70" s="183">
        <f>'[96]Managerial P&amp;L-SZ'!$O70</f>
        <v>1999.04</v>
      </c>
      <c r="Q70" s="183" t="str">
        <f>[99]Sheet1!$G68</f>
        <v>1,999.04</v>
      </c>
      <c r="R70" s="183">
        <f t="shared" si="11"/>
        <v>0</v>
      </c>
    </row>
    <row r="71" spans="1:18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3">
        <f>'[96]Managerial P&amp;L-SZ'!$C71</f>
        <v>0</v>
      </c>
      <c r="E71" s="183">
        <f>[99]Sheet1!$C69</f>
        <v>0</v>
      </c>
      <c r="F71" s="183">
        <f t="shared" si="7"/>
        <v>0</v>
      </c>
      <c r="G71" s="183">
        <f>'[96]Managerial P&amp;L-SZ'!$D71</f>
        <v>-1.88</v>
      </c>
      <c r="H71" s="183">
        <f>[99]Sheet1!$D69</f>
        <v>-1.88</v>
      </c>
      <c r="I71" s="183">
        <f t="shared" si="8"/>
        <v>0</v>
      </c>
      <c r="J71" s="183">
        <f>'[96]Managerial P&amp;L-SZ'!$E71</f>
        <v>0</v>
      </c>
      <c r="K71" s="183">
        <f>[99]Sheet1!$E69</f>
        <v>0</v>
      </c>
      <c r="L71" s="183">
        <f t="shared" si="9"/>
        <v>0</v>
      </c>
      <c r="M71" s="183">
        <f>'[96]Managerial P&amp;L-SZ'!$F71</f>
        <v>0</v>
      </c>
      <c r="N71" s="183">
        <f>[99]Sheet1!$F69</f>
        <v>0</v>
      </c>
      <c r="O71" s="183">
        <f t="shared" si="10"/>
        <v>0</v>
      </c>
      <c r="P71" s="183">
        <f>'[96]Managerial P&amp;L-SZ'!$O71</f>
        <v>-1.88</v>
      </c>
      <c r="Q71" s="183">
        <f>[99]Sheet1!$G69</f>
        <v>-1.88</v>
      </c>
      <c r="R71" s="183">
        <f t="shared" si="11"/>
        <v>0</v>
      </c>
    </row>
    <row r="72" spans="1:18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3">
        <f>'[96]Managerial P&amp;L-SZ'!$C72</f>
        <v>0</v>
      </c>
      <c r="E72" s="183">
        <f>[99]Sheet1!$C70</f>
        <v>0</v>
      </c>
      <c r="F72" s="183">
        <f t="shared" si="7"/>
        <v>0</v>
      </c>
      <c r="G72" s="183">
        <f>'[96]Managerial P&amp;L-SZ'!$D72</f>
        <v>0</v>
      </c>
      <c r="H72" s="183">
        <f>[99]Sheet1!$D70</f>
        <v>0</v>
      </c>
      <c r="I72" s="183">
        <f t="shared" si="8"/>
        <v>0</v>
      </c>
      <c r="J72" s="183">
        <f>'[96]Managerial P&amp;L-SZ'!$E72</f>
        <v>0</v>
      </c>
      <c r="K72" s="183">
        <f>[99]Sheet1!$E70</f>
        <v>0</v>
      </c>
      <c r="L72" s="183">
        <f t="shared" si="9"/>
        <v>0</v>
      </c>
      <c r="M72" s="183">
        <f>'[96]Managerial P&amp;L-SZ'!$F72</f>
        <v>260.95999999999998</v>
      </c>
      <c r="N72" s="183">
        <f>[99]Sheet1!$F70</f>
        <v>260.95999999999998</v>
      </c>
      <c r="O72" s="183">
        <f t="shared" si="10"/>
        <v>0</v>
      </c>
      <c r="P72" s="183">
        <f>'[96]Managerial P&amp;L-SZ'!$O72</f>
        <v>260.95999999999998</v>
      </c>
      <c r="Q72" s="183">
        <f>[99]Sheet1!$G70</f>
        <v>260.95999999999998</v>
      </c>
      <c r="R72" s="183">
        <f t="shared" si="11"/>
        <v>0</v>
      </c>
    </row>
    <row r="73" spans="1:18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3">
        <f>'[96]Managerial P&amp;L-SZ'!$C73</f>
        <v>0</v>
      </c>
      <c r="E73" s="183">
        <f>[99]Sheet1!$C71</f>
        <v>0</v>
      </c>
      <c r="F73" s="183">
        <f t="shared" si="7"/>
        <v>0</v>
      </c>
      <c r="G73" s="183">
        <f>'[96]Managerial P&amp;L-SZ'!$D73</f>
        <v>0</v>
      </c>
      <c r="H73" s="183">
        <f>[99]Sheet1!$D71</f>
        <v>0</v>
      </c>
      <c r="I73" s="183">
        <f t="shared" si="8"/>
        <v>0</v>
      </c>
      <c r="J73" s="183">
        <f>'[96]Managerial P&amp;L-SZ'!$E73</f>
        <v>0</v>
      </c>
      <c r="K73" s="183">
        <f>[99]Sheet1!$E71</f>
        <v>0</v>
      </c>
      <c r="L73" s="183">
        <f t="shared" si="9"/>
        <v>0</v>
      </c>
      <c r="M73" s="183">
        <f>'[96]Managerial P&amp;L-SZ'!$F73</f>
        <v>0</v>
      </c>
      <c r="N73" s="183">
        <f>[99]Sheet1!$F71</f>
        <v>0</v>
      </c>
      <c r="O73" s="183">
        <f t="shared" si="10"/>
        <v>0</v>
      </c>
      <c r="P73" s="183">
        <f>'[96]Managerial P&amp;L-SZ'!$O73</f>
        <v>0</v>
      </c>
      <c r="Q73" s="183">
        <f>[99]Sheet1!$G71</f>
        <v>0</v>
      </c>
      <c r="R73" s="183">
        <f t="shared" si="11"/>
        <v>0</v>
      </c>
    </row>
    <row r="74" spans="1:18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3">
        <f>'[96]Managerial P&amp;L-SZ'!$C74</f>
        <v>0</v>
      </c>
      <c r="E74" s="183">
        <f>[99]Sheet1!$C72</f>
        <v>0</v>
      </c>
      <c r="F74" s="183">
        <f t="shared" si="7"/>
        <v>0</v>
      </c>
      <c r="G74" s="183">
        <f>'[96]Managerial P&amp;L-SZ'!$D74</f>
        <v>0</v>
      </c>
      <c r="H74" s="183">
        <f>[99]Sheet1!$D72</f>
        <v>0</v>
      </c>
      <c r="I74" s="183">
        <f t="shared" si="8"/>
        <v>0</v>
      </c>
      <c r="J74" s="183">
        <f>'[96]Managerial P&amp;L-SZ'!$E74</f>
        <v>0</v>
      </c>
      <c r="K74" s="183">
        <f>[99]Sheet1!$E72</f>
        <v>0</v>
      </c>
      <c r="L74" s="183">
        <f t="shared" si="9"/>
        <v>0</v>
      </c>
      <c r="M74" s="183">
        <f>'[96]Managerial P&amp;L-SZ'!$F74</f>
        <v>0</v>
      </c>
      <c r="N74" s="183">
        <f>[99]Sheet1!$F72</f>
        <v>0</v>
      </c>
      <c r="O74" s="183">
        <f t="shared" si="10"/>
        <v>0</v>
      </c>
      <c r="P74" s="183">
        <f>'[96]Managerial P&amp;L-SZ'!$O74</f>
        <v>0</v>
      </c>
      <c r="Q74" s="183">
        <f>[99]Sheet1!$G72</f>
        <v>0</v>
      </c>
      <c r="R74" s="183">
        <f t="shared" si="11"/>
        <v>0</v>
      </c>
    </row>
    <row r="75" spans="1:18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3">
        <f>'[96]Managerial P&amp;L-SZ'!$C75</f>
        <v>0</v>
      </c>
      <c r="E75" s="183">
        <f>[99]Sheet1!$C73</f>
        <v>0</v>
      </c>
      <c r="F75" s="183">
        <f t="shared" si="7"/>
        <v>0</v>
      </c>
      <c r="G75" s="183">
        <f>'[96]Managerial P&amp;L-SZ'!$D75</f>
        <v>0</v>
      </c>
      <c r="H75" s="183">
        <f>[99]Sheet1!$D73</f>
        <v>0</v>
      </c>
      <c r="I75" s="183">
        <f t="shared" si="8"/>
        <v>0</v>
      </c>
      <c r="J75" s="183">
        <f>'[96]Managerial P&amp;L-SZ'!$E75</f>
        <v>0</v>
      </c>
      <c r="K75" s="183">
        <f>[99]Sheet1!$E73</f>
        <v>0</v>
      </c>
      <c r="L75" s="183">
        <f t="shared" si="9"/>
        <v>0</v>
      </c>
      <c r="M75" s="183">
        <f>'[96]Managerial P&amp;L-SZ'!$F75</f>
        <v>0</v>
      </c>
      <c r="N75" s="183">
        <f>[99]Sheet1!$F73</f>
        <v>0</v>
      </c>
      <c r="O75" s="183">
        <f t="shared" si="10"/>
        <v>0</v>
      </c>
      <c r="P75" s="183">
        <f>'[96]Managerial P&amp;L-SZ'!$O75</f>
        <v>0</v>
      </c>
      <c r="Q75" s="183">
        <f>[99]Sheet1!$G73</f>
        <v>0</v>
      </c>
      <c r="R75" s="183">
        <f t="shared" si="11"/>
        <v>0</v>
      </c>
    </row>
    <row r="76" spans="1:18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3">
        <f>'[96]Managerial P&amp;L-SZ'!$C76</f>
        <v>0</v>
      </c>
      <c r="E76" s="183">
        <f>[99]Sheet1!$C74</f>
        <v>0</v>
      </c>
      <c r="F76" s="183">
        <f t="shared" si="7"/>
        <v>0</v>
      </c>
      <c r="G76" s="183">
        <f>'[96]Managerial P&amp;L-SZ'!$D76</f>
        <v>0</v>
      </c>
      <c r="H76" s="183">
        <f>[99]Sheet1!$D74</f>
        <v>0</v>
      </c>
      <c r="I76" s="183">
        <f t="shared" si="8"/>
        <v>0</v>
      </c>
      <c r="J76" s="183">
        <f>'[96]Managerial P&amp;L-SZ'!$E76</f>
        <v>0</v>
      </c>
      <c r="K76" s="183">
        <f>[99]Sheet1!$E74</f>
        <v>0</v>
      </c>
      <c r="L76" s="183">
        <f t="shared" si="9"/>
        <v>0</v>
      </c>
      <c r="M76" s="183">
        <f>'[96]Managerial P&amp;L-SZ'!$F76</f>
        <v>0</v>
      </c>
      <c r="N76" s="183">
        <f>[99]Sheet1!$F74</f>
        <v>0</v>
      </c>
      <c r="O76" s="183">
        <f t="shared" si="10"/>
        <v>0</v>
      </c>
      <c r="P76" s="183">
        <f>'[96]Managerial P&amp;L-SZ'!$O76</f>
        <v>0</v>
      </c>
      <c r="Q76" s="183">
        <f>[99]Sheet1!$G74</f>
        <v>0</v>
      </c>
      <c r="R76" s="183">
        <f t="shared" si="11"/>
        <v>0</v>
      </c>
    </row>
    <row r="77" spans="1:18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3">
        <f>'[96]Managerial P&amp;L-SZ'!$C77</f>
        <v>0</v>
      </c>
      <c r="E77" s="183">
        <f>[99]Sheet1!$C75</f>
        <v>0</v>
      </c>
      <c r="F77" s="183">
        <f t="shared" si="7"/>
        <v>0</v>
      </c>
      <c r="G77" s="183">
        <f>'[96]Managerial P&amp;L-SZ'!$D77</f>
        <v>0</v>
      </c>
      <c r="H77" s="183">
        <f>[99]Sheet1!$D75</f>
        <v>0</v>
      </c>
      <c r="I77" s="183">
        <f t="shared" si="8"/>
        <v>0</v>
      </c>
      <c r="J77" s="183">
        <f>'[96]Managerial P&amp;L-SZ'!$E77</f>
        <v>0</v>
      </c>
      <c r="K77" s="183">
        <f>[99]Sheet1!$E75</f>
        <v>0</v>
      </c>
      <c r="L77" s="183">
        <f t="shared" si="9"/>
        <v>0</v>
      </c>
      <c r="M77" s="183">
        <f>'[96]Managerial P&amp;L-SZ'!$F77</f>
        <v>0</v>
      </c>
      <c r="N77" s="183">
        <f>[99]Sheet1!$F75</f>
        <v>0</v>
      </c>
      <c r="O77" s="183">
        <f t="shared" si="10"/>
        <v>0</v>
      </c>
      <c r="P77" s="183">
        <f>'[96]Managerial P&amp;L-SZ'!$O77</f>
        <v>0</v>
      </c>
      <c r="Q77" s="183">
        <f>[99]Sheet1!$G75</f>
        <v>0</v>
      </c>
      <c r="R77" s="183">
        <f t="shared" si="11"/>
        <v>0</v>
      </c>
    </row>
    <row r="78" spans="1:18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3">
        <f>'[96]Managerial P&amp;L-SZ'!$C78</f>
        <v>0</v>
      </c>
      <c r="E78" s="183">
        <f>[99]Sheet1!$C76</f>
        <v>0</v>
      </c>
      <c r="F78" s="183">
        <f t="shared" si="7"/>
        <v>0</v>
      </c>
      <c r="G78" s="183">
        <f>'[96]Managerial P&amp;L-SZ'!$D78</f>
        <v>0</v>
      </c>
      <c r="H78" s="183">
        <f>[99]Sheet1!$D76</f>
        <v>0</v>
      </c>
      <c r="I78" s="183">
        <f t="shared" si="8"/>
        <v>0</v>
      </c>
      <c r="J78" s="183">
        <f>'[96]Managerial P&amp;L-SZ'!$E78</f>
        <v>0</v>
      </c>
      <c r="K78" s="183">
        <f>[99]Sheet1!$E76</f>
        <v>0</v>
      </c>
      <c r="L78" s="183">
        <f t="shared" si="9"/>
        <v>0</v>
      </c>
      <c r="M78" s="183">
        <f>'[96]Managerial P&amp;L-SZ'!$F78</f>
        <v>0</v>
      </c>
      <c r="N78" s="183">
        <f>[99]Sheet1!$F76</f>
        <v>0</v>
      </c>
      <c r="O78" s="183">
        <f t="shared" si="10"/>
        <v>0</v>
      </c>
      <c r="P78" s="183">
        <f>'[96]Managerial P&amp;L-SZ'!$O78</f>
        <v>0</v>
      </c>
      <c r="Q78" s="183">
        <f>[99]Sheet1!$G76</f>
        <v>0</v>
      </c>
      <c r="R78" s="183">
        <f t="shared" si="11"/>
        <v>0</v>
      </c>
    </row>
    <row r="79" spans="1:18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3">
        <f>'[96]Managerial P&amp;L-SZ'!$C79</f>
        <v>16054.82</v>
      </c>
      <c r="E79" s="183" t="str">
        <f>[99]Sheet1!$C77</f>
        <v>16,054.82</v>
      </c>
      <c r="F79" s="183">
        <f t="shared" si="7"/>
        <v>0</v>
      </c>
      <c r="G79" s="183">
        <f>'[96]Managerial P&amp;L-SZ'!$D79</f>
        <v>0</v>
      </c>
      <c r="H79" s="183">
        <f>[99]Sheet1!$D77</f>
        <v>0</v>
      </c>
      <c r="I79" s="183">
        <f t="shared" si="8"/>
        <v>0</v>
      </c>
      <c r="J79" s="183">
        <f>'[96]Managerial P&amp;L-SZ'!$E79</f>
        <v>0</v>
      </c>
      <c r="K79" s="183">
        <f>[99]Sheet1!$E77</f>
        <v>0</v>
      </c>
      <c r="L79" s="183">
        <f t="shared" si="9"/>
        <v>0</v>
      </c>
      <c r="M79" s="183">
        <f>'[96]Managerial P&amp;L-SZ'!$F79</f>
        <v>10757.75</v>
      </c>
      <c r="N79" s="183" t="str">
        <f>[99]Sheet1!$F77</f>
        <v>10,757.75</v>
      </c>
      <c r="O79" s="183">
        <f t="shared" si="10"/>
        <v>0</v>
      </c>
      <c r="P79" s="183">
        <f>'[96]Managerial P&amp;L-SZ'!$O79</f>
        <v>26812.57</v>
      </c>
      <c r="Q79" s="183" t="str">
        <f>[99]Sheet1!$G77</f>
        <v>26,812.57</v>
      </c>
      <c r="R79" s="183">
        <f t="shared" si="11"/>
        <v>0</v>
      </c>
    </row>
    <row r="80" spans="1:18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3">
        <f>'[96]Managerial P&amp;L-SZ'!$C80</f>
        <v>6955.75</v>
      </c>
      <c r="E80" s="183" t="str">
        <f>[99]Sheet1!$C78</f>
        <v>6,955.75</v>
      </c>
      <c r="F80" s="183">
        <f t="shared" si="7"/>
        <v>0</v>
      </c>
      <c r="G80" s="183">
        <f>'[96]Managerial P&amp;L-SZ'!$D80</f>
        <v>1716.81</v>
      </c>
      <c r="H80" s="183" t="str">
        <f>[99]Sheet1!$D78</f>
        <v>1,716.81</v>
      </c>
      <c r="I80" s="183">
        <f t="shared" si="8"/>
        <v>0</v>
      </c>
      <c r="J80" s="183">
        <f>'[96]Managerial P&amp;L-SZ'!$E80</f>
        <v>8021.63</v>
      </c>
      <c r="K80" s="183" t="str">
        <f>[99]Sheet1!$E78</f>
        <v>8,021.63</v>
      </c>
      <c r="L80" s="183">
        <f t="shared" si="9"/>
        <v>0</v>
      </c>
      <c r="M80" s="183">
        <f>'[96]Managerial P&amp;L-SZ'!$F80</f>
        <v>3814.16</v>
      </c>
      <c r="N80" s="183" t="str">
        <f>[99]Sheet1!$F78</f>
        <v>3,814.16</v>
      </c>
      <c r="O80" s="183">
        <f t="shared" si="10"/>
        <v>0</v>
      </c>
      <c r="P80" s="183">
        <f>'[96]Managerial P&amp;L-SZ'!$O80</f>
        <v>20508.349999999999</v>
      </c>
      <c r="Q80" s="183" t="str">
        <f>[99]Sheet1!$G78</f>
        <v>20,508.35</v>
      </c>
      <c r="R80" s="183">
        <f t="shared" si="11"/>
        <v>0</v>
      </c>
    </row>
    <row r="81" spans="1:18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3">
        <f>'[96]Managerial P&amp;L-SZ'!$C81</f>
        <v>6944.44</v>
      </c>
      <c r="E81" s="183" t="str">
        <f>[99]Sheet1!$C79</f>
        <v>6,944.44</v>
      </c>
      <c r="F81" s="183">
        <f t="shared" si="7"/>
        <v>0</v>
      </c>
      <c r="G81" s="183">
        <f>'[96]Managerial P&amp;L-SZ'!$D81</f>
        <v>6944.44</v>
      </c>
      <c r="H81" s="183" t="str">
        <f>[99]Sheet1!$D79</f>
        <v>6,944.44</v>
      </c>
      <c r="I81" s="183">
        <f t="shared" si="8"/>
        <v>0</v>
      </c>
      <c r="J81" s="183">
        <f>'[96]Managerial P&amp;L-SZ'!$E81</f>
        <v>4443.7</v>
      </c>
      <c r="K81" s="183" t="str">
        <f>[99]Sheet1!$E79</f>
        <v>4,443.70</v>
      </c>
      <c r="L81" s="183">
        <f t="shared" si="9"/>
        <v>0</v>
      </c>
      <c r="M81" s="183">
        <f>'[96]Managerial P&amp;L-SZ'!$F81</f>
        <v>6110.86</v>
      </c>
      <c r="N81" s="183" t="str">
        <f>[99]Sheet1!$F79</f>
        <v>6,110.86</v>
      </c>
      <c r="O81" s="183">
        <f t="shared" si="10"/>
        <v>0</v>
      </c>
      <c r="P81" s="183">
        <f>'[96]Managerial P&amp;L-SZ'!$O81</f>
        <v>24443.439999999999</v>
      </c>
      <c r="Q81" s="183" t="str">
        <f>[99]Sheet1!$G79</f>
        <v>24,443.44</v>
      </c>
      <c r="R81" s="183">
        <f t="shared" si="11"/>
        <v>0</v>
      </c>
    </row>
    <row r="82" spans="1:18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3">
        <f>'[96]Managerial P&amp;L-SZ'!$C82</f>
        <v>7786.47</v>
      </c>
      <c r="E82" s="183" t="str">
        <f>[99]Sheet1!$C80</f>
        <v>7,786.47</v>
      </c>
      <c r="F82" s="183">
        <f t="shared" si="7"/>
        <v>0</v>
      </c>
      <c r="G82" s="183">
        <f>'[96]Managerial P&amp;L-SZ'!$D82</f>
        <v>4302.5200000000004</v>
      </c>
      <c r="H82" s="183" t="str">
        <f>[99]Sheet1!$D80</f>
        <v>4,302.52</v>
      </c>
      <c r="I82" s="183">
        <f t="shared" si="8"/>
        <v>0</v>
      </c>
      <c r="J82" s="183">
        <f>'[96]Managerial P&amp;L-SZ'!$E82</f>
        <v>5864.28</v>
      </c>
      <c r="K82" s="183" t="str">
        <f>[99]Sheet1!$E80</f>
        <v>5,864.28</v>
      </c>
      <c r="L82" s="183">
        <f t="shared" si="9"/>
        <v>0</v>
      </c>
      <c r="M82" s="183">
        <f>'[96]Managerial P&amp;L-SZ'!$F82</f>
        <v>5322.27</v>
      </c>
      <c r="N82" s="183" t="str">
        <f>[99]Sheet1!$F80</f>
        <v>5,322.27</v>
      </c>
      <c r="O82" s="183">
        <f t="shared" si="10"/>
        <v>0</v>
      </c>
      <c r="P82" s="183">
        <f>'[96]Managerial P&amp;L-SZ'!$O82</f>
        <v>23275.54</v>
      </c>
      <c r="Q82" s="183" t="str">
        <f>[99]Sheet1!$G80</f>
        <v>23,275.54</v>
      </c>
      <c r="R82" s="183">
        <f t="shared" si="11"/>
        <v>0</v>
      </c>
    </row>
    <row r="83" spans="1:18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3">
        <f>'[96]Managerial P&amp;L-SZ'!$C83</f>
        <v>800</v>
      </c>
      <c r="E83" s="183">
        <f>[99]Sheet1!$C81</f>
        <v>800</v>
      </c>
      <c r="F83" s="183">
        <f t="shared" si="7"/>
        <v>0</v>
      </c>
      <c r="G83" s="183">
        <f>'[96]Managerial P&amp;L-SZ'!$D83</f>
        <v>800</v>
      </c>
      <c r="H83" s="183">
        <f>[99]Sheet1!$D81</f>
        <v>800</v>
      </c>
      <c r="I83" s="183">
        <f t="shared" si="8"/>
        <v>0</v>
      </c>
      <c r="J83" s="183">
        <f>'[96]Managerial P&amp;L-SZ'!$E83</f>
        <v>709.44</v>
      </c>
      <c r="K83" s="183">
        <f>[99]Sheet1!$E81</f>
        <v>709.44</v>
      </c>
      <c r="L83" s="183">
        <f t="shared" si="9"/>
        <v>0</v>
      </c>
      <c r="M83" s="183">
        <f>'[96]Managerial P&amp;L-SZ'!$F83</f>
        <v>800</v>
      </c>
      <c r="N83" s="183">
        <f>[99]Sheet1!$F81</f>
        <v>800</v>
      </c>
      <c r="O83" s="183">
        <f t="shared" si="10"/>
        <v>0</v>
      </c>
      <c r="P83" s="183">
        <f>'[96]Managerial P&amp;L-SZ'!$O83</f>
        <v>3109.44</v>
      </c>
      <c r="Q83" s="183" t="str">
        <f>[99]Sheet1!$G81</f>
        <v>3,109.44</v>
      </c>
      <c r="R83" s="183">
        <f t="shared" si="11"/>
        <v>0</v>
      </c>
    </row>
    <row r="84" spans="1:18" s="15" customFormat="1" ht="15.95" customHeight="1" x14ac:dyDescent="0.2">
      <c r="A84" s="39"/>
      <c r="B84" s="180">
        <f t="shared" si="6"/>
        <v>81</v>
      </c>
      <c r="C84" s="196" t="s">
        <v>1644</v>
      </c>
      <c r="D84" s="183">
        <f>'[96]Managerial P&amp;L-SZ'!$C84</f>
        <v>0</v>
      </c>
      <c r="E84" s="183">
        <f>[99]Sheet1!$C82</f>
        <v>0</v>
      </c>
      <c r="F84" s="183">
        <f t="shared" si="7"/>
        <v>0</v>
      </c>
      <c r="G84" s="183">
        <f>'[96]Managerial P&amp;L-SZ'!$D84</f>
        <v>0</v>
      </c>
      <c r="H84" s="183">
        <f>[99]Sheet1!$D82</f>
        <v>0</v>
      </c>
      <c r="I84" s="183">
        <f t="shared" si="8"/>
        <v>0</v>
      </c>
      <c r="J84" s="183">
        <f>'[96]Managerial P&amp;L-SZ'!$E84</f>
        <v>0</v>
      </c>
      <c r="K84" s="183">
        <f>[99]Sheet1!$E82</f>
        <v>0</v>
      </c>
      <c r="L84" s="183">
        <f t="shared" si="9"/>
        <v>0</v>
      </c>
      <c r="M84" s="183">
        <f>'[96]Managerial P&amp;L-SZ'!$F84</f>
        <v>0</v>
      </c>
      <c r="N84" s="183">
        <f>[99]Sheet1!$F82</f>
        <v>0</v>
      </c>
      <c r="O84" s="183">
        <f t="shared" si="10"/>
        <v>0</v>
      </c>
      <c r="P84" s="183">
        <f>'[96]Managerial P&amp;L-SZ'!$O84</f>
        <v>0</v>
      </c>
      <c r="Q84" s="183">
        <f>[99]Sheet1!$G82</f>
        <v>0</v>
      </c>
      <c r="R84" s="183">
        <f t="shared" si="11"/>
        <v>0</v>
      </c>
    </row>
    <row r="85" spans="1:18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3">
        <f>'[96]Managerial P&amp;L-SZ'!$C85</f>
        <v>0</v>
      </c>
      <c r="E85" s="183">
        <f>[99]Sheet1!$C83</f>
        <v>0</v>
      </c>
      <c r="F85" s="183">
        <f t="shared" si="7"/>
        <v>0</v>
      </c>
      <c r="G85" s="183">
        <f>'[96]Managerial P&amp;L-SZ'!$D85</f>
        <v>0</v>
      </c>
      <c r="H85" s="183">
        <f>[99]Sheet1!$D83</f>
        <v>0</v>
      </c>
      <c r="I85" s="183">
        <f t="shared" si="8"/>
        <v>0</v>
      </c>
      <c r="J85" s="183">
        <f>'[96]Managerial P&amp;L-SZ'!$E85</f>
        <v>0</v>
      </c>
      <c r="K85" s="183">
        <f>[99]Sheet1!$E83</f>
        <v>0</v>
      </c>
      <c r="L85" s="183">
        <f t="shared" si="9"/>
        <v>0</v>
      </c>
      <c r="M85" s="183">
        <f>'[96]Managerial P&amp;L-SZ'!$F85</f>
        <v>0</v>
      </c>
      <c r="N85" s="183">
        <f>[99]Sheet1!$F83</f>
        <v>0</v>
      </c>
      <c r="O85" s="183">
        <f t="shared" si="10"/>
        <v>0</v>
      </c>
      <c r="P85" s="183">
        <f>'[96]Managerial P&amp;L-SZ'!$O85</f>
        <v>0</v>
      </c>
      <c r="Q85" s="183">
        <f>[99]Sheet1!$G83</f>
        <v>0</v>
      </c>
      <c r="R85" s="183">
        <f t="shared" si="11"/>
        <v>0</v>
      </c>
    </row>
    <row r="86" spans="1:18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4">
        <f>'[96]Managerial P&amp;L-SZ'!$C86</f>
        <v>0</v>
      </c>
      <c r="E86" s="184">
        <f>[99]Sheet1!$C84</f>
        <v>0</v>
      </c>
      <c r="F86" s="184">
        <f t="shared" si="7"/>
        <v>0</v>
      </c>
      <c r="G86" s="184">
        <f>'[96]Managerial P&amp;L-SZ'!$D86</f>
        <v>0</v>
      </c>
      <c r="H86" s="184">
        <f>[99]Sheet1!$D84</f>
        <v>0</v>
      </c>
      <c r="I86" s="184">
        <f t="shared" si="8"/>
        <v>0</v>
      </c>
      <c r="J86" s="184">
        <f>'[96]Managerial P&amp;L-SZ'!$E86</f>
        <v>0</v>
      </c>
      <c r="K86" s="184">
        <f>[99]Sheet1!$E84</f>
        <v>0</v>
      </c>
      <c r="L86" s="183">
        <f t="shared" si="9"/>
        <v>0</v>
      </c>
      <c r="M86" s="184">
        <f>'[96]Managerial P&amp;L-SZ'!$F86</f>
        <v>0</v>
      </c>
      <c r="N86" s="184">
        <f>[99]Sheet1!$F84</f>
        <v>0</v>
      </c>
      <c r="O86" s="184">
        <f t="shared" si="10"/>
        <v>0</v>
      </c>
      <c r="P86" s="184">
        <f>'[96]Managerial P&amp;L-SZ'!$O86</f>
        <v>0</v>
      </c>
      <c r="Q86" s="184">
        <f>[99]Sheet1!$G84</f>
        <v>0</v>
      </c>
      <c r="R86" s="184">
        <f t="shared" si="11"/>
        <v>0</v>
      </c>
    </row>
    <row r="87" spans="1:18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3">
        <f>'[96]Managerial P&amp;L-SZ'!$C87</f>
        <v>0</v>
      </c>
      <c r="E87" s="183">
        <f>[99]Sheet1!$C85</f>
        <v>0</v>
      </c>
      <c r="F87" s="183">
        <f t="shared" si="7"/>
        <v>0</v>
      </c>
      <c r="G87" s="183">
        <f>'[96]Managerial P&amp;L-SZ'!$D87</f>
        <v>0</v>
      </c>
      <c r="H87" s="183">
        <f>[99]Sheet1!$D85</f>
        <v>0</v>
      </c>
      <c r="I87" s="183">
        <f t="shared" si="8"/>
        <v>0</v>
      </c>
      <c r="J87" s="183">
        <f>'[96]Managerial P&amp;L-SZ'!$E87</f>
        <v>0</v>
      </c>
      <c r="K87" s="183">
        <f>[99]Sheet1!$E85</f>
        <v>0</v>
      </c>
      <c r="L87" s="183">
        <f t="shared" si="9"/>
        <v>0</v>
      </c>
      <c r="M87" s="183">
        <f>'[96]Managerial P&amp;L-SZ'!$F87</f>
        <v>0</v>
      </c>
      <c r="N87" s="183">
        <f>[99]Sheet1!$F85</f>
        <v>0</v>
      </c>
      <c r="O87" s="183">
        <f t="shared" si="10"/>
        <v>0</v>
      </c>
      <c r="P87" s="183">
        <f>'[96]Managerial P&amp;L-SZ'!$O87</f>
        <v>0</v>
      </c>
      <c r="Q87" s="183">
        <f>[99]Sheet1!$G85</f>
        <v>0</v>
      </c>
      <c r="R87" s="183">
        <f t="shared" si="11"/>
        <v>0</v>
      </c>
    </row>
    <row r="88" spans="1:18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3">
        <f>'[96]Managerial P&amp;L-SZ'!$C88</f>
        <v>0</v>
      </c>
      <c r="E88" s="183">
        <f>[99]Sheet1!$C86</f>
        <v>0</v>
      </c>
      <c r="F88" s="183">
        <f t="shared" si="7"/>
        <v>0</v>
      </c>
      <c r="G88" s="183">
        <f>'[96]Managerial P&amp;L-SZ'!$D88</f>
        <v>0</v>
      </c>
      <c r="H88" s="183">
        <f>[99]Sheet1!$D86</f>
        <v>0</v>
      </c>
      <c r="I88" s="183">
        <f t="shared" si="8"/>
        <v>0</v>
      </c>
      <c r="J88" s="183">
        <f>'[96]Managerial P&amp;L-SZ'!$E88</f>
        <v>0</v>
      </c>
      <c r="K88" s="183">
        <f>[99]Sheet1!$E86</f>
        <v>0</v>
      </c>
      <c r="L88" s="183">
        <f t="shared" si="9"/>
        <v>0</v>
      </c>
      <c r="M88" s="183">
        <f>'[96]Managerial P&amp;L-SZ'!$F88</f>
        <v>0</v>
      </c>
      <c r="N88" s="183">
        <f>[99]Sheet1!$F86</f>
        <v>0</v>
      </c>
      <c r="O88" s="183">
        <f t="shared" si="10"/>
        <v>0</v>
      </c>
      <c r="P88" s="183">
        <f>'[96]Managerial P&amp;L-SZ'!$O88</f>
        <v>0</v>
      </c>
      <c r="Q88" s="183">
        <f>[99]Sheet1!$G86</f>
        <v>0</v>
      </c>
      <c r="R88" s="183">
        <f t="shared" si="11"/>
        <v>0</v>
      </c>
    </row>
    <row r="89" spans="1:18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3">
        <f>'[96]Managerial P&amp;L-SZ'!$C89</f>
        <v>0</v>
      </c>
      <c r="E89" s="183">
        <f>[99]Sheet1!$C87</f>
        <v>0</v>
      </c>
      <c r="F89" s="183">
        <f t="shared" si="7"/>
        <v>0</v>
      </c>
      <c r="G89" s="183">
        <f>'[96]Managerial P&amp;L-SZ'!$D89</f>
        <v>0</v>
      </c>
      <c r="H89" s="183">
        <f>[99]Sheet1!$D87</f>
        <v>0</v>
      </c>
      <c r="I89" s="183">
        <f t="shared" si="8"/>
        <v>0</v>
      </c>
      <c r="J89" s="183">
        <f>'[96]Managerial P&amp;L-SZ'!$E89</f>
        <v>0</v>
      </c>
      <c r="K89" s="183">
        <f>[99]Sheet1!$E87</f>
        <v>0</v>
      </c>
      <c r="L89" s="183">
        <f t="shared" si="9"/>
        <v>0</v>
      </c>
      <c r="M89" s="183">
        <f>'[96]Managerial P&amp;L-SZ'!$F89</f>
        <v>0</v>
      </c>
      <c r="N89" s="183">
        <f>[99]Sheet1!$F87</f>
        <v>0</v>
      </c>
      <c r="O89" s="183">
        <f t="shared" si="10"/>
        <v>0</v>
      </c>
      <c r="P89" s="183">
        <f>'[96]Managerial P&amp;L-SZ'!$O89</f>
        <v>0</v>
      </c>
      <c r="Q89" s="183">
        <f>[99]Sheet1!$G87</f>
        <v>0</v>
      </c>
      <c r="R89" s="183">
        <f t="shared" si="11"/>
        <v>0</v>
      </c>
    </row>
    <row r="90" spans="1:18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3">
        <f>'[96]Managerial P&amp;L-SZ'!$C90</f>
        <v>0</v>
      </c>
      <c r="E90" s="183">
        <f>[99]Sheet1!$C88</f>
        <v>0</v>
      </c>
      <c r="F90" s="183">
        <f t="shared" si="7"/>
        <v>0</v>
      </c>
      <c r="G90" s="183">
        <f>'[96]Managerial P&amp;L-SZ'!$D90</f>
        <v>0</v>
      </c>
      <c r="H90" s="183">
        <f>[99]Sheet1!$D88</f>
        <v>0</v>
      </c>
      <c r="I90" s="183">
        <f t="shared" si="8"/>
        <v>0</v>
      </c>
      <c r="J90" s="183">
        <f>'[96]Managerial P&amp;L-SZ'!$E90</f>
        <v>0</v>
      </c>
      <c r="K90" s="183">
        <f>[99]Sheet1!$E88</f>
        <v>0</v>
      </c>
      <c r="L90" s="183">
        <f t="shared" si="9"/>
        <v>0</v>
      </c>
      <c r="M90" s="183">
        <f>'[96]Managerial P&amp;L-SZ'!$F90</f>
        <v>0</v>
      </c>
      <c r="N90" s="183">
        <f>[99]Sheet1!$F88</f>
        <v>0</v>
      </c>
      <c r="O90" s="183">
        <f t="shared" si="10"/>
        <v>0</v>
      </c>
      <c r="P90" s="183">
        <f>'[96]Managerial P&amp;L-SZ'!$O90</f>
        <v>0</v>
      </c>
      <c r="Q90" s="183">
        <f>[99]Sheet1!$G88</f>
        <v>0</v>
      </c>
      <c r="R90" s="183">
        <f t="shared" si="11"/>
        <v>0</v>
      </c>
    </row>
    <row r="91" spans="1:18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3">
        <f>'[96]Managerial P&amp;L-SZ'!$C91</f>
        <v>0</v>
      </c>
      <c r="E91" s="183">
        <f>[99]Sheet1!$C89</f>
        <v>0</v>
      </c>
      <c r="F91" s="183">
        <f t="shared" si="7"/>
        <v>0</v>
      </c>
      <c r="G91" s="183">
        <f>'[96]Managerial P&amp;L-SZ'!$D91</f>
        <v>0</v>
      </c>
      <c r="H91" s="183">
        <f>[99]Sheet1!$D89</f>
        <v>0</v>
      </c>
      <c r="I91" s="183">
        <f t="shared" si="8"/>
        <v>0</v>
      </c>
      <c r="J91" s="183">
        <f>'[96]Managerial P&amp;L-SZ'!$E91</f>
        <v>0</v>
      </c>
      <c r="K91" s="183">
        <f>[99]Sheet1!$E89</f>
        <v>0</v>
      </c>
      <c r="L91" s="183">
        <f t="shared" si="9"/>
        <v>0</v>
      </c>
      <c r="M91" s="183">
        <f>'[96]Managerial P&amp;L-SZ'!$F91</f>
        <v>0</v>
      </c>
      <c r="N91" s="183">
        <f>[99]Sheet1!$F89</f>
        <v>0</v>
      </c>
      <c r="O91" s="183">
        <f t="shared" si="10"/>
        <v>0</v>
      </c>
      <c r="P91" s="183">
        <f>'[96]Managerial P&amp;L-SZ'!$O91</f>
        <v>0</v>
      </c>
      <c r="Q91" s="183">
        <f>[99]Sheet1!$G89</f>
        <v>0</v>
      </c>
      <c r="R91" s="183">
        <f t="shared" si="11"/>
        <v>0</v>
      </c>
    </row>
    <row r="92" spans="1:18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3">
        <f>'[96]Managerial P&amp;L-SZ'!$C92</f>
        <v>0</v>
      </c>
      <c r="E92" s="183">
        <f>[99]Sheet1!$C90</f>
        <v>0</v>
      </c>
      <c r="F92" s="183">
        <f t="shared" si="7"/>
        <v>0</v>
      </c>
      <c r="G92" s="183">
        <f>'[96]Managerial P&amp;L-SZ'!$D92</f>
        <v>0</v>
      </c>
      <c r="H92" s="183">
        <f>[99]Sheet1!$D90</f>
        <v>0</v>
      </c>
      <c r="I92" s="183">
        <f t="shared" si="8"/>
        <v>0</v>
      </c>
      <c r="J92" s="183">
        <f>'[96]Managerial P&amp;L-SZ'!$E92</f>
        <v>0</v>
      </c>
      <c r="K92" s="183">
        <f>[99]Sheet1!$E90</f>
        <v>0</v>
      </c>
      <c r="L92" s="183">
        <f t="shared" si="9"/>
        <v>0</v>
      </c>
      <c r="M92" s="183">
        <f>'[96]Managerial P&amp;L-SZ'!$F92</f>
        <v>0</v>
      </c>
      <c r="N92" s="183">
        <f>[99]Sheet1!$F90</f>
        <v>0</v>
      </c>
      <c r="O92" s="183">
        <f t="shared" si="10"/>
        <v>0</v>
      </c>
      <c r="P92" s="183">
        <f>'[96]Managerial P&amp;L-SZ'!$O92</f>
        <v>0</v>
      </c>
      <c r="Q92" s="183">
        <f>[99]Sheet1!$G90</f>
        <v>0</v>
      </c>
      <c r="R92" s="183">
        <f t="shared" si="11"/>
        <v>0</v>
      </c>
    </row>
    <row r="93" spans="1:18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3">
        <f>'[96]Managerial P&amp;L-SZ'!$C93</f>
        <v>0</v>
      </c>
      <c r="E93" s="183">
        <f>[99]Sheet1!$C91</f>
        <v>0</v>
      </c>
      <c r="F93" s="183">
        <f t="shared" si="7"/>
        <v>0</v>
      </c>
      <c r="G93" s="183">
        <f>'[96]Managerial P&amp;L-SZ'!$D93</f>
        <v>0</v>
      </c>
      <c r="H93" s="183">
        <f>[99]Sheet1!$D91</f>
        <v>0</v>
      </c>
      <c r="I93" s="183">
        <f t="shared" si="8"/>
        <v>0</v>
      </c>
      <c r="J93" s="183">
        <f>'[96]Managerial P&amp;L-SZ'!$E93</f>
        <v>0</v>
      </c>
      <c r="K93" s="183">
        <f>[99]Sheet1!$E91</f>
        <v>0</v>
      </c>
      <c r="L93" s="183">
        <f t="shared" si="9"/>
        <v>0</v>
      </c>
      <c r="M93" s="183">
        <f>'[96]Managerial P&amp;L-SZ'!$F93</f>
        <v>0</v>
      </c>
      <c r="N93" s="183">
        <f>[99]Sheet1!$F91</f>
        <v>0</v>
      </c>
      <c r="O93" s="183">
        <f t="shared" si="10"/>
        <v>0</v>
      </c>
      <c r="P93" s="183">
        <f>'[96]Managerial P&amp;L-SZ'!$O93</f>
        <v>0</v>
      </c>
      <c r="Q93" s="183">
        <f>[99]Sheet1!$G91</f>
        <v>0</v>
      </c>
      <c r="R93" s="183">
        <f t="shared" si="11"/>
        <v>0</v>
      </c>
    </row>
    <row r="94" spans="1:18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3">
        <f>'[96]Managerial P&amp;L-SZ'!$C94</f>
        <v>0</v>
      </c>
      <c r="E94" s="183">
        <f>[99]Sheet1!$C92</f>
        <v>0</v>
      </c>
      <c r="F94" s="183">
        <f t="shared" si="7"/>
        <v>0</v>
      </c>
      <c r="G94" s="183">
        <f>'[96]Managerial P&amp;L-SZ'!$D94</f>
        <v>0</v>
      </c>
      <c r="H94" s="183">
        <f>[99]Sheet1!$D92</f>
        <v>0</v>
      </c>
      <c r="I94" s="183">
        <f t="shared" si="8"/>
        <v>0</v>
      </c>
      <c r="J94" s="183">
        <f>'[96]Managerial P&amp;L-SZ'!$E94</f>
        <v>0</v>
      </c>
      <c r="K94" s="183">
        <f>[99]Sheet1!$E92</f>
        <v>0</v>
      </c>
      <c r="L94" s="183">
        <f t="shared" si="9"/>
        <v>0</v>
      </c>
      <c r="M94" s="183">
        <f>'[96]Managerial P&amp;L-SZ'!$F94</f>
        <v>0</v>
      </c>
      <c r="N94" s="183">
        <f>[99]Sheet1!$F92</f>
        <v>0</v>
      </c>
      <c r="O94" s="183">
        <f t="shared" si="10"/>
        <v>0</v>
      </c>
      <c r="P94" s="183">
        <f>'[96]Managerial P&amp;L-SZ'!$O94</f>
        <v>0</v>
      </c>
      <c r="Q94" s="183">
        <f>[99]Sheet1!$G92</f>
        <v>0</v>
      </c>
      <c r="R94" s="183">
        <f t="shared" si="11"/>
        <v>0</v>
      </c>
    </row>
    <row r="95" spans="1:18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3">
        <f>'[96]Managerial P&amp;L-SZ'!$C95</f>
        <v>0</v>
      </c>
      <c r="E95" s="183">
        <f>[99]Sheet1!$C93</f>
        <v>0</v>
      </c>
      <c r="F95" s="183">
        <f t="shared" si="7"/>
        <v>0</v>
      </c>
      <c r="G95" s="183">
        <f>'[96]Managerial P&amp;L-SZ'!$D95</f>
        <v>0</v>
      </c>
      <c r="H95" s="183">
        <f>[99]Sheet1!$D93</f>
        <v>0</v>
      </c>
      <c r="I95" s="183">
        <f t="shared" si="8"/>
        <v>0</v>
      </c>
      <c r="J95" s="183">
        <f>'[96]Managerial P&amp;L-SZ'!$E95</f>
        <v>0</v>
      </c>
      <c r="K95" s="183">
        <f>[99]Sheet1!$E93</f>
        <v>0</v>
      </c>
      <c r="L95" s="183">
        <f t="shared" si="9"/>
        <v>0</v>
      </c>
      <c r="M95" s="183">
        <f>'[96]Managerial P&amp;L-SZ'!$F95</f>
        <v>0</v>
      </c>
      <c r="N95" s="183">
        <f>[99]Sheet1!$F93</f>
        <v>0</v>
      </c>
      <c r="O95" s="183">
        <f t="shared" si="10"/>
        <v>0</v>
      </c>
      <c r="P95" s="183">
        <f>'[96]Managerial P&amp;L-SZ'!$O95</f>
        <v>0</v>
      </c>
      <c r="Q95" s="183">
        <f>[99]Sheet1!$G93</f>
        <v>0</v>
      </c>
      <c r="R95" s="183">
        <f t="shared" si="11"/>
        <v>0</v>
      </c>
    </row>
    <row r="96" spans="1:18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3">
        <f>'[96]Managerial P&amp;L-SZ'!$C96</f>
        <v>0</v>
      </c>
      <c r="E96" s="183">
        <f>[99]Sheet1!$C94</f>
        <v>0</v>
      </c>
      <c r="F96" s="183">
        <f t="shared" si="7"/>
        <v>0</v>
      </c>
      <c r="G96" s="183">
        <f>'[96]Managerial P&amp;L-SZ'!$D96</f>
        <v>0</v>
      </c>
      <c r="H96" s="183">
        <f>[99]Sheet1!$D94</f>
        <v>0</v>
      </c>
      <c r="I96" s="183">
        <f t="shared" si="8"/>
        <v>0</v>
      </c>
      <c r="J96" s="183">
        <f>'[96]Managerial P&amp;L-SZ'!$E96</f>
        <v>0</v>
      </c>
      <c r="K96" s="183">
        <f>[99]Sheet1!$E94</f>
        <v>0</v>
      </c>
      <c r="L96" s="183">
        <f t="shared" si="9"/>
        <v>0</v>
      </c>
      <c r="M96" s="183">
        <f>'[96]Managerial P&amp;L-SZ'!$F96</f>
        <v>0</v>
      </c>
      <c r="N96" s="183">
        <f>[99]Sheet1!$F94</f>
        <v>0</v>
      </c>
      <c r="O96" s="183">
        <f t="shared" si="10"/>
        <v>0</v>
      </c>
      <c r="P96" s="183">
        <f>'[96]Managerial P&amp;L-SZ'!$O96</f>
        <v>0</v>
      </c>
      <c r="Q96" s="183">
        <f>[99]Sheet1!$G94</f>
        <v>0</v>
      </c>
      <c r="R96" s="183">
        <f t="shared" si="11"/>
        <v>0</v>
      </c>
    </row>
    <row r="97" spans="1:18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3">
        <f>'[96]Managerial P&amp;L-SZ'!$C97</f>
        <v>0</v>
      </c>
      <c r="E97" s="183">
        <f>[99]Sheet1!$C95</f>
        <v>0</v>
      </c>
      <c r="F97" s="183">
        <f t="shared" si="7"/>
        <v>0</v>
      </c>
      <c r="G97" s="183">
        <f>'[96]Managerial P&amp;L-SZ'!$D97</f>
        <v>0</v>
      </c>
      <c r="H97" s="183">
        <f>[99]Sheet1!$D95</f>
        <v>0</v>
      </c>
      <c r="I97" s="183">
        <f t="shared" si="8"/>
        <v>0</v>
      </c>
      <c r="J97" s="183">
        <f>'[96]Managerial P&amp;L-SZ'!$E97</f>
        <v>0</v>
      </c>
      <c r="K97" s="183">
        <f>[99]Sheet1!$E95</f>
        <v>0</v>
      </c>
      <c r="L97" s="183">
        <f t="shared" si="9"/>
        <v>0</v>
      </c>
      <c r="M97" s="183">
        <f>'[96]Managerial P&amp;L-SZ'!$F97</f>
        <v>0</v>
      </c>
      <c r="N97" s="183">
        <f>[99]Sheet1!$F95</f>
        <v>0</v>
      </c>
      <c r="O97" s="183">
        <f t="shared" si="10"/>
        <v>0</v>
      </c>
      <c r="P97" s="183">
        <f>'[96]Managerial P&amp;L-SZ'!$O97</f>
        <v>0</v>
      </c>
      <c r="Q97" s="183">
        <f>[99]Sheet1!$G95</f>
        <v>0</v>
      </c>
      <c r="R97" s="183">
        <f t="shared" si="11"/>
        <v>0</v>
      </c>
    </row>
    <row r="98" spans="1:18" ht="15.95" customHeight="1" x14ac:dyDescent="0.2">
      <c r="A98" s="26"/>
      <c r="B98" s="179">
        <f t="shared" si="6"/>
        <v>95</v>
      </c>
      <c r="C98" s="196" t="s">
        <v>1644</v>
      </c>
      <c r="D98" s="183">
        <f>'[96]Managerial P&amp;L-SZ'!$C98</f>
        <v>0</v>
      </c>
      <c r="E98" s="183">
        <f>[99]Sheet1!$C96</f>
        <v>0</v>
      </c>
      <c r="F98" s="183">
        <f t="shared" si="7"/>
        <v>0</v>
      </c>
      <c r="G98" s="183">
        <f>'[96]Managerial P&amp;L-SZ'!$D98</f>
        <v>0</v>
      </c>
      <c r="H98" s="183">
        <f>[99]Sheet1!$D96</f>
        <v>0</v>
      </c>
      <c r="I98" s="183">
        <f t="shared" si="8"/>
        <v>0</v>
      </c>
      <c r="J98" s="183">
        <f>'[96]Managerial P&amp;L-SZ'!$E98</f>
        <v>0</v>
      </c>
      <c r="K98" s="183">
        <f>[99]Sheet1!$E96</f>
        <v>0</v>
      </c>
      <c r="L98" s="183">
        <f t="shared" si="9"/>
        <v>0</v>
      </c>
      <c r="M98" s="183">
        <f>'[96]Managerial P&amp;L-SZ'!$F98</f>
        <v>0</v>
      </c>
      <c r="N98" s="183">
        <f>[99]Sheet1!$F96</f>
        <v>0</v>
      </c>
      <c r="O98" s="183">
        <f t="shared" si="10"/>
        <v>0</v>
      </c>
      <c r="P98" s="183">
        <f>'[96]Managerial P&amp;L-SZ'!$O98</f>
        <v>0</v>
      </c>
      <c r="Q98" s="183">
        <f>[99]Sheet1!$G96</f>
        <v>0</v>
      </c>
      <c r="R98" s="183">
        <f t="shared" si="11"/>
        <v>0</v>
      </c>
    </row>
    <row r="99" spans="1:18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3">
        <f>'[96]Managerial P&amp;L-SZ'!$C99</f>
        <v>0</v>
      </c>
      <c r="E99" s="183">
        <f>[99]Sheet1!$C97</f>
        <v>0</v>
      </c>
      <c r="F99" s="183">
        <f t="shared" si="7"/>
        <v>0</v>
      </c>
      <c r="G99" s="183">
        <f>'[96]Managerial P&amp;L-SZ'!$D99</f>
        <v>0</v>
      </c>
      <c r="H99" s="183">
        <f>[99]Sheet1!$D97</f>
        <v>0</v>
      </c>
      <c r="I99" s="183">
        <f t="shared" si="8"/>
        <v>0</v>
      </c>
      <c r="J99" s="183">
        <f>'[96]Managerial P&amp;L-SZ'!$E99</f>
        <v>0</v>
      </c>
      <c r="K99" s="183">
        <f>[99]Sheet1!$E97</f>
        <v>0</v>
      </c>
      <c r="L99" s="183">
        <f t="shared" si="9"/>
        <v>0</v>
      </c>
      <c r="M99" s="183">
        <f>'[96]Managerial P&amp;L-SZ'!$F99</f>
        <v>0</v>
      </c>
      <c r="N99" s="183">
        <f>[99]Sheet1!$F97</f>
        <v>0</v>
      </c>
      <c r="O99" s="183">
        <f t="shared" si="10"/>
        <v>0</v>
      </c>
      <c r="P99" s="183">
        <f>'[96]Managerial P&amp;L-SZ'!$O99</f>
        <v>0</v>
      </c>
      <c r="Q99" s="183">
        <f>[99]Sheet1!$G97</f>
        <v>0</v>
      </c>
      <c r="R99" s="183">
        <f t="shared" si="11"/>
        <v>0</v>
      </c>
    </row>
    <row r="100" spans="1:18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4">
        <f>'[96]Managerial P&amp;L-SZ'!$C100</f>
        <v>0</v>
      </c>
      <c r="E100" s="184">
        <f>[99]Sheet1!$C98</f>
        <v>0</v>
      </c>
      <c r="F100" s="184">
        <f t="shared" si="7"/>
        <v>0</v>
      </c>
      <c r="G100" s="184">
        <f>'[96]Managerial P&amp;L-SZ'!$D100</f>
        <v>0</v>
      </c>
      <c r="H100" s="184">
        <f>[99]Sheet1!$D98</f>
        <v>0</v>
      </c>
      <c r="I100" s="184">
        <f t="shared" si="8"/>
        <v>0</v>
      </c>
      <c r="J100" s="184">
        <f>'[96]Managerial P&amp;L-SZ'!$E100</f>
        <v>0</v>
      </c>
      <c r="K100" s="184">
        <f>[99]Sheet1!$E98</f>
        <v>0</v>
      </c>
      <c r="L100" s="183">
        <f t="shared" si="9"/>
        <v>0</v>
      </c>
      <c r="M100" s="184">
        <f>'[96]Managerial P&amp;L-SZ'!$F100</f>
        <v>0</v>
      </c>
      <c r="N100" s="184">
        <f>[99]Sheet1!$F98</f>
        <v>0</v>
      </c>
      <c r="O100" s="184">
        <f t="shared" si="10"/>
        <v>0</v>
      </c>
      <c r="P100" s="184">
        <f>'[96]Managerial P&amp;L-SZ'!$O100</f>
        <v>0</v>
      </c>
      <c r="Q100" s="184">
        <f>[99]Sheet1!$G98</f>
        <v>0</v>
      </c>
      <c r="R100" s="184">
        <f t="shared" si="11"/>
        <v>0</v>
      </c>
    </row>
    <row r="101" spans="1:18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3">
        <f>'[96]Managerial P&amp;L-SZ'!$C101</f>
        <v>0</v>
      </c>
      <c r="E101" s="183">
        <f>[99]Sheet1!$C99</f>
        <v>0</v>
      </c>
      <c r="F101" s="183">
        <f t="shared" si="7"/>
        <v>0</v>
      </c>
      <c r="G101" s="183">
        <f>'[96]Managerial P&amp;L-SZ'!$D101</f>
        <v>0</v>
      </c>
      <c r="H101" s="183">
        <f>[99]Sheet1!$D99</f>
        <v>0</v>
      </c>
      <c r="I101" s="183">
        <f t="shared" si="8"/>
        <v>0</v>
      </c>
      <c r="J101" s="183">
        <f>'[96]Managerial P&amp;L-SZ'!$E101</f>
        <v>0</v>
      </c>
      <c r="K101" s="183">
        <f>[99]Sheet1!$E99</f>
        <v>0</v>
      </c>
      <c r="L101" s="183">
        <f t="shared" si="9"/>
        <v>0</v>
      </c>
      <c r="M101" s="183">
        <f>'[96]Managerial P&amp;L-SZ'!$F101</f>
        <v>0</v>
      </c>
      <c r="N101" s="183">
        <f>[99]Sheet1!$F99</f>
        <v>0</v>
      </c>
      <c r="O101" s="183">
        <f t="shared" si="10"/>
        <v>0</v>
      </c>
      <c r="P101" s="183">
        <f>'[96]Managerial P&amp;L-SZ'!$O101</f>
        <v>0</v>
      </c>
      <c r="Q101" s="183">
        <f>[99]Sheet1!$G99</f>
        <v>0</v>
      </c>
      <c r="R101" s="183">
        <f t="shared" si="11"/>
        <v>0</v>
      </c>
    </row>
    <row r="102" spans="1:18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3">
        <f>'[96]Managerial P&amp;L-SZ'!$C102</f>
        <v>0</v>
      </c>
      <c r="E102" s="183">
        <f>[99]Sheet1!$C100</f>
        <v>0</v>
      </c>
      <c r="F102" s="183">
        <f t="shared" si="7"/>
        <v>0</v>
      </c>
      <c r="G102" s="183">
        <f>'[96]Managerial P&amp;L-SZ'!$D102</f>
        <v>0</v>
      </c>
      <c r="H102" s="183">
        <f>[99]Sheet1!$D100</f>
        <v>0</v>
      </c>
      <c r="I102" s="183">
        <f t="shared" si="8"/>
        <v>0</v>
      </c>
      <c r="J102" s="183">
        <f>'[96]Managerial P&amp;L-SZ'!$E102</f>
        <v>0</v>
      </c>
      <c r="K102" s="183">
        <f>[99]Sheet1!$E100</f>
        <v>0</v>
      </c>
      <c r="L102" s="183">
        <f t="shared" si="9"/>
        <v>0</v>
      </c>
      <c r="M102" s="183">
        <f>'[96]Managerial P&amp;L-SZ'!$F102</f>
        <v>0</v>
      </c>
      <c r="N102" s="183">
        <f>[99]Sheet1!$F100</f>
        <v>0</v>
      </c>
      <c r="O102" s="183">
        <f t="shared" si="10"/>
        <v>0</v>
      </c>
      <c r="P102" s="183">
        <f>'[96]Managerial P&amp;L-SZ'!$O102</f>
        <v>0</v>
      </c>
      <c r="Q102" s="183">
        <f>[99]Sheet1!$G100</f>
        <v>0</v>
      </c>
      <c r="R102" s="183">
        <f t="shared" si="11"/>
        <v>0</v>
      </c>
    </row>
    <row r="103" spans="1:18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3">
        <f>'[96]Managerial P&amp;L-SZ'!$C103</f>
        <v>0</v>
      </c>
      <c r="E103" s="183">
        <f>[99]Sheet1!$C101</f>
        <v>0</v>
      </c>
      <c r="F103" s="183">
        <f t="shared" si="7"/>
        <v>0</v>
      </c>
      <c r="G103" s="183">
        <f>'[96]Managerial P&amp;L-SZ'!$D103</f>
        <v>0</v>
      </c>
      <c r="H103" s="183">
        <f>[99]Sheet1!$D101</f>
        <v>0</v>
      </c>
      <c r="I103" s="183">
        <f t="shared" si="8"/>
        <v>0</v>
      </c>
      <c r="J103" s="183">
        <f>'[96]Managerial P&amp;L-SZ'!$E103</f>
        <v>0</v>
      </c>
      <c r="K103" s="183">
        <f>[99]Sheet1!$E101</f>
        <v>0</v>
      </c>
      <c r="L103" s="183">
        <f t="shared" si="9"/>
        <v>0</v>
      </c>
      <c r="M103" s="183">
        <f>'[96]Managerial P&amp;L-SZ'!$F103</f>
        <v>0</v>
      </c>
      <c r="N103" s="183">
        <f>[99]Sheet1!$F101</f>
        <v>0</v>
      </c>
      <c r="O103" s="183">
        <f t="shared" si="10"/>
        <v>0</v>
      </c>
      <c r="P103" s="183">
        <f>'[96]Managerial P&amp;L-SZ'!$O103</f>
        <v>0</v>
      </c>
      <c r="Q103" s="183">
        <f>[99]Sheet1!$G101</f>
        <v>0</v>
      </c>
      <c r="R103" s="183">
        <f t="shared" si="11"/>
        <v>0</v>
      </c>
    </row>
    <row r="104" spans="1:18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3">
        <f>'[96]Managerial P&amp;L-SZ'!$C104</f>
        <v>0</v>
      </c>
      <c r="E104" s="183">
        <f>[99]Sheet1!$C102</f>
        <v>0</v>
      </c>
      <c r="F104" s="183">
        <f t="shared" si="7"/>
        <v>0</v>
      </c>
      <c r="G104" s="183">
        <f>'[96]Managerial P&amp;L-SZ'!$D104</f>
        <v>0</v>
      </c>
      <c r="H104" s="183">
        <f>[99]Sheet1!$D102</f>
        <v>0</v>
      </c>
      <c r="I104" s="183">
        <f t="shared" si="8"/>
        <v>0</v>
      </c>
      <c r="J104" s="183">
        <f>'[96]Managerial P&amp;L-SZ'!$E104</f>
        <v>0</v>
      </c>
      <c r="K104" s="183">
        <f>[99]Sheet1!$E102</f>
        <v>0</v>
      </c>
      <c r="L104" s="183">
        <f t="shared" si="9"/>
        <v>0</v>
      </c>
      <c r="M104" s="183">
        <f>'[96]Managerial P&amp;L-SZ'!$F104</f>
        <v>0</v>
      </c>
      <c r="N104" s="183">
        <f>[99]Sheet1!$F102</f>
        <v>0</v>
      </c>
      <c r="O104" s="183">
        <f t="shared" si="10"/>
        <v>0</v>
      </c>
      <c r="P104" s="183">
        <f>'[96]Managerial P&amp;L-SZ'!$O104</f>
        <v>0</v>
      </c>
      <c r="Q104" s="183">
        <f>[99]Sheet1!$G102</f>
        <v>0</v>
      </c>
      <c r="R104" s="183">
        <f t="shared" si="11"/>
        <v>0</v>
      </c>
    </row>
    <row r="105" spans="1:18" ht="15.95" customHeight="1" x14ac:dyDescent="0.2">
      <c r="A105" s="39"/>
      <c r="B105" s="180">
        <f t="shared" si="6"/>
        <v>102</v>
      </c>
      <c r="C105" s="196" t="s">
        <v>1644</v>
      </c>
      <c r="D105" s="183">
        <f>'[96]Managerial P&amp;L-SZ'!$C105</f>
        <v>0</v>
      </c>
      <c r="E105" s="183">
        <f>[99]Sheet1!$C103</f>
        <v>0</v>
      </c>
      <c r="F105" s="183">
        <f t="shared" si="7"/>
        <v>0</v>
      </c>
      <c r="G105" s="183">
        <f>'[96]Managerial P&amp;L-SZ'!$D105</f>
        <v>0</v>
      </c>
      <c r="H105" s="183">
        <f>[99]Sheet1!$D103</f>
        <v>0</v>
      </c>
      <c r="I105" s="183">
        <f t="shared" si="8"/>
        <v>0</v>
      </c>
      <c r="J105" s="183">
        <f>'[96]Managerial P&amp;L-SZ'!$E105</f>
        <v>0</v>
      </c>
      <c r="K105" s="183">
        <f>[99]Sheet1!$E103</f>
        <v>0</v>
      </c>
      <c r="L105" s="183">
        <f t="shared" si="9"/>
        <v>0</v>
      </c>
      <c r="M105" s="183">
        <f>'[96]Managerial P&amp;L-SZ'!$F105</f>
        <v>0</v>
      </c>
      <c r="N105" s="183">
        <f>[99]Sheet1!$F103</f>
        <v>0</v>
      </c>
      <c r="O105" s="183">
        <f t="shared" si="10"/>
        <v>0</v>
      </c>
      <c r="P105" s="183">
        <f>'[96]Managerial P&amp;L-SZ'!$O105</f>
        <v>0</v>
      </c>
      <c r="Q105" s="183">
        <f>[99]Sheet1!$G103</f>
        <v>0</v>
      </c>
      <c r="R105" s="183">
        <f t="shared" si="11"/>
        <v>0</v>
      </c>
    </row>
    <row r="106" spans="1:18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3">
        <f>'[96]Managerial P&amp;L-SZ'!$C106</f>
        <v>0</v>
      </c>
      <c r="E106" s="183">
        <f>[99]Sheet1!$C104</f>
        <v>0</v>
      </c>
      <c r="F106" s="183">
        <f t="shared" si="7"/>
        <v>0</v>
      </c>
      <c r="G106" s="183">
        <f>'[96]Managerial P&amp;L-SZ'!$D106</f>
        <v>0</v>
      </c>
      <c r="H106" s="183">
        <f>[99]Sheet1!$D104</f>
        <v>0</v>
      </c>
      <c r="I106" s="183">
        <f t="shared" si="8"/>
        <v>0</v>
      </c>
      <c r="J106" s="183">
        <f>'[96]Managerial P&amp;L-SZ'!$E106</f>
        <v>0</v>
      </c>
      <c r="K106" s="183">
        <f>[99]Sheet1!$E104</f>
        <v>0</v>
      </c>
      <c r="L106" s="183">
        <f t="shared" si="9"/>
        <v>0</v>
      </c>
      <c r="M106" s="183">
        <f>'[96]Managerial P&amp;L-SZ'!$F106</f>
        <v>0</v>
      </c>
      <c r="N106" s="183">
        <f>[99]Sheet1!$F104</f>
        <v>0</v>
      </c>
      <c r="O106" s="183">
        <f t="shared" si="10"/>
        <v>0</v>
      </c>
      <c r="P106" s="183">
        <f>'[96]Managerial P&amp;L-SZ'!$O106</f>
        <v>0</v>
      </c>
      <c r="Q106" s="183">
        <f>[99]Sheet1!$G104</f>
        <v>0</v>
      </c>
      <c r="R106" s="183">
        <f t="shared" si="11"/>
        <v>0</v>
      </c>
    </row>
    <row r="107" spans="1:18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4">
        <f>'[96]Managerial P&amp;L-SZ'!$C107</f>
        <v>0</v>
      </c>
      <c r="E107" s="184">
        <f>[99]Sheet1!$C105</f>
        <v>0</v>
      </c>
      <c r="F107" s="184">
        <f t="shared" si="7"/>
        <v>0</v>
      </c>
      <c r="G107" s="184">
        <f>'[96]Managerial P&amp;L-SZ'!$D107</f>
        <v>0</v>
      </c>
      <c r="H107" s="184">
        <f>[99]Sheet1!$D105</f>
        <v>0</v>
      </c>
      <c r="I107" s="184">
        <f t="shared" si="8"/>
        <v>0</v>
      </c>
      <c r="J107" s="184">
        <f>'[96]Managerial P&amp;L-SZ'!$E107</f>
        <v>0</v>
      </c>
      <c r="K107" s="184">
        <f>[99]Sheet1!$E105</f>
        <v>0</v>
      </c>
      <c r="L107" s="183">
        <f t="shared" si="9"/>
        <v>0</v>
      </c>
      <c r="M107" s="184">
        <f>'[96]Managerial P&amp;L-SZ'!$F107</f>
        <v>0</v>
      </c>
      <c r="N107" s="184">
        <f>[99]Sheet1!$F105</f>
        <v>0</v>
      </c>
      <c r="O107" s="184">
        <f t="shared" si="10"/>
        <v>0</v>
      </c>
      <c r="P107" s="184">
        <f>'[96]Managerial P&amp;L-SZ'!$O107</f>
        <v>0</v>
      </c>
      <c r="Q107" s="184">
        <f>[99]Sheet1!$G105</f>
        <v>0</v>
      </c>
      <c r="R107" s="184">
        <f t="shared" si="11"/>
        <v>0</v>
      </c>
    </row>
    <row r="108" spans="1:18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3">
        <f>'[96]Managerial P&amp;L-SZ'!$C108</f>
        <v>0</v>
      </c>
      <c r="E108" s="183">
        <f>[99]Sheet1!$C106</f>
        <v>0</v>
      </c>
      <c r="F108" s="183">
        <f t="shared" si="7"/>
        <v>0</v>
      </c>
      <c r="G108" s="183">
        <f>'[96]Managerial P&amp;L-SZ'!$D108</f>
        <v>0</v>
      </c>
      <c r="H108" s="183">
        <f>[99]Sheet1!$D106</f>
        <v>0</v>
      </c>
      <c r="I108" s="183">
        <f t="shared" si="8"/>
        <v>0</v>
      </c>
      <c r="J108" s="183">
        <f>'[96]Managerial P&amp;L-SZ'!$E108</f>
        <v>0</v>
      </c>
      <c r="K108" s="183">
        <f>[99]Sheet1!$E106</f>
        <v>0</v>
      </c>
      <c r="L108" s="183">
        <f t="shared" si="9"/>
        <v>0</v>
      </c>
      <c r="M108" s="183">
        <f>'[96]Managerial P&amp;L-SZ'!$F108</f>
        <v>0</v>
      </c>
      <c r="N108" s="183">
        <f>[99]Sheet1!$F106</f>
        <v>0</v>
      </c>
      <c r="O108" s="183">
        <f t="shared" si="10"/>
        <v>0</v>
      </c>
      <c r="P108" s="183">
        <f>'[96]Managerial P&amp;L-SZ'!$O108</f>
        <v>0</v>
      </c>
      <c r="Q108" s="183">
        <f>[99]Sheet1!$G106</f>
        <v>0</v>
      </c>
      <c r="R108" s="183">
        <f t="shared" si="11"/>
        <v>0</v>
      </c>
    </row>
    <row r="109" spans="1:18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3">
        <f>'[96]Managerial P&amp;L-SZ'!$C109</f>
        <v>0</v>
      </c>
      <c r="E109" s="183">
        <f>[99]Sheet1!$C107</f>
        <v>0</v>
      </c>
      <c r="F109" s="183">
        <f t="shared" si="7"/>
        <v>0</v>
      </c>
      <c r="G109" s="183">
        <f>'[96]Managerial P&amp;L-SZ'!$D109</f>
        <v>0</v>
      </c>
      <c r="H109" s="183">
        <f>[99]Sheet1!$D107</f>
        <v>0</v>
      </c>
      <c r="I109" s="183">
        <f t="shared" si="8"/>
        <v>0</v>
      </c>
      <c r="J109" s="183">
        <f>'[96]Managerial P&amp;L-SZ'!$E109</f>
        <v>0</v>
      </c>
      <c r="K109" s="183">
        <f>[99]Sheet1!$E107</f>
        <v>0</v>
      </c>
      <c r="L109" s="183">
        <f t="shared" si="9"/>
        <v>0</v>
      </c>
      <c r="M109" s="183">
        <f>'[96]Managerial P&amp;L-SZ'!$F109</f>
        <v>0</v>
      </c>
      <c r="N109" s="183">
        <f>[99]Sheet1!$F107</f>
        <v>0</v>
      </c>
      <c r="O109" s="183">
        <f t="shared" si="10"/>
        <v>0</v>
      </c>
      <c r="P109" s="183">
        <f>'[96]Managerial P&amp;L-SZ'!$O109</f>
        <v>0</v>
      </c>
      <c r="Q109" s="183">
        <f>[99]Sheet1!$G107</f>
        <v>0</v>
      </c>
      <c r="R109" s="183">
        <f t="shared" si="11"/>
        <v>0</v>
      </c>
    </row>
    <row r="110" spans="1:18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3">
        <f>'[96]Managerial P&amp;L-SZ'!$C110</f>
        <v>0</v>
      </c>
      <c r="E110" s="183">
        <f>[99]Sheet1!$C108</f>
        <v>0</v>
      </c>
      <c r="F110" s="183">
        <f t="shared" si="7"/>
        <v>0</v>
      </c>
      <c r="G110" s="183">
        <f>'[96]Managerial P&amp;L-SZ'!$D110</f>
        <v>0</v>
      </c>
      <c r="H110" s="183">
        <f>[99]Sheet1!$D108</f>
        <v>0</v>
      </c>
      <c r="I110" s="183">
        <f t="shared" si="8"/>
        <v>0</v>
      </c>
      <c r="J110" s="183">
        <f>'[96]Managerial P&amp;L-SZ'!$E110</f>
        <v>0</v>
      </c>
      <c r="K110" s="183">
        <f>[99]Sheet1!$E108</f>
        <v>0</v>
      </c>
      <c r="L110" s="183">
        <f t="shared" si="9"/>
        <v>0</v>
      </c>
      <c r="M110" s="183">
        <f>'[96]Managerial P&amp;L-SZ'!$F110</f>
        <v>0</v>
      </c>
      <c r="N110" s="183">
        <f>[99]Sheet1!$F108</f>
        <v>0</v>
      </c>
      <c r="O110" s="183">
        <f t="shared" si="10"/>
        <v>0</v>
      </c>
      <c r="P110" s="183">
        <f>'[96]Managerial P&amp;L-SZ'!$O110</f>
        <v>0</v>
      </c>
      <c r="Q110" s="183">
        <f>[99]Sheet1!$G108</f>
        <v>0</v>
      </c>
      <c r="R110" s="183">
        <f t="shared" si="11"/>
        <v>0</v>
      </c>
    </row>
    <row r="111" spans="1:18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3">
        <f>'[96]Managerial P&amp;L-SZ'!$C111</f>
        <v>0</v>
      </c>
      <c r="E111" s="183">
        <f>[99]Sheet1!$C109</f>
        <v>0</v>
      </c>
      <c r="F111" s="183">
        <f t="shared" si="7"/>
        <v>0</v>
      </c>
      <c r="G111" s="183">
        <f>'[96]Managerial P&amp;L-SZ'!$D111</f>
        <v>0</v>
      </c>
      <c r="H111" s="183">
        <f>[99]Sheet1!$D109</f>
        <v>0</v>
      </c>
      <c r="I111" s="183">
        <f t="shared" si="8"/>
        <v>0</v>
      </c>
      <c r="J111" s="183">
        <f>'[96]Managerial P&amp;L-SZ'!$E111</f>
        <v>0</v>
      </c>
      <c r="K111" s="183">
        <f>[99]Sheet1!$E109</f>
        <v>0</v>
      </c>
      <c r="L111" s="183">
        <f t="shared" si="9"/>
        <v>0</v>
      </c>
      <c r="M111" s="183">
        <f>'[96]Managerial P&amp;L-SZ'!$F111</f>
        <v>0</v>
      </c>
      <c r="N111" s="183">
        <f>[99]Sheet1!$F109</f>
        <v>0</v>
      </c>
      <c r="O111" s="183">
        <f t="shared" si="10"/>
        <v>0</v>
      </c>
      <c r="P111" s="183">
        <f>'[96]Managerial P&amp;L-SZ'!$O111</f>
        <v>0</v>
      </c>
      <c r="Q111" s="183">
        <f>[99]Sheet1!$G109</f>
        <v>0</v>
      </c>
      <c r="R111" s="183">
        <f t="shared" si="11"/>
        <v>0</v>
      </c>
    </row>
    <row r="112" spans="1:18" s="15" customFormat="1" ht="15.95" customHeight="1" x14ac:dyDescent="0.2">
      <c r="A112" s="26"/>
      <c r="B112" s="179">
        <f t="shared" si="6"/>
        <v>109</v>
      </c>
      <c r="C112" s="196" t="s">
        <v>1644</v>
      </c>
      <c r="D112" s="183">
        <f>'[96]Managerial P&amp;L-SZ'!$C112</f>
        <v>0</v>
      </c>
      <c r="E112" s="183">
        <f>[99]Sheet1!$C110</f>
        <v>0</v>
      </c>
      <c r="F112" s="183">
        <f t="shared" si="7"/>
        <v>0</v>
      </c>
      <c r="G112" s="183">
        <f>'[96]Managerial P&amp;L-SZ'!$D112</f>
        <v>0</v>
      </c>
      <c r="H112" s="183">
        <f>[99]Sheet1!$D110</f>
        <v>0</v>
      </c>
      <c r="I112" s="183">
        <f t="shared" si="8"/>
        <v>0</v>
      </c>
      <c r="J112" s="183">
        <f>'[96]Managerial P&amp;L-SZ'!$E112</f>
        <v>0</v>
      </c>
      <c r="K112" s="183">
        <f>[99]Sheet1!$E110</f>
        <v>0</v>
      </c>
      <c r="L112" s="183">
        <f t="shared" si="9"/>
        <v>0</v>
      </c>
      <c r="M112" s="183">
        <f>'[96]Managerial P&amp;L-SZ'!$F112</f>
        <v>0</v>
      </c>
      <c r="N112" s="183">
        <f>[99]Sheet1!$F110</f>
        <v>0</v>
      </c>
      <c r="O112" s="183">
        <f t="shared" si="10"/>
        <v>0</v>
      </c>
      <c r="P112" s="183">
        <f>'[96]Managerial P&amp;L-SZ'!$O112</f>
        <v>0</v>
      </c>
      <c r="Q112" s="183">
        <f>[99]Sheet1!$G110</f>
        <v>0</v>
      </c>
      <c r="R112" s="183">
        <f t="shared" si="11"/>
        <v>0</v>
      </c>
    </row>
    <row r="113" spans="1:18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3">
        <f>'[96]Managerial P&amp;L-SZ'!$C113</f>
        <v>0</v>
      </c>
      <c r="E113" s="183">
        <f>[99]Sheet1!$C111</f>
        <v>0</v>
      </c>
      <c r="F113" s="183">
        <f t="shared" si="7"/>
        <v>0</v>
      </c>
      <c r="G113" s="183">
        <f>'[96]Managerial P&amp;L-SZ'!$D113</f>
        <v>0</v>
      </c>
      <c r="H113" s="183">
        <f>[99]Sheet1!$D111</f>
        <v>0</v>
      </c>
      <c r="I113" s="183">
        <f t="shared" si="8"/>
        <v>0</v>
      </c>
      <c r="J113" s="183">
        <f>'[96]Managerial P&amp;L-SZ'!$E113</f>
        <v>0</v>
      </c>
      <c r="K113" s="183">
        <f>[99]Sheet1!$E111</f>
        <v>0</v>
      </c>
      <c r="L113" s="183">
        <f t="shared" si="9"/>
        <v>0</v>
      </c>
      <c r="M113" s="183">
        <f>'[96]Managerial P&amp;L-SZ'!$F113</f>
        <v>0</v>
      </c>
      <c r="N113" s="183">
        <f>[99]Sheet1!$F111</f>
        <v>0</v>
      </c>
      <c r="O113" s="183">
        <f t="shared" si="10"/>
        <v>0</v>
      </c>
      <c r="P113" s="183">
        <f>'[96]Managerial P&amp;L-SZ'!$O113</f>
        <v>0</v>
      </c>
      <c r="Q113" s="183">
        <f>[99]Sheet1!$G111</f>
        <v>0</v>
      </c>
      <c r="R113" s="183">
        <f t="shared" si="11"/>
        <v>0</v>
      </c>
    </row>
    <row r="114" spans="1:18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4">
        <f>'[96]Managerial P&amp;L-SZ'!$C114</f>
        <v>0</v>
      </c>
      <c r="E114" s="184">
        <f>[99]Sheet1!$C112</f>
        <v>0</v>
      </c>
      <c r="F114" s="184">
        <f t="shared" si="7"/>
        <v>0</v>
      </c>
      <c r="G114" s="184">
        <f>'[96]Managerial P&amp;L-SZ'!$D114</f>
        <v>0</v>
      </c>
      <c r="H114" s="184">
        <f>[99]Sheet1!$D112</f>
        <v>0</v>
      </c>
      <c r="I114" s="184">
        <f t="shared" si="8"/>
        <v>0</v>
      </c>
      <c r="J114" s="184">
        <f>'[96]Managerial P&amp;L-SZ'!$E114</f>
        <v>0</v>
      </c>
      <c r="K114" s="184">
        <f>[99]Sheet1!$E112</f>
        <v>0</v>
      </c>
      <c r="L114" s="183">
        <f t="shared" si="9"/>
        <v>0</v>
      </c>
      <c r="M114" s="184">
        <f>'[96]Managerial P&amp;L-SZ'!$F114</f>
        <v>0</v>
      </c>
      <c r="N114" s="184">
        <f>[99]Sheet1!$F112</f>
        <v>0</v>
      </c>
      <c r="O114" s="184">
        <f t="shared" si="10"/>
        <v>0</v>
      </c>
      <c r="P114" s="184">
        <f>'[96]Managerial P&amp;L-SZ'!$O114</f>
        <v>0</v>
      </c>
      <c r="Q114" s="184">
        <f>[99]Sheet1!$G112</f>
        <v>0</v>
      </c>
      <c r="R114" s="184">
        <f t="shared" si="11"/>
        <v>0</v>
      </c>
    </row>
    <row r="115" spans="1:18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3">
        <f>'[96]Managerial P&amp;L-SZ'!$C115</f>
        <v>0</v>
      </c>
      <c r="E115" s="183">
        <f>[99]Sheet1!$C113</f>
        <v>0</v>
      </c>
      <c r="F115" s="183">
        <f t="shared" si="7"/>
        <v>0</v>
      </c>
      <c r="G115" s="183">
        <f>'[96]Managerial P&amp;L-SZ'!$D115</f>
        <v>0</v>
      </c>
      <c r="H115" s="183">
        <f>[99]Sheet1!$D113</f>
        <v>0</v>
      </c>
      <c r="I115" s="183">
        <f t="shared" si="8"/>
        <v>0</v>
      </c>
      <c r="J115" s="183">
        <f>'[96]Managerial P&amp;L-SZ'!$E115</f>
        <v>0</v>
      </c>
      <c r="K115" s="183">
        <f>[99]Sheet1!$E113</f>
        <v>0</v>
      </c>
      <c r="L115" s="183">
        <f t="shared" si="9"/>
        <v>0</v>
      </c>
      <c r="M115" s="183">
        <f>'[96]Managerial P&amp;L-SZ'!$F115</f>
        <v>0</v>
      </c>
      <c r="N115" s="183">
        <f>[99]Sheet1!$F113</f>
        <v>0</v>
      </c>
      <c r="O115" s="183">
        <f t="shared" si="10"/>
        <v>0</v>
      </c>
      <c r="P115" s="183">
        <f>'[96]Managerial P&amp;L-SZ'!$O115</f>
        <v>0</v>
      </c>
      <c r="Q115" s="183">
        <f>[99]Sheet1!$G113</f>
        <v>0</v>
      </c>
      <c r="R115" s="183">
        <f t="shared" si="11"/>
        <v>0</v>
      </c>
    </row>
    <row r="116" spans="1:18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3">
        <f>'[96]Managerial P&amp;L-SZ'!$C116</f>
        <v>0</v>
      </c>
      <c r="E116" s="183">
        <f>[99]Sheet1!$C114</f>
        <v>0</v>
      </c>
      <c r="F116" s="183">
        <f t="shared" si="7"/>
        <v>0</v>
      </c>
      <c r="G116" s="183">
        <f>'[96]Managerial P&amp;L-SZ'!$D116</f>
        <v>0</v>
      </c>
      <c r="H116" s="183">
        <f>[99]Sheet1!$D114</f>
        <v>0</v>
      </c>
      <c r="I116" s="183">
        <f t="shared" si="8"/>
        <v>0</v>
      </c>
      <c r="J116" s="183">
        <f>'[96]Managerial P&amp;L-SZ'!$E116</f>
        <v>0</v>
      </c>
      <c r="K116" s="183">
        <f>[99]Sheet1!$E114</f>
        <v>0</v>
      </c>
      <c r="L116" s="183">
        <f t="shared" si="9"/>
        <v>0</v>
      </c>
      <c r="M116" s="183">
        <f>'[96]Managerial P&amp;L-SZ'!$F116</f>
        <v>0</v>
      </c>
      <c r="N116" s="183">
        <f>[99]Sheet1!$F114</f>
        <v>0</v>
      </c>
      <c r="O116" s="183">
        <f t="shared" si="10"/>
        <v>0</v>
      </c>
      <c r="P116" s="183">
        <f>'[96]Managerial P&amp;L-SZ'!$O116</f>
        <v>0</v>
      </c>
      <c r="Q116" s="183">
        <f>[99]Sheet1!$G114</f>
        <v>0</v>
      </c>
      <c r="R116" s="183">
        <f t="shared" si="11"/>
        <v>0</v>
      </c>
    </row>
    <row r="117" spans="1:18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3">
        <f>'[96]Managerial P&amp;L-SZ'!$C117</f>
        <v>0</v>
      </c>
      <c r="E117" s="183">
        <f>[99]Sheet1!$C115</f>
        <v>0</v>
      </c>
      <c r="F117" s="183">
        <f t="shared" si="7"/>
        <v>0</v>
      </c>
      <c r="G117" s="183">
        <f>'[96]Managerial P&amp;L-SZ'!$D117</f>
        <v>0</v>
      </c>
      <c r="H117" s="183">
        <f>[99]Sheet1!$D115</f>
        <v>0</v>
      </c>
      <c r="I117" s="183">
        <f t="shared" si="8"/>
        <v>0</v>
      </c>
      <c r="J117" s="183">
        <f>'[96]Managerial P&amp;L-SZ'!$E117</f>
        <v>0</v>
      </c>
      <c r="K117" s="183">
        <f>[99]Sheet1!$E115</f>
        <v>0</v>
      </c>
      <c r="L117" s="183">
        <f t="shared" si="9"/>
        <v>0</v>
      </c>
      <c r="M117" s="183">
        <f>'[96]Managerial P&amp;L-SZ'!$F117</f>
        <v>0</v>
      </c>
      <c r="N117" s="183">
        <f>[99]Sheet1!$F115</f>
        <v>0</v>
      </c>
      <c r="O117" s="183">
        <f t="shared" si="10"/>
        <v>0</v>
      </c>
      <c r="P117" s="183">
        <f>'[96]Managerial P&amp;L-SZ'!$O117</f>
        <v>0</v>
      </c>
      <c r="Q117" s="183">
        <f>[99]Sheet1!$G115</f>
        <v>0</v>
      </c>
      <c r="R117" s="183">
        <f t="shared" si="11"/>
        <v>0</v>
      </c>
    </row>
    <row r="118" spans="1:18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3">
        <f>'[96]Managerial P&amp;L-SZ'!$C118</f>
        <v>0</v>
      </c>
      <c r="E118" s="183">
        <f>[99]Sheet1!$C116</f>
        <v>0</v>
      </c>
      <c r="F118" s="183">
        <f t="shared" si="7"/>
        <v>0</v>
      </c>
      <c r="G118" s="183">
        <f>'[96]Managerial P&amp;L-SZ'!$D118</f>
        <v>0</v>
      </c>
      <c r="H118" s="183">
        <f>[99]Sheet1!$D116</f>
        <v>0</v>
      </c>
      <c r="I118" s="183">
        <f t="shared" si="8"/>
        <v>0</v>
      </c>
      <c r="J118" s="183">
        <f>'[96]Managerial P&amp;L-SZ'!$E118</f>
        <v>0</v>
      </c>
      <c r="K118" s="183">
        <f>[99]Sheet1!$E116</f>
        <v>0</v>
      </c>
      <c r="L118" s="183">
        <f t="shared" si="9"/>
        <v>0</v>
      </c>
      <c r="M118" s="183">
        <f>'[96]Managerial P&amp;L-SZ'!$F118</f>
        <v>0</v>
      </c>
      <c r="N118" s="183">
        <f>[99]Sheet1!$F116</f>
        <v>0</v>
      </c>
      <c r="O118" s="183">
        <f t="shared" si="10"/>
        <v>0</v>
      </c>
      <c r="P118" s="183">
        <f>'[96]Managerial P&amp;L-SZ'!$O118</f>
        <v>0</v>
      </c>
      <c r="Q118" s="183">
        <f>[99]Sheet1!$G116</f>
        <v>0</v>
      </c>
      <c r="R118" s="183">
        <f t="shared" si="11"/>
        <v>0</v>
      </c>
    </row>
    <row r="119" spans="1:18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3">
        <f>'[96]Managerial P&amp;L-SZ'!$C119</f>
        <v>0</v>
      </c>
      <c r="E119" s="183">
        <f>[99]Sheet1!$C117</f>
        <v>0</v>
      </c>
      <c r="F119" s="183">
        <f t="shared" si="7"/>
        <v>0</v>
      </c>
      <c r="G119" s="183">
        <f>'[96]Managerial P&amp;L-SZ'!$D119</f>
        <v>0</v>
      </c>
      <c r="H119" s="183">
        <f>[99]Sheet1!$D117</f>
        <v>0</v>
      </c>
      <c r="I119" s="183">
        <f t="shared" si="8"/>
        <v>0</v>
      </c>
      <c r="J119" s="183">
        <f>'[96]Managerial P&amp;L-SZ'!$E119</f>
        <v>0</v>
      </c>
      <c r="K119" s="183">
        <f>[99]Sheet1!$E117</f>
        <v>0</v>
      </c>
      <c r="L119" s="183">
        <f t="shared" si="9"/>
        <v>0</v>
      </c>
      <c r="M119" s="183">
        <f>'[96]Managerial P&amp;L-SZ'!$F119</f>
        <v>0</v>
      </c>
      <c r="N119" s="183">
        <f>[99]Sheet1!$F117</f>
        <v>0</v>
      </c>
      <c r="O119" s="183">
        <f t="shared" si="10"/>
        <v>0</v>
      </c>
      <c r="P119" s="183">
        <f>'[96]Managerial P&amp;L-SZ'!$O119</f>
        <v>0</v>
      </c>
      <c r="Q119" s="183">
        <f>[99]Sheet1!$G117</f>
        <v>0</v>
      </c>
      <c r="R119" s="183">
        <f t="shared" si="11"/>
        <v>0</v>
      </c>
    </row>
    <row r="120" spans="1:18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3">
        <f>'[96]Managerial P&amp;L-SZ'!$C120</f>
        <v>0</v>
      </c>
      <c r="E120" s="183">
        <f>[99]Sheet1!$C118</f>
        <v>0</v>
      </c>
      <c r="F120" s="183">
        <f t="shared" si="7"/>
        <v>0</v>
      </c>
      <c r="G120" s="183">
        <f>'[96]Managerial P&amp;L-SZ'!$D120</f>
        <v>0</v>
      </c>
      <c r="H120" s="183">
        <f>[99]Sheet1!$D118</f>
        <v>0</v>
      </c>
      <c r="I120" s="183">
        <f t="shared" si="8"/>
        <v>0</v>
      </c>
      <c r="J120" s="183">
        <f>'[96]Managerial P&amp;L-SZ'!$E120</f>
        <v>0</v>
      </c>
      <c r="K120" s="183">
        <f>[99]Sheet1!$E118</f>
        <v>0</v>
      </c>
      <c r="L120" s="183">
        <f t="shared" si="9"/>
        <v>0</v>
      </c>
      <c r="M120" s="183">
        <f>'[96]Managerial P&amp;L-SZ'!$F120</f>
        <v>0</v>
      </c>
      <c r="N120" s="183">
        <f>[99]Sheet1!$F118</f>
        <v>0</v>
      </c>
      <c r="O120" s="183">
        <f t="shared" si="10"/>
        <v>0</v>
      </c>
      <c r="P120" s="183">
        <f>'[96]Managerial P&amp;L-SZ'!$O120</f>
        <v>0</v>
      </c>
      <c r="Q120" s="183">
        <f>[99]Sheet1!$G118</f>
        <v>0</v>
      </c>
      <c r="R120" s="183">
        <f t="shared" si="11"/>
        <v>0</v>
      </c>
    </row>
    <row r="121" spans="1:18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3">
        <f>'[96]Managerial P&amp;L-SZ'!$C121</f>
        <v>0</v>
      </c>
      <c r="E121" s="183">
        <f>[99]Sheet1!$C119</f>
        <v>0</v>
      </c>
      <c r="F121" s="183">
        <f t="shared" si="7"/>
        <v>0</v>
      </c>
      <c r="G121" s="183">
        <f>'[96]Managerial P&amp;L-SZ'!$D121</f>
        <v>0</v>
      </c>
      <c r="H121" s="183">
        <f>[99]Sheet1!$D119</f>
        <v>0</v>
      </c>
      <c r="I121" s="183">
        <f t="shared" si="8"/>
        <v>0</v>
      </c>
      <c r="J121" s="183">
        <f>'[96]Managerial P&amp;L-SZ'!$E121</f>
        <v>0</v>
      </c>
      <c r="K121" s="183">
        <f>[99]Sheet1!$E119</f>
        <v>0</v>
      </c>
      <c r="L121" s="183">
        <f t="shared" si="9"/>
        <v>0</v>
      </c>
      <c r="M121" s="183">
        <f>'[96]Managerial P&amp;L-SZ'!$F121</f>
        <v>0</v>
      </c>
      <c r="N121" s="183">
        <f>[99]Sheet1!$F119</f>
        <v>0</v>
      </c>
      <c r="O121" s="183">
        <f t="shared" si="10"/>
        <v>0</v>
      </c>
      <c r="P121" s="183">
        <f>'[96]Managerial P&amp;L-SZ'!$O121</f>
        <v>0</v>
      </c>
      <c r="Q121" s="183">
        <f>[99]Sheet1!$G119</f>
        <v>0</v>
      </c>
      <c r="R121" s="183">
        <f t="shared" si="11"/>
        <v>0</v>
      </c>
    </row>
    <row r="122" spans="1:18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3">
        <f>'[96]Managerial P&amp;L-SZ'!$C122</f>
        <v>0</v>
      </c>
      <c r="E122" s="183">
        <f>[99]Sheet1!$C120</f>
        <v>0</v>
      </c>
      <c r="F122" s="183">
        <f t="shared" si="7"/>
        <v>0</v>
      </c>
      <c r="G122" s="183">
        <f>'[96]Managerial P&amp;L-SZ'!$D122</f>
        <v>0</v>
      </c>
      <c r="H122" s="183">
        <f>[99]Sheet1!$D120</f>
        <v>0</v>
      </c>
      <c r="I122" s="183">
        <f t="shared" si="8"/>
        <v>0</v>
      </c>
      <c r="J122" s="183">
        <f>'[96]Managerial P&amp;L-SZ'!$E122</f>
        <v>0</v>
      </c>
      <c r="K122" s="183">
        <f>[99]Sheet1!$E120</f>
        <v>0</v>
      </c>
      <c r="L122" s="183">
        <f t="shared" si="9"/>
        <v>0</v>
      </c>
      <c r="M122" s="183">
        <f>'[96]Managerial P&amp;L-SZ'!$F122</f>
        <v>0</v>
      </c>
      <c r="N122" s="183">
        <f>[99]Sheet1!$F120</f>
        <v>0</v>
      </c>
      <c r="O122" s="183">
        <f t="shared" si="10"/>
        <v>0</v>
      </c>
      <c r="P122" s="183">
        <f>'[96]Managerial P&amp;L-SZ'!$O122</f>
        <v>0</v>
      </c>
      <c r="Q122" s="183">
        <f>[99]Sheet1!$G120</f>
        <v>0</v>
      </c>
      <c r="R122" s="183">
        <f t="shared" si="11"/>
        <v>0</v>
      </c>
    </row>
    <row r="123" spans="1:18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3">
        <f>'[96]Managerial P&amp;L-SZ'!$C123</f>
        <v>0</v>
      </c>
      <c r="E123" s="183">
        <f>[99]Sheet1!$C121</f>
        <v>0</v>
      </c>
      <c r="F123" s="183">
        <f t="shared" si="7"/>
        <v>0</v>
      </c>
      <c r="G123" s="183">
        <f>'[96]Managerial P&amp;L-SZ'!$D123</f>
        <v>0</v>
      </c>
      <c r="H123" s="183">
        <f>[99]Sheet1!$D121</f>
        <v>0</v>
      </c>
      <c r="I123" s="183">
        <f t="shared" si="8"/>
        <v>0</v>
      </c>
      <c r="J123" s="183">
        <f>'[96]Managerial P&amp;L-SZ'!$E123</f>
        <v>0</v>
      </c>
      <c r="K123" s="183">
        <f>[99]Sheet1!$E121</f>
        <v>0</v>
      </c>
      <c r="L123" s="183">
        <f t="shared" si="9"/>
        <v>0</v>
      </c>
      <c r="M123" s="183">
        <f>'[96]Managerial P&amp;L-SZ'!$F123</f>
        <v>0</v>
      </c>
      <c r="N123" s="183">
        <f>[99]Sheet1!$F121</f>
        <v>0</v>
      </c>
      <c r="O123" s="183">
        <f t="shared" si="10"/>
        <v>0</v>
      </c>
      <c r="P123" s="183">
        <f>'[96]Managerial P&amp;L-SZ'!$O123</f>
        <v>0</v>
      </c>
      <c r="Q123" s="183">
        <f>[99]Sheet1!$G121</f>
        <v>0</v>
      </c>
      <c r="R123" s="183">
        <f t="shared" si="11"/>
        <v>0</v>
      </c>
    </row>
    <row r="124" spans="1:18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3">
        <f>'[96]Managerial P&amp;L-SZ'!$C124</f>
        <v>0</v>
      </c>
      <c r="E124" s="183">
        <f>[99]Sheet1!$C122</f>
        <v>0</v>
      </c>
      <c r="F124" s="183">
        <f t="shared" si="7"/>
        <v>0</v>
      </c>
      <c r="G124" s="183">
        <f>'[96]Managerial P&amp;L-SZ'!$D124</f>
        <v>0</v>
      </c>
      <c r="H124" s="183">
        <f>[99]Sheet1!$D122</f>
        <v>0</v>
      </c>
      <c r="I124" s="183">
        <f t="shared" si="8"/>
        <v>0</v>
      </c>
      <c r="J124" s="183">
        <f>'[96]Managerial P&amp;L-SZ'!$E124</f>
        <v>0</v>
      </c>
      <c r="K124" s="183">
        <f>[99]Sheet1!$E122</f>
        <v>0</v>
      </c>
      <c r="L124" s="183">
        <f t="shared" si="9"/>
        <v>0</v>
      </c>
      <c r="M124" s="183">
        <f>'[96]Managerial P&amp;L-SZ'!$F124</f>
        <v>0</v>
      </c>
      <c r="N124" s="183">
        <f>[99]Sheet1!$F122</f>
        <v>0</v>
      </c>
      <c r="O124" s="183">
        <f t="shared" si="10"/>
        <v>0</v>
      </c>
      <c r="P124" s="183">
        <f>'[96]Managerial P&amp;L-SZ'!$O124</f>
        <v>0</v>
      </c>
      <c r="Q124" s="183">
        <f>[99]Sheet1!$G122</f>
        <v>0</v>
      </c>
      <c r="R124" s="183">
        <f t="shared" si="11"/>
        <v>0</v>
      </c>
    </row>
    <row r="125" spans="1:18" s="15" customFormat="1" ht="15.95" customHeight="1" x14ac:dyDescent="0.2">
      <c r="A125" s="26"/>
      <c r="B125" s="179">
        <f t="shared" si="6"/>
        <v>122</v>
      </c>
      <c r="C125" s="196" t="s">
        <v>1644</v>
      </c>
      <c r="D125" s="183">
        <f>'[96]Managerial P&amp;L-SZ'!$C125</f>
        <v>0</v>
      </c>
      <c r="E125" s="183">
        <f>[99]Sheet1!$C123</f>
        <v>0</v>
      </c>
      <c r="F125" s="183">
        <f t="shared" si="7"/>
        <v>0</v>
      </c>
      <c r="G125" s="183">
        <f>'[96]Managerial P&amp;L-SZ'!$D125</f>
        <v>0</v>
      </c>
      <c r="H125" s="183">
        <f>[99]Sheet1!$D123</f>
        <v>0</v>
      </c>
      <c r="I125" s="183">
        <f t="shared" si="8"/>
        <v>0</v>
      </c>
      <c r="J125" s="183">
        <f>'[96]Managerial P&amp;L-SZ'!$E125</f>
        <v>0</v>
      </c>
      <c r="K125" s="183">
        <f>[99]Sheet1!$E123</f>
        <v>0</v>
      </c>
      <c r="L125" s="183">
        <f t="shared" si="9"/>
        <v>0</v>
      </c>
      <c r="M125" s="183">
        <f>'[96]Managerial P&amp;L-SZ'!$F125</f>
        <v>0</v>
      </c>
      <c r="N125" s="183">
        <f>[99]Sheet1!$F123</f>
        <v>0</v>
      </c>
      <c r="O125" s="183">
        <f t="shared" si="10"/>
        <v>0</v>
      </c>
      <c r="P125" s="183">
        <f>'[96]Managerial P&amp;L-SZ'!$O125</f>
        <v>0</v>
      </c>
      <c r="Q125" s="183">
        <f>[99]Sheet1!$G123</f>
        <v>0</v>
      </c>
      <c r="R125" s="183">
        <f t="shared" si="11"/>
        <v>0</v>
      </c>
    </row>
    <row r="126" spans="1:18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3">
        <f>'[96]Managerial P&amp;L-SZ'!$C126</f>
        <v>0</v>
      </c>
      <c r="E126" s="183">
        <f>[99]Sheet1!$C124</f>
        <v>0</v>
      </c>
      <c r="F126" s="183">
        <f t="shared" si="7"/>
        <v>0</v>
      </c>
      <c r="G126" s="183">
        <f>'[96]Managerial P&amp;L-SZ'!$D126</f>
        <v>0</v>
      </c>
      <c r="H126" s="183">
        <f>[99]Sheet1!$D124</f>
        <v>0</v>
      </c>
      <c r="I126" s="183">
        <f t="shared" si="8"/>
        <v>0</v>
      </c>
      <c r="J126" s="183">
        <f>'[96]Managerial P&amp;L-SZ'!$E126</f>
        <v>0</v>
      </c>
      <c r="K126" s="183">
        <f>[99]Sheet1!$E124</f>
        <v>0</v>
      </c>
      <c r="L126" s="183">
        <f t="shared" si="9"/>
        <v>0</v>
      </c>
      <c r="M126" s="183">
        <f>'[96]Managerial P&amp;L-SZ'!$F126</f>
        <v>0</v>
      </c>
      <c r="N126" s="183">
        <f>[99]Sheet1!$F124</f>
        <v>0</v>
      </c>
      <c r="O126" s="183">
        <f t="shared" si="10"/>
        <v>0</v>
      </c>
      <c r="P126" s="183">
        <f>'[96]Managerial P&amp;L-SZ'!$O126</f>
        <v>0</v>
      </c>
      <c r="Q126" s="183">
        <f>[99]Sheet1!$G124</f>
        <v>0</v>
      </c>
      <c r="R126" s="183">
        <f t="shared" si="11"/>
        <v>0</v>
      </c>
    </row>
    <row r="127" spans="1:18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4">
        <f>'[96]Managerial P&amp;L-SZ'!$C127</f>
        <v>0</v>
      </c>
      <c r="E127" s="184">
        <f>[99]Sheet1!$C125</f>
        <v>0</v>
      </c>
      <c r="F127" s="184">
        <f t="shared" si="7"/>
        <v>0</v>
      </c>
      <c r="G127" s="184">
        <f>'[96]Managerial P&amp;L-SZ'!$D127</f>
        <v>0</v>
      </c>
      <c r="H127" s="184">
        <f>[99]Sheet1!$D125</f>
        <v>0</v>
      </c>
      <c r="I127" s="184">
        <f t="shared" si="8"/>
        <v>0</v>
      </c>
      <c r="J127" s="184">
        <f>'[96]Managerial P&amp;L-SZ'!$E127</f>
        <v>0</v>
      </c>
      <c r="K127" s="184">
        <f>[99]Sheet1!$E125</f>
        <v>0</v>
      </c>
      <c r="L127" s="183">
        <f t="shared" si="9"/>
        <v>0</v>
      </c>
      <c r="M127" s="184">
        <f>'[96]Managerial P&amp;L-SZ'!$F127</f>
        <v>0</v>
      </c>
      <c r="N127" s="184">
        <f>[99]Sheet1!$F125</f>
        <v>0</v>
      </c>
      <c r="O127" s="184">
        <f t="shared" si="10"/>
        <v>0</v>
      </c>
      <c r="P127" s="184">
        <f>'[96]Managerial P&amp;L-SZ'!$O127</f>
        <v>0</v>
      </c>
      <c r="Q127" s="184">
        <f>[99]Sheet1!$G125</f>
        <v>0</v>
      </c>
      <c r="R127" s="184">
        <f t="shared" si="11"/>
        <v>0</v>
      </c>
    </row>
    <row r="128" spans="1:18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3">
        <f>'[96]Managerial P&amp;L-SZ'!$C128</f>
        <v>0</v>
      </c>
      <c r="E128" s="183">
        <f>[99]Sheet1!$C126</f>
        <v>0</v>
      </c>
      <c r="F128" s="183">
        <f t="shared" si="7"/>
        <v>0</v>
      </c>
      <c r="G128" s="183">
        <f>'[96]Managerial P&amp;L-SZ'!$D128</f>
        <v>0</v>
      </c>
      <c r="H128" s="183">
        <f>[99]Sheet1!$D126</f>
        <v>0</v>
      </c>
      <c r="I128" s="183">
        <f t="shared" si="8"/>
        <v>0</v>
      </c>
      <c r="J128" s="183">
        <f>'[96]Managerial P&amp;L-SZ'!$E128</f>
        <v>0</v>
      </c>
      <c r="K128" s="183">
        <f>[99]Sheet1!$E126</f>
        <v>0</v>
      </c>
      <c r="L128" s="183">
        <f t="shared" si="9"/>
        <v>0</v>
      </c>
      <c r="M128" s="183">
        <f>'[96]Managerial P&amp;L-SZ'!$F128</f>
        <v>0</v>
      </c>
      <c r="N128" s="183">
        <f>[99]Sheet1!$F126</f>
        <v>0</v>
      </c>
      <c r="O128" s="183">
        <f t="shared" si="10"/>
        <v>0</v>
      </c>
      <c r="P128" s="183">
        <f>'[96]Managerial P&amp;L-SZ'!$O128</f>
        <v>0</v>
      </c>
      <c r="Q128" s="183">
        <f>[99]Sheet1!$G126</f>
        <v>0</v>
      </c>
      <c r="R128" s="183">
        <f t="shared" si="11"/>
        <v>0</v>
      </c>
    </row>
    <row r="129" spans="1:18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3">
        <f>'[96]Managerial P&amp;L-SZ'!$C129</f>
        <v>0</v>
      </c>
      <c r="E129" s="183">
        <f>[99]Sheet1!$C127</f>
        <v>0</v>
      </c>
      <c r="F129" s="183">
        <f t="shared" si="7"/>
        <v>0</v>
      </c>
      <c r="G129" s="183">
        <f>'[96]Managerial P&amp;L-SZ'!$D129</f>
        <v>0</v>
      </c>
      <c r="H129" s="183">
        <f>[99]Sheet1!$D127</f>
        <v>0</v>
      </c>
      <c r="I129" s="183">
        <f t="shared" si="8"/>
        <v>0</v>
      </c>
      <c r="J129" s="183">
        <f>'[96]Managerial P&amp;L-SZ'!$E129</f>
        <v>0</v>
      </c>
      <c r="K129" s="183">
        <f>[99]Sheet1!$E127</f>
        <v>0</v>
      </c>
      <c r="L129" s="183">
        <f t="shared" si="9"/>
        <v>0</v>
      </c>
      <c r="M129" s="183">
        <f>'[96]Managerial P&amp;L-SZ'!$F129</f>
        <v>0</v>
      </c>
      <c r="N129" s="183">
        <f>[99]Sheet1!$F127</f>
        <v>0</v>
      </c>
      <c r="O129" s="183">
        <f t="shared" si="10"/>
        <v>0</v>
      </c>
      <c r="P129" s="183">
        <f>'[96]Managerial P&amp;L-SZ'!$O129</f>
        <v>0</v>
      </c>
      <c r="Q129" s="183">
        <f>[99]Sheet1!$G127</f>
        <v>0</v>
      </c>
      <c r="R129" s="183">
        <f t="shared" si="11"/>
        <v>0</v>
      </c>
    </row>
    <row r="130" spans="1:18" s="15" customFormat="1" ht="15.95" customHeight="1" x14ac:dyDescent="0.2">
      <c r="A130" s="26"/>
      <c r="B130" s="179">
        <f t="shared" si="6"/>
        <v>127</v>
      </c>
      <c r="C130" s="196" t="s">
        <v>1644</v>
      </c>
      <c r="D130" s="183">
        <f>'[96]Managerial P&amp;L-SZ'!$C130</f>
        <v>0</v>
      </c>
      <c r="E130" s="183">
        <f>[99]Sheet1!$C128</f>
        <v>0</v>
      </c>
      <c r="F130" s="183">
        <f t="shared" si="7"/>
        <v>0</v>
      </c>
      <c r="G130" s="183">
        <f>'[96]Managerial P&amp;L-SZ'!$D130</f>
        <v>0</v>
      </c>
      <c r="H130" s="183">
        <f>[99]Sheet1!$D128</f>
        <v>0</v>
      </c>
      <c r="I130" s="183">
        <f t="shared" si="8"/>
        <v>0</v>
      </c>
      <c r="J130" s="183">
        <f>'[96]Managerial P&amp;L-SZ'!$E130</f>
        <v>0</v>
      </c>
      <c r="K130" s="183">
        <f>[99]Sheet1!$E128</f>
        <v>0</v>
      </c>
      <c r="L130" s="183">
        <f t="shared" si="9"/>
        <v>0</v>
      </c>
      <c r="M130" s="183">
        <f>'[96]Managerial P&amp;L-SZ'!$F130</f>
        <v>0</v>
      </c>
      <c r="N130" s="183">
        <f>[99]Sheet1!$F128</f>
        <v>0</v>
      </c>
      <c r="O130" s="183">
        <f t="shared" si="10"/>
        <v>0</v>
      </c>
      <c r="P130" s="183">
        <f>'[96]Managerial P&amp;L-SZ'!$O130</f>
        <v>0</v>
      </c>
      <c r="Q130" s="183">
        <f>[99]Sheet1!$G128</f>
        <v>0</v>
      </c>
      <c r="R130" s="183">
        <f t="shared" si="11"/>
        <v>0</v>
      </c>
    </row>
    <row r="131" spans="1:18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3">
        <f>'[96]Managerial P&amp;L-SZ'!$C131</f>
        <v>13085.14</v>
      </c>
      <c r="E131" s="183" t="str">
        <f>[99]Sheet1!$C129</f>
        <v>13,085.14</v>
      </c>
      <c r="F131" s="183">
        <f t="shared" si="7"/>
        <v>0</v>
      </c>
      <c r="G131" s="183">
        <f>'[96]Managerial P&amp;L-SZ'!$D131</f>
        <v>2710.77</v>
      </c>
      <c r="H131" s="183" t="str">
        <f>[99]Sheet1!$D129</f>
        <v>2,710.77</v>
      </c>
      <c r="I131" s="183">
        <f t="shared" si="8"/>
        <v>0</v>
      </c>
      <c r="J131" s="183">
        <f>'[96]Managerial P&amp;L-SZ'!$E131</f>
        <v>272.07</v>
      </c>
      <c r="K131" s="183">
        <f>[99]Sheet1!$E129</f>
        <v>272.07</v>
      </c>
      <c r="L131" s="183">
        <f t="shared" si="9"/>
        <v>0</v>
      </c>
      <c r="M131" s="183">
        <f>'[96]Managerial P&amp;L-SZ'!$F131</f>
        <v>3122.39</v>
      </c>
      <c r="N131" s="183" t="str">
        <f>[99]Sheet1!$F129</f>
        <v>3,122.39</v>
      </c>
      <c r="O131" s="183">
        <f t="shared" si="10"/>
        <v>0</v>
      </c>
      <c r="P131" s="183">
        <f>'[96]Managerial P&amp;L-SZ'!$O131</f>
        <v>19190.37</v>
      </c>
      <c r="Q131" s="183" t="str">
        <f>[99]Sheet1!$G129</f>
        <v>19,190.37</v>
      </c>
      <c r="R131" s="183">
        <f t="shared" si="11"/>
        <v>0</v>
      </c>
    </row>
    <row r="132" spans="1:18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4">
        <f>'[96]Managerial P&amp;L-SZ'!$C132</f>
        <v>7.5653148968649322E-3</v>
      </c>
      <c r="E132" s="184" t="str">
        <f>[99]Sheet1!$C130</f>
        <v>13,085.14</v>
      </c>
      <c r="F132" s="184">
        <f t="shared" si="7"/>
        <v>-13085.132434685103</v>
      </c>
      <c r="G132" s="184">
        <f>'[96]Managerial P&amp;L-SZ'!$D132</f>
        <v>2.4386775517381992E-3</v>
      </c>
      <c r="H132" s="184" t="str">
        <f>[99]Sheet1!$D130</f>
        <v>2,710.77</v>
      </c>
      <c r="I132" s="184">
        <f t="shared" si="8"/>
        <v>-2710.7675613224483</v>
      </c>
      <c r="J132" s="184">
        <f>'[96]Managerial P&amp;L-SZ'!$E132</f>
        <v>2.1429811483585922E-4</v>
      </c>
      <c r="K132" s="184" t="str">
        <f>[99]Sheet1!$E130</f>
        <v>4,666.39</v>
      </c>
      <c r="L132" s="183">
        <f t="shared" si="9"/>
        <v>-4666.3897857018856</v>
      </c>
      <c r="M132" s="184">
        <f>'[96]Managerial P&amp;L-SZ'!$F132</f>
        <v>2.3379510710439442E-3</v>
      </c>
      <c r="N132" s="184">
        <f>[99]Sheet1!$F130</f>
        <v>427.72</v>
      </c>
      <c r="O132" s="184">
        <f t="shared" si="10"/>
        <v>-427.71766204892896</v>
      </c>
      <c r="P132" s="184">
        <f>'[96]Managerial P&amp;L-SZ'!$O132</f>
        <v>3.52355638854405E-3</v>
      </c>
      <c r="Q132" s="184">
        <f>[99]Sheet1!$G130</f>
        <v>283.8</v>
      </c>
      <c r="R132" s="184">
        <f t="shared" si="11"/>
        <v>-283.79647644361148</v>
      </c>
    </row>
    <row r="133" spans="1:18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3">
        <f>'[96]Managerial P&amp;L-SZ'!$C133</f>
        <v>0</v>
      </c>
      <c r="E133" s="183">
        <f>[99]Sheet1!$C131</f>
        <v>0</v>
      </c>
      <c r="F133" s="183">
        <f t="shared" ref="F133:F161" si="13">D133-E133</f>
        <v>0</v>
      </c>
      <c r="G133" s="183">
        <f>'[96]Managerial P&amp;L-SZ'!$D133</f>
        <v>0</v>
      </c>
      <c r="H133" s="183">
        <f>[99]Sheet1!$D131</f>
        <v>0</v>
      </c>
      <c r="I133" s="183">
        <f t="shared" ref="I133:I161" si="14">G133-H133</f>
        <v>0</v>
      </c>
      <c r="J133" s="183">
        <f>'[96]Managerial P&amp;L-SZ'!$E133</f>
        <v>0</v>
      </c>
      <c r="K133" s="183">
        <f>[99]Sheet1!$E131</f>
        <v>0</v>
      </c>
      <c r="L133" s="183">
        <f t="shared" ref="L133:L161" si="15">J133-K133</f>
        <v>0</v>
      </c>
      <c r="M133" s="183">
        <f>'[96]Managerial P&amp;L-SZ'!$F133</f>
        <v>0</v>
      </c>
      <c r="N133" s="183">
        <f>[99]Sheet1!$F131</f>
        <v>0</v>
      </c>
      <c r="O133" s="183">
        <f t="shared" ref="O133:O161" si="16">M133-N133</f>
        <v>0</v>
      </c>
      <c r="P133" s="183">
        <f>'[96]Managerial P&amp;L-SZ'!$O133</f>
        <v>0</v>
      </c>
      <c r="Q133" s="183">
        <f>[99]Sheet1!$G131</f>
        <v>0</v>
      </c>
      <c r="R133" s="183">
        <f t="shared" ref="R133:R161" si="17">P133-Q133</f>
        <v>0</v>
      </c>
    </row>
    <row r="134" spans="1:18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3">
        <f>'[96]Managerial P&amp;L-SZ'!$C134</f>
        <v>0</v>
      </c>
      <c r="E134" s="183">
        <f>[99]Sheet1!$C132</f>
        <v>0</v>
      </c>
      <c r="F134" s="183">
        <f t="shared" si="13"/>
        <v>0</v>
      </c>
      <c r="G134" s="183">
        <f>'[96]Managerial P&amp;L-SZ'!$D134</f>
        <v>0</v>
      </c>
      <c r="H134" s="183">
        <f>[99]Sheet1!$D132</f>
        <v>0</v>
      </c>
      <c r="I134" s="183">
        <f t="shared" si="14"/>
        <v>0</v>
      </c>
      <c r="J134" s="183">
        <f>'[96]Managerial P&amp;L-SZ'!$E134</f>
        <v>0</v>
      </c>
      <c r="K134" s="183">
        <f>[99]Sheet1!$E132</f>
        <v>0</v>
      </c>
      <c r="L134" s="183">
        <f t="shared" si="15"/>
        <v>0</v>
      </c>
      <c r="M134" s="183">
        <f>'[96]Managerial P&amp;L-SZ'!$F134</f>
        <v>0</v>
      </c>
      <c r="N134" s="183">
        <f>[99]Sheet1!$F132</f>
        <v>0</v>
      </c>
      <c r="O134" s="183">
        <f t="shared" si="16"/>
        <v>0</v>
      </c>
      <c r="P134" s="183">
        <f>'[96]Managerial P&amp;L-SZ'!$O134</f>
        <v>0</v>
      </c>
      <c r="Q134" s="183">
        <f>[99]Sheet1!$G132</f>
        <v>0</v>
      </c>
      <c r="R134" s="183">
        <f t="shared" si="17"/>
        <v>0</v>
      </c>
    </row>
    <row r="135" spans="1:18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3">
        <f>'[96]Managerial P&amp;L-SZ'!$C135</f>
        <v>0</v>
      </c>
      <c r="E135" s="183">
        <f>[99]Sheet1!$C133</f>
        <v>0</v>
      </c>
      <c r="F135" s="183">
        <f t="shared" si="13"/>
        <v>0</v>
      </c>
      <c r="G135" s="183">
        <f>'[96]Managerial P&amp;L-SZ'!$D135</f>
        <v>0</v>
      </c>
      <c r="H135" s="183">
        <f>[99]Sheet1!$D133</f>
        <v>0</v>
      </c>
      <c r="I135" s="183">
        <f t="shared" si="14"/>
        <v>0</v>
      </c>
      <c r="J135" s="183">
        <f>'[96]Managerial P&amp;L-SZ'!$E135</f>
        <v>0</v>
      </c>
      <c r="K135" s="183">
        <f>[99]Sheet1!$E133</f>
        <v>0</v>
      </c>
      <c r="L135" s="183">
        <f t="shared" si="15"/>
        <v>0</v>
      </c>
      <c r="M135" s="183">
        <f>'[96]Managerial P&amp;L-SZ'!$F135</f>
        <v>0</v>
      </c>
      <c r="N135" s="183">
        <f>[99]Sheet1!$F133</f>
        <v>0</v>
      </c>
      <c r="O135" s="183">
        <f t="shared" si="16"/>
        <v>0</v>
      </c>
      <c r="P135" s="183">
        <f>'[96]Managerial P&amp;L-SZ'!$O135</f>
        <v>0</v>
      </c>
      <c r="Q135" s="183">
        <f>[99]Sheet1!$G133</f>
        <v>0</v>
      </c>
      <c r="R135" s="183">
        <f t="shared" si="17"/>
        <v>0</v>
      </c>
    </row>
    <row r="136" spans="1:18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3">
        <f>'[96]Managerial P&amp;L-SZ'!$C136</f>
        <v>0</v>
      </c>
      <c r="E136" s="183">
        <f>[99]Sheet1!$C134</f>
        <v>0</v>
      </c>
      <c r="F136" s="183">
        <f t="shared" si="13"/>
        <v>0</v>
      </c>
      <c r="G136" s="183">
        <f>'[96]Managerial P&amp;L-SZ'!$D136</f>
        <v>0</v>
      </c>
      <c r="H136" s="183">
        <f>[99]Sheet1!$D134</f>
        <v>0</v>
      </c>
      <c r="I136" s="183">
        <f t="shared" si="14"/>
        <v>0</v>
      </c>
      <c r="J136" s="183">
        <f>'[96]Managerial P&amp;L-SZ'!$E136</f>
        <v>0</v>
      </c>
      <c r="K136" s="183">
        <f>[99]Sheet1!$E134</f>
        <v>0</v>
      </c>
      <c r="L136" s="183">
        <f t="shared" si="15"/>
        <v>0</v>
      </c>
      <c r="M136" s="183">
        <f>'[96]Managerial P&amp;L-SZ'!$F136</f>
        <v>0</v>
      </c>
      <c r="N136" s="183">
        <f>[99]Sheet1!$F134</f>
        <v>0</v>
      </c>
      <c r="O136" s="183">
        <f t="shared" si="16"/>
        <v>0</v>
      </c>
      <c r="P136" s="183">
        <f>'[96]Managerial P&amp;L-SZ'!$O136</f>
        <v>0</v>
      </c>
      <c r="Q136" s="183">
        <f>[99]Sheet1!$G134</f>
        <v>0</v>
      </c>
      <c r="R136" s="183">
        <f t="shared" si="17"/>
        <v>0</v>
      </c>
    </row>
    <row r="137" spans="1:18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3">
        <f>'[96]Managerial P&amp;L-SZ'!$C137</f>
        <v>0</v>
      </c>
      <c r="E137" s="183">
        <f>[99]Sheet1!$C135</f>
        <v>0</v>
      </c>
      <c r="F137" s="183">
        <f t="shared" si="13"/>
        <v>0</v>
      </c>
      <c r="G137" s="183">
        <f>'[96]Managerial P&amp;L-SZ'!$D137</f>
        <v>0</v>
      </c>
      <c r="H137" s="183">
        <f>[99]Sheet1!$D135</f>
        <v>0</v>
      </c>
      <c r="I137" s="183">
        <f t="shared" si="14"/>
        <v>0</v>
      </c>
      <c r="J137" s="183">
        <f>'[96]Managerial P&amp;L-SZ'!$E137</f>
        <v>0</v>
      </c>
      <c r="K137" s="183">
        <f>[99]Sheet1!$E135</f>
        <v>0</v>
      </c>
      <c r="L137" s="183">
        <f t="shared" si="15"/>
        <v>0</v>
      </c>
      <c r="M137" s="183">
        <f>'[96]Managerial P&amp;L-SZ'!$F137</f>
        <v>0</v>
      </c>
      <c r="N137" s="183">
        <f>[99]Sheet1!$F135</f>
        <v>0</v>
      </c>
      <c r="O137" s="183">
        <f t="shared" si="16"/>
        <v>0</v>
      </c>
      <c r="P137" s="183">
        <f>'[96]Managerial P&amp;L-SZ'!$O137</f>
        <v>0</v>
      </c>
      <c r="Q137" s="183">
        <f>[99]Sheet1!$G135</f>
        <v>0</v>
      </c>
      <c r="R137" s="183">
        <f t="shared" si="17"/>
        <v>0</v>
      </c>
    </row>
    <row r="138" spans="1:18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3">
        <f>'[96]Managerial P&amp;L-SZ'!$C138</f>
        <v>0</v>
      </c>
      <c r="E138" s="183">
        <f>[99]Sheet1!$C136</f>
        <v>0</v>
      </c>
      <c r="F138" s="183">
        <f t="shared" si="13"/>
        <v>0</v>
      </c>
      <c r="G138" s="183">
        <f>'[96]Managerial P&amp;L-SZ'!$D138</f>
        <v>0</v>
      </c>
      <c r="H138" s="183">
        <f>[99]Sheet1!$D136</f>
        <v>0</v>
      </c>
      <c r="I138" s="183">
        <f t="shared" si="14"/>
        <v>0</v>
      </c>
      <c r="J138" s="183">
        <f>'[96]Managerial P&amp;L-SZ'!$E138</f>
        <v>0</v>
      </c>
      <c r="K138" s="183">
        <f>[99]Sheet1!$E136</f>
        <v>0</v>
      </c>
      <c r="L138" s="183">
        <f t="shared" si="15"/>
        <v>0</v>
      </c>
      <c r="M138" s="183">
        <f>'[96]Managerial P&amp;L-SZ'!$F138</f>
        <v>0</v>
      </c>
      <c r="N138" s="183">
        <f>[99]Sheet1!$F136</f>
        <v>0</v>
      </c>
      <c r="O138" s="183">
        <f t="shared" si="16"/>
        <v>0</v>
      </c>
      <c r="P138" s="183">
        <f>'[96]Managerial P&amp;L-SZ'!$O138</f>
        <v>0</v>
      </c>
      <c r="Q138" s="183">
        <f>[99]Sheet1!$G136</f>
        <v>0</v>
      </c>
      <c r="R138" s="183">
        <f t="shared" si="17"/>
        <v>0</v>
      </c>
    </row>
    <row r="139" spans="1:18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3">
        <f>'[96]Managerial P&amp;L-SZ'!$C139</f>
        <v>0</v>
      </c>
      <c r="E139" s="183">
        <f>[99]Sheet1!$C137</f>
        <v>0</v>
      </c>
      <c r="F139" s="183">
        <f t="shared" si="13"/>
        <v>0</v>
      </c>
      <c r="G139" s="183">
        <f>'[96]Managerial P&amp;L-SZ'!$D139</f>
        <v>0</v>
      </c>
      <c r="H139" s="183">
        <f>[99]Sheet1!$D137</f>
        <v>0</v>
      </c>
      <c r="I139" s="183">
        <f t="shared" si="14"/>
        <v>0</v>
      </c>
      <c r="J139" s="183">
        <f>'[96]Managerial P&amp;L-SZ'!$E139</f>
        <v>0</v>
      </c>
      <c r="K139" s="183">
        <f>[99]Sheet1!$E137</f>
        <v>0</v>
      </c>
      <c r="L139" s="183">
        <f t="shared" si="15"/>
        <v>0</v>
      </c>
      <c r="M139" s="183">
        <f>'[96]Managerial P&amp;L-SZ'!$F139</f>
        <v>0</v>
      </c>
      <c r="N139" s="183">
        <f>[99]Sheet1!$F137</f>
        <v>0</v>
      </c>
      <c r="O139" s="183">
        <f t="shared" si="16"/>
        <v>0</v>
      </c>
      <c r="P139" s="183">
        <f>'[96]Managerial P&amp;L-SZ'!$O139</f>
        <v>0</v>
      </c>
      <c r="Q139" s="183">
        <f>[99]Sheet1!$G137</f>
        <v>0</v>
      </c>
      <c r="R139" s="183">
        <f t="shared" si="17"/>
        <v>0</v>
      </c>
    </row>
    <row r="140" spans="1:18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3">
        <f>'[96]Managerial P&amp;L-SZ'!$C140</f>
        <v>0</v>
      </c>
      <c r="E140" s="183">
        <f>[99]Sheet1!$C138</f>
        <v>0</v>
      </c>
      <c r="F140" s="183">
        <f t="shared" si="13"/>
        <v>0</v>
      </c>
      <c r="G140" s="183">
        <f>'[96]Managerial P&amp;L-SZ'!$D140</f>
        <v>0</v>
      </c>
      <c r="H140" s="183">
        <f>[99]Sheet1!$D138</f>
        <v>0</v>
      </c>
      <c r="I140" s="183">
        <f t="shared" si="14"/>
        <v>0</v>
      </c>
      <c r="J140" s="183">
        <f>'[96]Managerial P&amp;L-SZ'!$E140</f>
        <v>0</v>
      </c>
      <c r="K140" s="183">
        <f>[99]Sheet1!$E138</f>
        <v>0</v>
      </c>
      <c r="L140" s="183">
        <f t="shared" si="15"/>
        <v>0</v>
      </c>
      <c r="M140" s="183">
        <f>'[96]Managerial P&amp;L-SZ'!$F140</f>
        <v>0</v>
      </c>
      <c r="N140" s="183">
        <f>[99]Sheet1!$F138</f>
        <v>0</v>
      </c>
      <c r="O140" s="183">
        <f t="shared" si="16"/>
        <v>0</v>
      </c>
      <c r="P140" s="183">
        <f>'[96]Managerial P&amp;L-SZ'!$O140</f>
        <v>0</v>
      </c>
      <c r="Q140" s="183">
        <f>[99]Sheet1!$G138</f>
        <v>0</v>
      </c>
      <c r="R140" s="183">
        <f t="shared" si="17"/>
        <v>0</v>
      </c>
    </row>
    <row r="141" spans="1:18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3">
        <f>'[96]Managerial P&amp;L-SZ'!$C141</f>
        <v>0</v>
      </c>
      <c r="E141" s="183">
        <f>[99]Sheet1!$C139</f>
        <v>0</v>
      </c>
      <c r="F141" s="183">
        <f t="shared" si="13"/>
        <v>0</v>
      </c>
      <c r="G141" s="183">
        <f>'[96]Managerial P&amp;L-SZ'!$D141</f>
        <v>0</v>
      </c>
      <c r="H141" s="183">
        <f>[99]Sheet1!$D139</f>
        <v>0</v>
      </c>
      <c r="I141" s="183">
        <f t="shared" si="14"/>
        <v>0</v>
      </c>
      <c r="J141" s="183">
        <f>'[96]Managerial P&amp;L-SZ'!$E141</f>
        <v>0</v>
      </c>
      <c r="K141" s="183">
        <f>[99]Sheet1!$E139</f>
        <v>0</v>
      </c>
      <c r="L141" s="183">
        <f t="shared" si="15"/>
        <v>0</v>
      </c>
      <c r="M141" s="183">
        <f>'[96]Managerial P&amp;L-SZ'!$F141</f>
        <v>0</v>
      </c>
      <c r="N141" s="183">
        <f>[99]Sheet1!$F139</f>
        <v>0</v>
      </c>
      <c r="O141" s="183">
        <f t="shared" si="16"/>
        <v>0</v>
      </c>
      <c r="P141" s="183">
        <f>'[96]Managerial P&amp;L-SZ'!$O141</f>
        <v>0</v>
      </c>
      <c r="Q141" s="183">
        <f>[99]Sheet1!$G139</f>
        <v>0</v>
      </c>
      <c r="R141" s="183">
        <f t="shared" si="17"/>
        <v>0</v>
      </c>
    </row>
    <row r="142" spans="1:18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3">
        <f>'[96]Managerial P&amp;L-SZ'!$C142</f>
        <v>0</v>
      </c>
      <c r="E142" s="183">
        <f>[99]Sheet1!$C140</f>
        <v>0</v>
      </c>
      <c r="F142" s="183">
        <f t="shared" si="13"/>
        <v>0</v>
      </c>
      <c r="G142" s="183">
        <f>'[96]Managerial P&amp;L-SZ'!$D142</f>
        <v>0</v>
      </c>
      <c r="H142" s="183">
        <f>[99]Sheet1!$D140</f>
        <v>0</v>
      </c>
      <c r="I142" s="183">
        <f t="shared" si="14"/>
        <v>0</v>
      </c>
      <c r="J142" s="183">
        <f>'[96]Managerial P&amp;L-SZ'!$E142</f>
        <v>0</v>
      </c>
      <c r="K142" s="183">
        <f>[99]Sheet1!$E140</f>
        <v>0</v>
      </c>
      <c r="L142" s="183">
        <f t="shared" si="15"/>
        <v>0</v>
      </c>
      <c r="M142" s="183">
        <f>'[96]Managerial P&amp;L-SZ'!$F142</f>
        <v>0</v>
      </c>
      <c r="N142" s="183">
        <f>[99]Sheet1!$F140</f>
        <v>0</v>
      </c>
      <c r="O142" s="183">
        <f t="shared" si="16"/>
        <v>0</v>
      </c>
      <c r="P142" s="183">
        <f>'[96]Managerial P&amp;L-SZ'!$O142</f>
        <v>0</v>
      </c>
      <c r="Q142" s="183">
        <f>[99]Sheet1!$G140</f>
        <v>0</v>
      </c>
      <c r="R142" s="183">
        <f t="shared" si="17"/>
        <v>0</v>
      </c>
    </row>
    <row r="143" spans="1:18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3">
        <f>'[96]Managerial P&amp;L-SZ'!$C143</f>
        <v>13085.14</v>
      </c>
      <c r="E143" s="183" t="str">
        <f>[99]Sheet1!$C141</f>
        <v>13,085.14</v>
      </c>
      <c r="F143" s="183">
        <f t="shared" si="13"/>
        <v>0</v>
      </c>
      <c r="G143" s="183">
        <f>'[96]Managerial P&amp;L-SZ'!$D143</f>
        <v>2710.77</v>
      </c>
      <c r="H143" s="183" t="str">
        <f>[99]Sheet1!$D141</f>
        <v>2,710.77</v>
      </c>
      <c r="I143" s="183">
        <f t="shared" si="14"/>
        <v>0</v>
      </c>
      <c r="J143" s="183">
        <f>'[96]Managerial P&amp;L-SZ'!$E143</f>
        <v>272.07</v>
      </c>
      <c r="K143" s="183">
        <f>[99]Sheet1!$E141</f>
        <v>272.07</v>
      </c>
      <c r="L143" s="183">
        <f t="shared" si="15"/>
        <v>0</v>
      </c>
      <c r="M143" s="183">
        <f>'[96]Managerial P&amp;L-SZ'!$F143</f>
        <v>3122.39</v>
      </c>
      <c r="N143" s="183" t="str">
        <f>[99]Sheet1!$F141</f>
        <v>3,122.39</v>
      </c>
      <c r="O143" s="183">
        <f t="shared" si="16"/>
        <v>0</v>
      </c>
      <c r="P143" s="183">
        <f>'[96]Managerial P&amp;L-SZ'!$O143</f>
        <v>19190.37</v>
      </c>
      <c r="Q143" s="183" t="str">
        <f>[99]Sheet1!$G141</f>
        <v>19,190.37</v>
      </c>
      <c r="R143" s="183">
        <f t="shared" si="17"/>
        <v>0</v>
      </c>
    </row>
    <row r="144" spans="1:18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3">
        <f>'[96]Managerial P&amp;L-SZ'!$C144</f>
        <v>0</v>
      </c>
      <c r="E144" s="183">
        <f>[99]Sheet1!$C142</f>
        <v>0</v>
      </c>
      <c r="F144" s="183">
        <f t="shared" si="13"/>
        <v>0</v>
      </c>
      <c r="G144" s="183">
        <f>'[96]Managerial P&amp;L-SZ'!$D144</f>
        <v>0</v>
      </c>
      <c r="H144" s="183">
        <f>[99]Sheet1!$D142</f>
        <v>0</v>
      </c>
      <c r="I144" s="183">
        <f t="shared" si="14"/>
        <v>0</v>
      </c>
      <c r="J144" s="183">
        <f>'[96]Managerial P&amp;L-SZ'!$E144</f>
        <v>0</v>
      </c>
      <c r="K144" s="183">
        <f>[99]Sheet1!$E142</f>
        <v>0</v>
      </c>
      <c r="L144" s="183">
        <f t="shared" si="15"/>
        <v>0</v>
      </c>
      <c r="M144" s="183">
        <f>'[96]Managerial P&amp;L-SZ'!$F144</f>
        <v>0</v>
      </c>
      <c r="N144" s="183">
        <f>[99]Sheet1!$F142</f>
        <v>0</v>
      </c>
      <c r="O144" s="183">
        <f t="shared" si="16"/>
        <v>0</v>
      </c>
      <c r="P144" s="183">
        <f>'[96]Managerial P&amp;L-SZ'!$O144</f>
        <v>0</v>
      </c>
      <c r="Q144" s="183">
        <f>[99]Sheet1!$G142</f>
        <v>0</v>
      </c>
      <c r="R144" s="183">
        <f t="shared" si="17"/>
        <v>0</v>
      </c>
    </row>
    <row r="145" spans="1:18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3">
        <f>'[96]Managerial P&amp;L-SZ'!$C145</f>
        <v>23244.28</v>
      </c>
      <c r="E145" s="183" t="str">
        <f>[99]Sheet1!$C143</f>
        <v>23,244.28</v>
      </c>
      <c r="F145" s="183">
        <f t="shared" si="13"/>
        <v>0</v>
      </c>
      <c r="G145" s="183">
        <f>'[96]Managerial P&amp;L-SZ'!$D145</f>
        <v>22594.99</v>
      </c>
      <c r="H145" s="183" t="str">
        <f>[99]Sheet1!$D143</f>
        <v>22,594.99</v>
      </c>
      <c r="I145" s="183">
        <f t="shared" si="14"/>
        <v>0</v>
      </c>
      <c r="J145" s="183">
        <f>'[96]Managerial P&amp;L-SZ'!$E145</f>
        <v>22385.600000000002</v>
      </c>
      <c r="K145" s="183" t="str">
        <f>[99]Sheet1!$E143</f>
        <v>22,385.60</v>
      </c>
      <c r="L145" s="183">
        <f t="shared" si="15"/>
        <v>0</v>
      </c>
      <c r="M145" s="183">
        <f>'[96]Managerial P&amp;L-SZ'!$F145</f>
        <v>21441.46</v>
      </c>
      <c r="N145" s="183" t="str">
        <f>[99]Sheet1!$F143</f>
        <v>21,441.46</v>
      </c>
      <c r="O145" s="183">
        <f t="shared" si="16"/>
        <v>0</v>
      </c>
      <c r="P145" s="183">
        <f>'[96]Managerial P&amp;L-SZ'!$O145</f>
        <v>89666.330000000016</v>
      </c>
      <c r="Q145" s="183" t="str">
        <f>[99]Sheet1!$G143</f>
        <v>89,666.33</v>
      </c>
      <c r="R145" s="183">
        <f t="shared" si="17"/>
        <v>0</v>
      </c>
    </row>
    <row r="146" spans="1:18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4">
        <f>'[96]Managerial P&amp;L-SZ'!$C146</f>
        <v>1.3438931318342761E-2</v>
      </c>
      <c r="E146" s="184" t="str">
        <f>[99]Sheet1!$C144</f>
        <v>23,244.28</v>
      </c>
      <c r="F146" s="184">
        <f t="shared" si="13"/>
        <v>-23244.266561068682</v>
      </c>
      <c r="G146" s="184">
        <f>'[96]Managerial P&amp;L-SZ'!$D146</f>
        <v>2.0327026968259606E-2</v>
      </c>
      <c r="H146" s="184" t="str">
        <f>[99]Sheet1!$D144</f>
        <v>22,594.99</v>
      </c>
      <c r="I146" s="184">
        <f t="shared" si="14"/>
        <v>-22594.969672973035</v>
      </c>
      <c r="J146" s="184">
        <f>'[96]Managerial P&amp;L-SZ'!$E146</f>
        <v>1.7632197153194439E-2</v>
      </c>
      <c r="K146" s="184">
        <f>[99]Sheet1!$E144</f>
        <v>56.71</v>
      </c>
      <c r="L146" s="183">
        <f t="shared" si="15"/>
        <v>-56.692367802846803</v>
      </c>
      <c r="M146" s="184">
        <f>'[96]Managerial P&amp;L-SZ'!$F146</f>
        <v>1.6054715897676423E-2</v>
      </c>
      <c r="N146" s="184">
        <f>[99]Sheet1!$F144</f>
        <v>62.28</v>
      </c>
      <c r="O146" s="184">
        <f t="shared" si="16"/>
        <v>-62.263945284102327</v>
      </c>
      <c r="P146" s="184">
        <f>'[96]Managerial P&amp;L-SZ'!$O146</f>
        <v>1.6463693504023064E-2</v>
      </c>
      <c r="Q146" s="184">
        <f>[99]Sheet1!$G144</f>
        <v>60.73</v>
      </c>
      <c r="R146" s="184">
        <f t="shared" si="17"/>
        <v>-60.713536306495975</v>
      </c>
    </row>
    <row r="147" spans="1:18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3">
        <f>'[96]Managerial P&amp;L-SZ'!$C147</f>
        <v>0</v>
      </c>
      <c r="E147" s="183">
        <f>[99]Sheet1!$C145</f>
        <v>0</v>
      </c>
      <c r="F147" s="183">
        <f t="shared" si="13"/>
        <v>0</v>
      </c>
      <c r="G147" s="183">
        <f>'[96]Managerial P&amp;L-SZ'!$D147</f>
        <v>0</v>
      </c>
      <c r="H147" s="183">
        <f>[99]Sheet1!$D145</f>
        <v>0</v>
      </c>
      <c r="I147" s="183">
        <f t="shared" si="14"/>
        <v>0</v>
      </c>
      <c r="J147" s="183">
        <f>'[96]Managerial P&amp;L-SZ'!$E147</f>
        <v>0</v>
      </c>
      <c r="K147" s="183">
        <f>[99]Sheet1!$E145</f>
        <v>0</v>
      </c>
      <c r="L147" s="183">
        <f t="shared" si="15"/>
        <v>0</v>
      </c>
      <c r="M147" s="183">
        <f>'[96]Managerial P&amp;L-SZ'!$F147</f>
        <v>0</v>
      </c>
      <c r="N147" s="183">
        <f>[99]Sheet1!$F145</f>
        <v>0</v>
      </c>
      <c r="O147" s="183">
        <f t="shared" si="16"/>
        <v>0</v>
      </c>
      <c r="P147" s="183">
        <f>'[96]Managerial P&amp;L-SZ'!$O147</f>
        <v>0</v>
      </c>
      <c r="Q147" s="183">
        <f>[99]Sheet1!$G145</f>
        <v>0</v>
      </c>
      <c r="R147" s="183">
        <f t="shared" si="17"/>
        <v>0</v>
      </c>
    </row>
    <row r="148" spans="1:18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3">
        <f>'[96]Managerial P&amp;L-SZ'!$C148</f>
        <v>0</v>
      </c>
      <c r="E148" s="183">
        <f>[99]Sheet1!$C146</f>
        <v>0</v>
      </c>
      <c r="F148" s="183">
        <f t="shared" si="13"/>
        <v>0</v>
      </c>
      <c r="G148" s="183">
        <f>'[96]Managerial P&amp;L-SZ'!$D148</f>
        <v>0</v>
      </c>
      <c r="H148" s="183">
        <f>[99]Sheet1!$D146</f>
        <v>0</v>
      </c>
      <c r="I148" s="183">
        <f t="shared" si="14"/>
        <v>0</v>
      </c>
      <c r="J148" s="183">
        <f>'[96]Managerial P&amp;L-SZ'!$E148</f>
        <v>0</v>
      </c>
      <c r="K148" s="183">
        <f>[99]Sheet1!$E146</f>
        <v>0</v>
      </c>
      <c r="L148" s="183">
        <f t="shared" si="15"/>
        <v>0</v>
      </c>
      <c r="M148" s="183">
        <f>'[96]Managerial P&amp;L-SZ'!$F148</f>
        <v>0</v>
      </c>
      <c r="N148" s="183">
        <f>[99]Sheet1!$F146</f>
        <v>0</v>
      </c>
      <c r="O148" s="183">
        <f t="shared" si="16"/>
        <v>0</v>
      </c>
      <c r="P148" s="183">
        <f>'[96]Managerial P&amp;L-SZ'!$O148</f>
        <v>0</v>
      </c>
      <c r="Q148" s="183">
        <f>[99]Sheet1!$G146</f>
        <v>0</v>
      </c>
      <c r="R148" s="183">
        <f t="shared" si="17"/>
        <v>0</v>
      </c>
    </row>
    <row r="149" spans="1:18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3">
        <f>'[96]Managerial P&amp;L-SZ'!$C149</f>
        <v>0</v>
      </c>
      <c r="E149" s="183">
        <f>[99]Sheet1!$C147</f>
        <v>0</v>
      </c>
      <c r="F149" s="183">
        <f t="shared" si="13"/>
        <v>0</v>
      </c>
      <c r="G149" s="183">
        <f>'[96]Managerial P&amp;L-SZ'!$D149</f>
        <v>0</v>
      </c>
      <c r="H149" s="183">
        <f>[99]Sheet1!$D147</f>
        <v>0</v>
      </c>
      <c r="I149" s="183">
        <f t="shared" si="14"/>
        <v>0</v>
      </c>
      <c r="J149" s="183">
        <f>'[96]Managerial P&amp;L-SZ'!$E149</f>
        <v>-10.53</v>
      </c>
      <c r="K149" s="183">
        <f>[99]Sheet1!$E147</f>
        <v>-10.53</v>
      </c>
      <c r="L149" s="183">
        <f t="shared" si="15"/>
        <v>0</v>
      </c>
      <c r="M149" s="183">
        <f>'[96]Managerial P&amp;L-SZ'!$F149</f>
        <v>0</v>
      </c>
      <c r="N149" s="183">
        <f>[99]Sheet1!$F147</f>
        <v>0</v>
      </c>
      <c r="O149" s="183">
        <f t="shared" si="16"/>
        <v>0</v>
      </c>
      <c r="P149" s="183">
        <f>'[96]Managerial P&amp;L-SZ'!$O149</f>
        <v>-10.53</v>
      </c>
      <c r="Q149" s="183">
        <f>[99]Sheet1!$G147</f>
        <v>-10.53</v>
      </c>
      <c r="R149" s="183">
        <f t="shared" si="17"/>
        <v>0</v>
      </c>
    </row>
    <row r="150" spans="1:18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3">
        <f>'[96]Managerial P&amp;L-SZ'!$C150</f>
        <v>23244.28</v>
      </c>
      <c r="E150" s="183" t="str">
        <f>[99]Sheet1!$C148</f>
        <v>23,244.28</v>
      </c>
      <c r="F150" s="183">
        <f t="shared" si="13"/>
        <v>0</v>
      </c>
      <c r="G150" s="183">
        <f>'[96]Managerial P&amp;L-SZ'!$D150</f>
        <v>22594.99</v>
      </c>
      <c r="H150" s="183" t="str">
        <f>[99]Sheet1!$D148</f>
        <v>22,594.99</v>
      </c>
      <c r="I150" s="183">
        <f t="shared" si="14"/>
        <v>0</v>
      </c>
      <c r="J150" s="183">
        <f>'[96]Managerial P&amp;L-SZ'!$E150</f>
        <v>22396.13</v>
      </c>
      <c r="K150" s="183" t="str">
        <f>[99]Sheet1!$E148</f>
        <v>22,396.13</v>
      </c>
      <c r="L150" s="183">
        <f t="shared" si="15"/>
        <v>0</v>
      </c>
      <c r="M150" s="183">
        <f>'[96]Managerial P&amp;L-SZ'!$F150</f>
        <v>21441.46</v>
      </c>
      <c r="N150" s="183" t="str">
        <f>[99]Sheet1!$F148</f>
        <v>21,441.46</v>
      </c>
      <c r="O150" s="183">
        <f t="shared" si="16"/>
        <v>0</v>
      </c>
      <c r="P150" s="183">
        <f>'[96]Managerial P&amp;L-SZ'!$O150</f>
        <v>89676.860000000015</v>
      </c>
      <c r="Q150" s="183" t="str">
        <f>[99]Sheet1!$G148</f>
        <v>89,676.86</v>
      </c>
      <c r="R150" s="183">
        <f t="shared" si="17"/>
        <v>0</v>
      </c>
    </row>
    <row r="151" spans="1:18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3">
        <f>'[96]Managerial P&amp;L-SZ'!$C151</f>
        <v>0</v>
      </c>
      <c r="E151" s="183">
        <f>[99]Sheet1!$C149</f>
        <v>0</v>
      </c>
      <c r="F151" s="183">
        <f t="shared" si="13"/>
        <v>0</v>
      </c>
      <c r="G151" s="183">
        <f>'[96]Managerial P&amp;L-SZ'!$D151</f>
        <v>0</v>
      </c>
      <c r="H151" s="183">
        <f>[99]Sheet1!$D149</f>
        <v>0</v>
      </c>
      <c r="I151" s="183">
        <f t="shared" si="14"/>
        <v>0</v>
      </c>
      <c r="J151" s="183">
        <f>'[96]Managerial P&amp;L-SZ'!$E151</f>
        <v>0</v>
      </c>
      <c r="K151" s="183">
        <f>[99]Sheet1!$E149</f>
        <v>0</v>
      </c>
      <c r="L151" s="183">
        <f t="shared" si="15"/>
        <v>0</v>
      </c>
      <c r="M151" s="183">
        <f>'[96]Managerial P&amp;L-SZ'!$F151</f>
        <v>0</v>
      </c>
      <c r="N151" s="183">
        <f>[99]Sheet1!$F149</f>
        <v>0</v>
      </c>
      <c r="O151" s="183">
        <f t="shared" si="16"/>
        <v>0</v>
      </c>
      <c r="P151" s="183">
        <f>'[96]Managerial P&amp;L-SZ'!$O151</f>
        <v>0</v>
      </c>
      <c r="Q151" s="183">
        <f>[99]Sheet1!$G149</f>
        <v>0</v>
      </c>
      <c r="R151" s="183">
        <f t="shared" si="17"/>
        <v>0</v>
      </c>
    </row>
    <row r="152" spans="1:18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3">
        <f>'[96]Managerial P&amp;L-SZ'!$C152</f>
        <v>0</v>
      </c>
      <c r="E152" s="183">
        <f>[99]Sheet1!$C150</f>
        <v>0</v>
      </c>
      <c r="F152" s="183">
        <f t="shared" si="13"/>
        <v>0</v>
      </c>
      <c r="G152" s="183">
        <f>'[96]Managerial P&amp;L-SZ'!$D152</f>
        <v>0</v>
      </c>
      <c r="H152" s="183">
        <f>[99]Sheet1!$D150</f>
        <v>0</v>
      </c>
      <c r="I152" s="183">
        <f t="shared" si="14"/>
        <v>0</v>
      </c>
      <c r="J152" s="183">
        <f>'[96]Managerial P&amp;L-SZ'!$E152</f>
        <v>0</v>
      </c>
      <c r="K152" s="183">
        <f>[99]Sheet1!$E150</f>
        <v>0</v>
      </c>
      <c r="L152" s="183">
        <f t="shared" si="15"/>
        <v>0</v>
      </c>
      <c r="M152" s="183">
        <f>'[96]Managerial P&amp;L-SZ'!$F152</f>
        <v>0</v>
      </c>
      <c r="N152" s="183">
        <f>[99]Sheet1!$F150</f>
        <v>0</v>
      </c>
      <c r="O152" s="183">
        <f t="shared" si="16"/>
        <v>0</v>
      </c>
      <c r="P152" s="183">
        <f>'[96]Managerial P&amp;L-SZ'!$O152</f>
        <v>0</v>
      </c>
      <c r="Q152" s="183">
        <f>[99]Sheet1!$G150</f>
        <v>0</v>
      </c>
      <c r="R152" s="183">
        <f t="shared" si="17"/>
        <v>0</v>
      </c>
    </row>
    <row r="153" spans="1:18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3">
        <f>'[96]Managerial P&amp;L-SZ'!$C153</f>
        <v>66.66</v>
      </c>
      <c r="E153" s="183">
        <f>[99]Sheet1!$C151</f>
        <v>66.66</v>
      </c>
      <c r="F153" s="183">
        <f t="shared" si="13"/>
        <v>0</v>
      </c>
      <c r="G153" s="183">
        <f>'[96]Managerial P&amp;L-SZ'!$D153</f>
        <v>0</v>
      </c>
      <c r="H153" s="183">
        <f>[99]Sheet1!$D151</f>
        <v>0</v>
      </c>
      <c r="I153" s="183">
        <f t="shared" si="14"/>
        <v>0</v>
      </c>
      <c r="J153" s="183">
        <f>'[96]Managerial P&amp;L-SZ'!$E153</f>
        <v>0</v>
      </c>
      <c r="K153" s="183">
        <f>[99]Sheet1!$E151</f>
        <v>0</v>
      </c>
      <c r="L153" s="183">
        <f t="shared" si="15"/>
        <v>0</v>
      </c>
      <c r="M153" s="183">
        <f>'[96]Managerial P&amp;L-SZ'!$F153</f>
        <v>0</v>
      </c>
      <c r="N153" s="183">
        <f>[99]Sheet1!$F151</f>
        <v>0</v>
      </c>
      <c r="O153" s="183">
        <f t="shared" si="16"/>
        <v>0</v>
      </c>
      <c r="P153" s="183">
        <f>'[96]Managerial P&amp;L-SZ'!$O153</f>
        <v>66.66</v>
      </c>
      <c r="Q153" s="183">
        <f>[99]Sheet1!$G151</f>
        <v>66.66</v>
      </c>
      <c r="R153" s="183">
        <f t="shared" si="17"/>
        <v>0</v>
      </c>
    </row>
    <row r="154" spans="1:18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3">
        <f>'[96]Managerial P&amp;L-SZ'!$C154</f>
        <v>0</v>
      </c>
      <c r="E154" s="183">
        <f>[99]Sheet1!$C152</f>
        <v>0</v>
      </c>
      <c r="F154" s="183">
        <f t="shared" si="13"/>
        <v>0</v>
      </c>
      <c r="G154" s="183">
        <f>'[96]Managerial P&amp;L-SZ'!$D154</f>
        <v>0</v>
      </c>
      <c r="H154" s="183">
        <f>[99]Sheet1!$D152</f>
        <v>0</v>
      </c>
      <c r="I154" s="183">
        <f t="shared" si="14"/>
        <v>0</v>
      </c>
      <c r="J154" s="183">
        <f>'[96]Managerial P&amp;L-SZ'!$E154</f>
        <v>0</v>
      </c>
      <c r="K154" s="183">
        <f>[99]Sheet1!$E152</f>
        <v>0</v>
      </c>
      <c r="L154" s="183">
        <f t="shared" si="15"/>
        <v>0</v>
      </c>
      <c r="M154" s="183">
        <f>'[96]Managerial P&amp;L-SZ'!$F154</f>
        <v>0</v>
      </c>
      <c r="N154" s="183">
        <f>[99]Sheet1!$F152</f>
        <v>0</v>
      </c>
      <c r="O154" s="183">
        <f t="shared" si="16"/>
        <v>0</v>
      </c>
      <c r="P154" s="183">
        <f>'[96]Managerial P&amp;L-SZ'!$O154</f>
        <v>0</v>
      </c>
      <c r="Q154" s="183">
        <f>[99]Sheet1!$G152</f>
        <v>0</v>
      </c>
      <c r="R154" s="183">
        <f t="shared" si="17"/>
        <v>0</v>
      </c>
    </row>
    <row r="155" spans="1:18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3">
        <f>'[96]Managerial P&amp;L-SZ'!$C155</f>
        <v>39206.819999999818</v>
      </c>
      <c r="E155" s="183">
        <f>[99]Sheet1!$C153</f>
        <v>0</v>
      </c>
      <c r="F155" s="183">
        <f t="shared" si="13"/>
        <v>39206.819999999818</v>
      </c>
      <c r="G155" s="183">
        <f>'[96]Managerial P&amp;L-SZ'!$D155</f>
        <v>55615.539999999921</v>
      </c>
      <c r="H155" s="183">
        <f>[99]Sheet1!$D153</f>
        <v>0</v>
      </c>
      <c r="I155" s="183">
        <f t="shared" si="14"/>
        <v>55615.539999999921</v>
      </c>
      <c r="J155" s="183">
        <f>'[96]Managerial P&amp;L-SZ'!$E155</f>
        <v>146585.60999999969</v>
      </c>
      <c r="K155" s="183">
        <f>[99]Sheet1!$E153</f>
        <v>0</v>
      </c>
      <c r="L155" s="183">
        <f t="shared" si="15"/>
        <v>146585.60999999969</v>
      </c>
      <c r="M155" s="183">
        <f>'[96]Managerial P&amp;L-SZ'!$F155</f>
        <v>170707.47000000018</v>
      </c>
      <c r="N155" s="183">
        <f>[99]Sheet1!$F153</f>
        <v>0</v>
      </c>
      <c r="O155" s="183">
        <f t="shared" si="16"/>
        <v>170707.47000000018</v>
      </c>
      <c r="P155" s="183">
        <f>'[96]Managerial P&amp;L-SZ'!$O155</f>
        <v>412115.44000000006</v>
      </c>
      <c r="Q155" s="183">
        <f>[99]Sheet1!$G153</f>
        <v>0</v>
      </c>
      <c r="R155" s="183">
        <f t="shared" si="17"/>
        <v>412115.44000000006</v>
      </c>
    </row>
    <row r="156" spans="1:18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4">
        <f>'[96]Managerial P&amp;L-SZ'!$C156</f>
        <v>2.2667846076136793E-2</v>
      </c>
      <c r="E156" s="184">
        <f>[99]Sheet1!$C154</f>
        <v>0</v>
      </c>
      <c r="F156" s="184">
        <f t="shared" si="13"/>
        <v>2.2667846076136793E-2</v>
      </c>
      <c r="G156" s="184">
        <f>'[96]Managerial P&amp;L-SZ'!$D156</f>
        <v>5.0033152545512043E-2</v>
      </c>
      <c r="H156" s="184">
        <f>[99]Sheet1!$D154</f>
        <v>0</v>
      </c>
      <c r="I156" s="184">
        <f t="shared" si="14"/>
        <v>5.0033152545512043E-2</v>
      </c>
      <c r="J156" s="184">
        <f>'[96]Managerial P&amp;L-SZ'!$E156</f>
        <v>0.1154593298969545</v>
      </c>
      <c r="K156" s="184">
        <f>[99]Sheet1!$E154</f>
        <v>0</v>
      </c>
      <c r="L156" s="183">
        <f t="shared" si="15"/>
        <v>0.1154593298969545</v>
      </c>
      <c r="M156" s="184">
        <f>'[96]Managerial P&amp;L-SZ'!$F156</f>
        <v>0.12782058369444638</v>
      </c>
      <c r="N156" s="184">
        <f>[99]Sheet1!$F154</f>
        <v>0</v>
      </c>
      <c r="O156" s="184">
        <f t="shared" si="16"/>
        <v>0.12782058369444638</v>
      </c>
      <c r="P156" s="184">
        <f>'[96]Managerial P&amp;L-SZ'!$O156</f>
        <v>7.5668785512194012E-2</v>
      </c>
      <c r="Q156" s="184">
        <f>[99]Sheet1!$G154</f>
        <v>0</v>
      </c>
      <c r="R156" s="184">
        <f t="shared" si="17"/>
        <v>7.5668785512194012E-2</v>
      </c>
    </row>
    <row r="157" spans="1:18" ht="17.100000000000001" customHeight="1" x14ac:dyDescent="0.2">
      <c r="A157" s="39"/>
      <c r="B157" s="180">
        <f t="shared" si="12"/>
        <v>154</v>
      </c>
      <c r="C157" s="196" t="s">
        <v>1644</v>
      </c>
      <c r="D157" s="183">
        <f>'[96]Managerial P&amp;L-SZ'!$C157</f>
        <v>0</v>
      </c>
      <c r="E157" s="183">
        <f>[99]Sheet1!$C155</f>
        <v>0</v>
      </c>
      <c r="F157" s="183">
        <f t="shared" si="13"/>
        <v>0</v>
      </c>
      <c r="G157" s="183">
        <f>'[96]Managerial P&amp;L-SZ'!$D157</f>
        <v>0</v>
      </c>
      <c r="H157" s="183">
        <f>[99]Sheet1!$D155</f>
        <v>0</v>
      </c>
      <c r="I157" s="183">
        <f t="shared" si="14"/>
        <v>0</v>
      </c>
      <c r="J157" s="183">
        <f>'[96]Managerial P&amp;L-SZ'!$E157</f>
        <v>0</v>
      </c>
      <c r="K157" s="183">
        <f>[99]Sheet1!$E155</f>
        <v>0</v>
      </c>
      <c r="L157" s="183">
        <f t="shared" si="15"/>
        <v>0</v>
      </c>
      <c r="M157" s="183">
        <f>'[96]Managerial P&amp;L-SZ'!$F157</f>
        <v>0</v>
      </c>
      <c r="N157" s="183">
        <f>[99]Sheet1!$F155</f>
        <v>0</v>
      </c>
      <c r="O157" s="183">
        <f t="shared" si="16"/>
        <v>0</v>
      </c>
      <c r="P157" s="183">
        <f>'[96]Managerial P&amp;L-SZ'!$O157</f>
        <v>0</v>
      </c>
      <c r="Q157" s="183">
        <f>[99]Sheet1!$G155</f>
        <v>0</v>
      </c>
      <c r="R157" s="183">
        <f t="shared" si="17"/>
        <v>0</v>
      </c>
    </row>
    <row r="158" spans="1:18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3">
        <f>'[96]Managerial P&amp;L-SZ'!$C158</f>
        <v>0</v>
      </c>
      <c r="E158" s="183">
        <f>[99]Sheet1!$C156</f>
        <v>0</v>
      </c>
      <c r="F158" s="183">
        <f t="shared" si="13"/>
        <v>0</v>
      </c>
      <c r="G158" s="183">
        <f>'[96]Managerial P&amp;L-SZ'!$D158</f>
        <v>0</v>
      </c>
      <c r="H158" s="183">
        <f>[99]Sheet1!$D156</f>
        <v>0</v>
      </c>
      <c r="I158" s="183">
        <f t="shared" si="14"/>
        <v>0</v>
      </c>
      <c r="J158" s="183">
        <f>'[96]Managerial P&amp;L-SZ'!$E158</f>
        <v>0</v>
      </c>
      <c r="K158" s="183">
        <f>[99]Sheet1!$E156</f>
        <v>0</v>
      </c>
      <c r="L158" s="183">
        <f t="shared" si="15"/>
        <v>0</v>
      </c>
      <c r="M158" s="183">
        <f>'[96]Managerial P&amp;L-SZ'!$F158</f>
        <v>0</v>
      </c>
      <c r="N158" s="183">
        <f>[99]Sheet1!$F156</f>
        <v>0</v>
      </c>
      <c r="O158" s="183">
        <f t="shared" si="16"/>
        <v>0</v>
      </c>
      <c r="P158" s="183">
        <f>'[96]Managerial P&amp;L-SZ'!$O158</f>
        <v>0</v>
      </c>
      <c r="Q158" s="183">
        <f>[99]Sheet1!$G156</f>
        <v>0</v>
      </c>
      <c r="R158" s="183">
        <f t="shared" si="17"/>
        <v>0</v>
      </c>
    </row>
    <row r="159" spans="1:18" ht="15.95" customHeight="1" x14ac:dyDescent="0.2">
      <c r="A159" s="39"/>
      <c r="B159" s="180">
        <f t="shared" si="12"/>
        <v>156</v>
      </c>
      <c r="C159" s="172" t="s">
        <v>1634</v>
      </c>
      <c r="D159" s="183">
        <f>'[96]Managerial P&amp;L-SZ'!$C159</f>
        <v>0</v>
      </c>
      <c r="E159" s="183">
        <f>[99]Sheet1!$C157</f>
        <v>0</v>
      </c>
      <c r="F159" s="183">
        <f t="shared" si="13"/>
        <v>0</v>
      </c>
      <c r="G159" s="183">
        <f>'[96]Managerial P&amp;L-SZ'!$D159</f>
        <v>0</v>
      </c>
      <c r="H159" s="183">
        <f>[99]Sheet1!$D157</f>
        <v>0</v>
      </c>
      <c r="I159" s="183">
        <f t="shared" si="14"/>
        <v>0</v>
      </c>
      <c r="J159" s="183">
        <f>'[96]Managerial P&amp;L-SZ'!$E159</f>
        <v>0</v>
      </c>
      <c r="K159" s="183">
        <f>[99]Sheet1!$E157</f>
        <v>0</v>
      </c>
      <c r="L159" s="183">
        <f t="shared" si="15"/>
        <v>0</v>
      </c>
      <c r="M159" s="183">
        <f>'[96]Managerial P&amp;L-SZ'!$F159</f>
        <v>0</v>
      </c>
      <c r="N159" s="183">
        <f>[99]Sheet1!$F157</f>
        <v>0</v>
      </c>
      <c r="O159" s="183">
        <f t="shared" si="16"/>
        <v>0</v>
      </c>
      <c r="P159" s="183">
        <f>'[96]Managerial P&amp;L-SZ'!$O159</f>
        <v>0</v>
      </c>
      <c r="Q159" s="183">
        <f>[99]Sheet1!$G157</f>
        <v>0</v>
      </c>
      <c r="R159" s="183">
        <f t="shared" si="17"/>
        <v>0</v>
      </c>
    </row>
    <row r="160" spans="1:18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3">
        <f>'[96]Managerial P&amp;L-SZ'!$C160</f>
        <v>39206.819999999818</v>
      </c>
      <c r="E160" s="183">
        <f>[99]Sheet1!$C158</f>
        <v>0</v>
      </c>
      <c r="F160" s="183">
        <f t="shared" si="13"/>
        <v>39206.819999999818</v>
      </c>
      <c r="G160" s="183">
        <f>'[96]Managerial P&amp;L-SZ'!$D160</f>
        <v>55615.539999999921</v>
      </c>
      <c r="H160" s="183">
        <f>[99]Sheet1!$D158</f>
        <v>0</v>
      </c>
      <c r="I160" s="183">
        <f t="shared" si="14"/>
        <v>55615.539999999921</v>
      </c>
      <c r="J160" s="183">
        <f>'[96]Managerial P&amp;L-SZ'!$E160</f>
        <v>146585.60999999969</v>
      </c>
      <c r="K160" s="183">
        <f>[99]Sheet1!$E158</f>
        <v>0</v>
      </c>
      <c r="L160" s="183">
        <f t="shared" si="15"/>
        <v>146585.60999999969</v>
      </c>
      <c r="M160" s="183">
        <f>'[96]Managerial P&amp;L-SZ'!$F160</f>
        <v>170707.47000000018</v>
      </c>
      <c r="N160" s="183">
        <f>[99]Sheet1!$F158</f>
        <v>0</v>
      </c>
      <c r="O160" s="183">
        <f t="shared" si="16"/>
        <v>170707.47000000018</v>
      </c>
      <c r="P160" s="183">
        <f>'[96]Managerial P&amp;L-SZ'!$O160</f>
        <v>412115.44000000006</v>
      </c>
      <c r="Q160" s="183">
        <f>[99]Sheet1!$G158</f>
        <v>0</v>
      </c>
      <c r="R160" s="183">
        <f t="shared" si="17"/>
        <v>412115.44000000006</v>
      </c>
    </row>
    <row r="161" spans="1:18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85">
        <f>'[96]Managerial P&amp;L-SZ'!$C161</f>
        <v>2.2667846076136793E-2</v>
      </c>
      <c r="E161" s="185">
        <f>[99]Sheet1!$C159</f>
        <v>0</v>
      </c>
      <c r="F161" s="185">
        <f t="shared" si="13"/>
        <v>2.2667846076136793E-2</v>
      </c>
      <c r="G161" s="185">
        <f>'[96]Managerial P&amp;L-SZ'!$D161</f>
        <v>5.0033152545512043E-2</v>
      </c>
      <c r="H161" s="185">
        <f>[99]Sheet1!$D159</f>
        <v>0</v>
      </c>
      <c r="I161" s="185">
        <f t="shared" si="14"/>
        <v>5.0033152545512043E-2</v>
      </c>
      <c r="J161" s="185">
        <f>'[96]Managerial P&amp;L-SZ'!$E161</f>
        <v>0.1154593298969545</v>
      </c>
      <c r="K161" s="185">
        <f>[99]Sheet1!$E159</f>
        <v>0</v>
      </c>
      <c r="L161" s="186">
        <f t="shared" si="15"/>
        <v>0.1154593298969545</v>
      </c>
      <c r="M161" s="185">
        <f>'[96]Managerial P&amp;L-SZ'!$F161</f>
        <v>0.12782058369444638</v>
      </c>
      <c r="N161" s="185">
        <f>[99]Sheet1!$F159</f>
        <v>0</v>
      </c>
      <c r="O161" s="185">
        <f t="shared" si="16"/>
        <v>0.12782058369444638</v>
      </c>
      <c r="P161" s="185">
        <f>'[96]Managerial P&amp;L-SZ'!$O161</f>
        <v>7.5668785512194012E-2</v>
      </c>
      <c r="Q161" s="185">
        <f>[99]Sheet1!$G159</f>
        <v>0</v>
      </c>
      <c r="R161" s="185">
        <f t="shared" si="17"/>
        <v>7.5668785512194012E-2</v>
      </c>
    </row>
  </sheetData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9D7-4861-4074-BFCF-BDC44BB38A66}">
  <dimension ref="A1:X161"/>
  <sheetViews>
    <sheetView showZeros="0" zoomScaleNormal="100" workbookViewId="0">
      <pane xSplit="1" ySplit="3" topLeftCell="B139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F156" sqref="F156"/>
    </sheetView>
  </sheetViews>
  <sheetFormatPr defaultColWidth="10.140625" defaultRowHeight="15" x14ac:dyDescent="0.2"/>
  <cols>
    <col min="1" max="1" width="55.7109375" style="17" bestFit="1" customWidth="1"/>
    <col min="2" max="2" width="10.140625" style="160" customWidth="1"/>
    <col min="3" max="3" width="11.28515625" style="17" bestFit="1" customWidth="1"/>
    <col min="4" max="4" width="12.85546875" style="163" bestFit="1" customWidth="1"/>
    <col min="5" max="5" width="10.7109375" style="163" bestFit="1" customWidth="1"/>
    <col min="6" max="6" width="12.85546875" style="163" bestFit="1" customWidth="1"/>
    <col min="7" max="7" width="12.28515625" style="163" bestFit="1" customWidth="1"/>
    <col min="8" max="8" width="13.5703125" style="163" bestFit="1" customWidth="1"/>
    <col min="9" max="9" width="12.85546875" style="163" bestFit="1" customWidth="1"/>
    <col min="10" max="10" width="10.7109375" style="163" bestFit="1" customWidth="1"/>
    <col min="11" max="11" width="12.85546875" style="163" bestFit="1" customWidth="1"/>
    <col min="12" max="12" width="12.28515625" style="163" bestFit="1" customWidth="1"/>
    <col min="13" max="13" width="13.5703125" style="163" bestFit="1" customWidth="1"/>
    <col min="14" max="14" width="12.85546875" style="163" bestFit="1" customWidth="1"/>
    <col min="15" max="15" width="11.28515625" style="163" bestFit="1" customWidth="1"/>
    <col min="16" max="16" width="15.140625" style="163" bestFit="1" customWidth="1"/>
    <col min="17" max="17" width="12.28515625" style="163" bestFit="1" customWidth="1"/>
    <col min="18" max="19" width="12.85546875" style="163" bestFit="1" customWidth="1"/>
    <col min="20" max="20" width="12.28515625" style="163" bestFit="1" customWidth="1"/>
    <col min="21" max="24" width="12.85546875" style="163" bestFit="1" customWidth="1"/>
    <col min="25" max="16384" width="10.140625" style="18"/>
  </cols>
  <sheetData>
    <row r="1" spans="1:24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</row>
    <row r="2" spans="1:24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</row>
    <row r="3" spans="1:24" s="36" customFormat="1" ht="27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P&amp;L-NJ'!$C3</f>
        <v>Jan-23</v>
      </c>
      <c r="E3" s="169" t="str">
        <f>'[96]Managerial P&amp;L'!$D$3</f>
        <v>Jan-23
Adjust</v>
      </c>
      <c r="F3" s="169" t="str">
        <f>'[96]Managerial P&amp;L'!$E$3</f>
        <v>Jan-23-
update</v>
      </c>
      <c r="G3" s="170" t="s">
        <v>1628</v>
      </c>
      <c r="H3" s="171" t="s">
        <v>1629</v>
      </c>
      <c r="I3" s="169" t="str">
        <f>'[96]Managerial P&amp;L'!$F$3</f>
        <v>Feb-23</v>
      </c>
      <c r="J3" s="169" t="str">
        <f>'[96]Managerial P&amp;L'!$G$3</f>
        <v>Feb-23
Adjust</v>
      </c>
      <c r="K3" s="169" t="str">
        <f>'[96]Managerial P&amp;L'!$H$3</f>
        <v>Feb-23-
update</v>
      </c>
      <c r="L3" s="170" t="s">
        <v>1630</v>
      </c>
      <c r="M3" s="171" t="s">
        <v>1631</v>
      </c>
      <c r="N3" s="169" t="str">
        <f>'[96]Managerial P&amp;L'!$I$3</f>
        <v>Mar-23</v>
      </c>
      <c r="O3" s="169" t="str">
        <f>'[96]Managerial P&amp;L'!$J$3</f>
        <v>Mar-23
Adjust</v>
      </c>
      <c r="P3" s="169" t="str">
        <f>'[96]Managerial P&amp;L'!$K$3</f>
        <v>Mar-23-update</v>
      </c>
      <c r="Q3" s="170" t="s">
        <v>1638</v>
      </c>
      <c r="R3" s="171" t="s">
        <v>1639</v>
      </c>
      <c r="S3" s="169" t="str">
        <f>'[96]Managerial P&amp;L'!$L$3</f>
        <v>Apr-23</v>
      </c>
      <c r="T3" s="170" t="s">
        <v>1640</v>
      </c>
      <c r="U3" s="171" t="s">
        <v>1641</v>
      </c>
      <c r="V3" s="169" t="str">
        <f>'[96]Managerial P&amp;L'!$W$3</f>
        <v>2023 YTD</v>
      </c>
      <c r="W3" s="170" t="s">
        <v>1642</v>
      </c>
      <c r="X3" s="170" t="s">
        <v>1643</v>
      </c>
    </row>
    <row r="4" spans="1:24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7">
        <f>'[96]Managerial P&amp;L-NJ'!$C4</f>
        <v>3347520</v>
      </c>
      <c r="E4" s="187">
        <f>'[96]Managerial P&amp;L-NJ'!$D4</f>
        <v>0</v>
      </c>
      <c r="F4" s="187">
        <f>'[96]Managerial P&amp;L-NJ'!$E4</f>
        <v>3347520</v>
      </c>
      <c r="G4" s="187">
        <f>[100]Sheet1!$C2</f>
        <v>0</v>
      </c>
      <c r="H4" s="187">
        <f>F4-G4</f>
        <v>3347520</v>
      </c>
      <c r="I4" s="187">
        <f>'[96]Managerial P&amp;L-NJ'!$F4</f>
        <v>1708239</v>
      </c>
      <c r="J4" s="187">
        <f>'[96]Managerial P&amp;L-NJ'!$G4</f>
        <v>0</v>
      </c>
      <c r="K4" s="187">
        <f>'[96]Managerial P&amp;L-NJ'!$H4</f>
        <v>1708239</v>
      </c>
      <c r="L4" s="187">
        <f>[100]Sheet1!$D2</f>
        <v>0</v>
      </c>
      <c r="M4" s="187">
        <f>K4-L4</f>
        <v>1708239</v>
      </c>
      <c r="N4" s="187">
        <f>'[96]Managerial P&amp;L-NJ'!$I4</f>
        <v>1810570</v>
      </c>
      <c r="O4" s="187">
        <f>'[96]Managerial P&amp;L-NJ'!$J4</f>
        <v>0</v>
      </c>
      <c r="P4" s="187">
        <f>'[96]Managerial P&amp;L-NJ'!$K4</f>
        <v>1810570</v>
      </c>
      <c r="Q4" s="187">
        <f>[100]Sheet1!$E2</f>
        <v>0</v>
      </c>
      <c r="R4" s="187">
        <f>P4-Q4</f>
        <v>1810570</v>
      </c>
      <c r="S4" s="187">
        <f>'[96]Managerial P&amp;L-NJ'!$L4</f>
        <v>1676950</v>
      </c>
      <c r="T4" s="187">
        <f>[100]Sheet1!$F2</f>
        <v>0</v>
      </c>
      <c r="U4" s="187">
        <f>S4-T4</f>
        <v>1676950</v>
      </c>
      <c r="V4" s="187">
        <f>'[96]Managerial P&amp;L-NJ'!$U4</f>
        <v>8543279</v>
      </c>
      <c r="W4" s="187">
        <f>[100]Sheet1!$G2</f>
        <v>0</v>
      </c>
      <c r="X4" s="187">
        <f>V4-W4</f>
        <v>8543279</v>
      </c>
    </row>
    <row r="5" spans="1:24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7">
        <f>'[96]Managerial P&amp;L-NJ'!$C5</f>
        <v>-716660</v>
      </c>
      <c r="E5" s="187">
        <f>'[96]Managerial P&amp;L-NJ'!$D5</f>
        <v>0</v>
      </c>
      <c r="F5" s="187">
        <f>'[96]Managerial P&amp;L-NJ'!$E5</f>
        <v>-716660</v>
      </c>
      <c r="G5" s="187">
        <f>[100]Sheet1!$C3</f>
        <v>0</v>
      </c>
      <c r="H5" s="187">
        <f>F5-G5</f>
        <v>-716660</v>
      </c>
      <c r="I5" s="187">
        <f>'[96]Managerial P&amp;L-NJ'!$F5</f>
        <v>-120810</v>
      </c>
      <c r="J5" s="187">
        <f>'[96]Managerial P&amp;L-NJ'!$G5</f>
        <v>0</v>
      </c>
      <c r="K5" s="187">
        <f>'[96]Managerial P&amp;L-NJ'!$H5</f>
        <v>-120810</v>
      </c>
      <c r="L5" s="187">
        <f>[100]Sheet1!$D3</f>
        <v>0</v>
      </c>
      <c r="M5" s="187">
        <f>K5-L5</f>
        <v>-120810</v>
      </c>
      <c r="N5" s="187">
        <f>'[96]Managerial P&amp;L-NJ'!$I5</f>
        <v>-56304</v>
      </c>
      <c r="O5" s="187">
        <f>'[96]Managerial P&amp;L-NJ'!$J5</f>
        <v>0</v>
      </c>
      <c r="P5" s="187">
        <f>'[96]Managerial P&amp;L-NJ'!$K5</f>
        <v>-56304</v>
      </c>
      <c r="Q5" s="187">
        <f>[100]Sheet1!$E3</f>
        <v>0</v>
      </c>
      <c r="R5" s="187">
        <f>P5-Q5</f>
        <v>-56304</v>
      </c>
      <c r="S5" s="187">
        <f>'[96]Managerial P&amp;L-NJ'!$L5</f>
        <v>-4875</v>
      </c>
      <c r="T5" s="187">
        <f>[100]Sheet1!$F3</f>
        <v>0</v>
      </c>
      <c r="U5" s="187">
        <f t="shared" ref="U5:U68" si="1">S5-T5</f>
        <v>-4875</v>
      </c>
      <c r="V5" s="187">
        <f>'[96]Managerial P&amp;L-NJ'!$U5</f>
        <v>-898649</v>
      </c>
      <c r="W5" s="187">
        <f>[100]Sheet1!$G3</f>
        <v>0</v>
      </c>
      <c r="X5" s="187">
        <f t="shared" ref="X5:X68" si="2">V5-W5</f>
        <v>-898649</v>
      </c>
    </row>
    <row r="6" spans="1:24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7">
        <f>'[96]Managerial P&amp;L-NJ'!$C6</f>
        <v>2630860</v>
      </c>
      <c r="E6" s="187">
        <f>'[96]Managerial P&amp;L-NJ'!$D6</f>
        <v>0</v>
      </c>
      <c r="F6" s="187">
        <f>'[96]Managerial P&amp;L-NJ'!$E6</f>
        <v>2630860</v>
      </c>
      <c r="G6" s="187">
        <f>[100]Sheet1!$C4</f>
        <v>0</v>
      </c>
      <c r="H6" s="187">
        <f t="shared" ref="H6:H69" si="3">F6-G6</f>
        <v>2630860</v>
      </c>
      <c r="I6" s="187">
        <f>'[96]Managerial P&amp;L-NJ'!$F6</f>
        <v>1587429</v>
      </c>
      <c r="J6" s="187">
        <f>'[96]Managerial P&amp;L-NJ'!$G6</f>
        <v>0</v>
      </c>
      <c r="K6" s="187">
        <f>'[96]Managerial P&amp;L-NJ'!$H6</f>
        <v>1587429</v>
      </c>
      <c r="L6" s="187">
        <f>[100]Sheet1!$D4</f>
        <v>0</v>
      </c>
      <c r="M6" s="187">
        <f t="shared" ref="M6:M69" si="4">K6-L6</f>
        <v>1587429</v>
      </c>
      <c r="N6" s="187">
        <f>'[96]Managerial P&amp;L-NJ'!$I6</f>
        <v>1754266</v>
      </c>
      <c r="O6" s="187">
        <f>'[96]Managerial P&amp;L-NJ'!$J6</f>
        <v>0</v>
      </c>
      <c r="P6" s="187">
        <f>'[96]Managerial P&amp;L-NJ'!$K6</f>
        <v>1754266</v>
      </c>
      <c r="Q6" s="187">
        <f>[100]Sheet1!$E4</f>
        <v>0</v>
      </c>
      <c r="R6" s="187">
        <f t="shared" ref="R6:R69" si="5">P6-Q6</f>
        <v>1754266</v>
      </c>
      <c r="S6" s="187">
        <f>'[96]Managerial P&amp;L-NJ'!$L6</f>
        <v>1672075</v>
      </c>
      <c r="T6" s="187">
        <f>[100]Sheet1!$F4</f>
        <v>0</v>
      </c>
      <c r="U6" s="187">
        <f t="shared" si="1"/>
        <v>1672075</v>
      </c>
      <c r="V6" s="187">
        <f>'[96]Managerial P&amp;L-NJ'!$U6</f>
        <v>7644629.9999999991</v>
      </c>
      <c r="W6" s="187">
        <f>[100]Sheet1!$G4</f>
        <v>0</v>
      </c>
      <c r="X6" s="187">
        <f t="shared" si="2"/>
        <v>7644629.9999999991</v>
      </c>
    </row>
    <row r="7" spans="1:24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7">
        <f>'[96]Managerial P&amp;L-NJ'!$C7</f>
        <v>-302665.09999999998</v>
      </c>
      <c r="E7" s="187">
        <f>'[96]Managerial P&amp;L-NJ'!$D7</f>
        <v>0</v>
      </c>
      <c r="F7" s="187">
        <f>'[96]Managerial P&amp;L-NJ'!$E7</f>
        <v>-302665.09999999998</v>
      </c>
      <c r="G7" s="187">
        <f>[100]Sheet1!$C5</f>
        <v>0</v>
      </c>
      <c r="H7" s="187">
        <f t="shared" si="3"/>
        <v>-302665.09999999998</v>
      </c>
      <c r="I7" s="187">
        <f>'[96]Managerial P&amp;L-NJ'!$F7</f>
        <v>-182624.84</v>
      </c>
      <c r="J7" s="187">
        <f>'[96]Managerial P&amp;L-NJ'!$G7</f>
        <v>0</v>
      </c>
      <c r="K7" s="187">
        <f>'[96]Managerial P&amp;L-NJ'!$H7</f>
        <v>-182624.84</v>
      </c>
      <c r="L7" s="187">
        <f>[100]Sheet1!$D5</f>
        <v>0</v>
      </c>
      <c r="M7" s="187">
        <f t="shared" si="4"/>
        <v>-182624.84</v>
      </c>
      <c r="N7" s="187">
        <f>'[96]Managerial P&amp;L-NJ'!$I7</f>
        <v>-201818.44</v>
      </c>
      <c r="O7" s="187">
        <f>'[96]Managerial P&amp;L-NJ'!$J7</f>
        <v>0</v>
      </c>
      <c r="P7" s="187">
        <f>'[96]Managerial P&amp;L-NJ'!$K7</f>
        <v>-201818.44</v>
      </c>
      <c r="Q7" s="187">
        <f>[100]Sheet1!$E5</f>
        <v>0</v>
      </c>
      <c r="R7" s="187">
        <f t="shared" si="5"/>
        <v>-201818.44</v>
      </c>
      <c r="S7" s="187">
        <f>'[96]Managerial P&amp;L-NJ'!$L7</f>
        <v>-192362.68</v>
      </c>
      <c r="T7" s="187">
        <f>[100]Sheet1!$F5</f>
        <v>0</v>
      </c>
      <c r="U7" s="187">
        <f t="shared" si="1"/>
        <v>-192362.68</v>
      </c>
      <c r="V7" s="187">
        <f>'[96]Managerial P&amp;L-NJ'!$U7</f>
        <v>-879471.05999999982</v>
      </c>
      <c r="W7" s="187">
        <f>[100]Sheet1!$G5</f>
        <v>0</v>
      </c>
      <c r="X7" s="187">
        <f t="shared" si="2"/>
        <v>-879471.05999999982</v>
      </c>
    </row>
    <row r="8" spans="1:24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7">
        <f>'[96]Managerial P&amp;L-NJ'!$C8</f>
        <v>2328194.9</v>
      </c>
      <c r="E8" s="187">
        <f>'[96]Managerial P&amp;L-NJ'!$D8</f>
        <v>0</v>
      </c>
      <c r="F8" s="187">
        <f>'[96]Managerial P&amp;L-NJ'!$E8</f>
        <v>2328194.9</v>
      </c>
      <c r="G8" s="187" t="str">
        <f>[100]Sheet1!$C6</f>
        <v>2,328,194.90</v>
      </c>
      <c r="H8" s="187">
        <f t="shared" si="3"/>
        <v>0</v>
      </c>
      <c r="I8" s="187">
        <f>'[96]Managerial P&amp;L-NJ'!$F8</f>
        <v>1404804.16</v>
      </c>
      <c r="J8" s="187">
        <f>'[96]Managerial P&amp;L-NJ'!$G8</f>
        <v>0</v>
      </c>
      <c r="K8" s="187">
        <f>'[96]Managerial P&amp;L-NJ'!$H8</f>
        <v>1404804.16</v>
      </c>
      <c r="L8" s="187" t="str">
        <f>[100]Sheet1!$D6</f>
        <v>1,404,804.16</v>
      </c>
      <c r="M8" s="187">
        <f t="shared" si="4"/>
        <v>0</v>
      </c>
      <c r="N8" s="187">
        <f>'[96]Managerial P&amp;L-NJ'!$I8</f>
        <v>1552447.56</v>
      </c>
      <c r="O8" s="187">
        <f>'[96]Managerial P&amp;L-NJ'!$J8</f>
        <v>0</v>
      </c>
      <c r="P8" s="187">
        <f>'[96]Managerial P&amp;L-NJ'!$K8</f>
        <v>1552447.56</v>
      </c>
      <c r="Q8" s="187" t="str">
        <f>[100]Sheet1!$E6</f>
        <v>1,552,447.56</v>
      </c>
      <c r="R8" s="187">
        <f t="shared" si="5"/>
        <v>0</v>
      </c>
      <c r="S8" s="187">
        <f>'[96]Managerial P&amp;L-NJ'!$L8</f>
        <v>1479712.32</v>
      </c>
      <c r="T8" s="187" t="str">
        <f>[100]Sheet1!$F6</f>
        <v>1,479,712.32</v>
      </c>
      <c r="U8" s="187">
        <f t="shared" si="1"/>
        <v>0</v>
      </c>
      <c r="V8" s="187">
        <f>'[96]Managerial P&amp;L-NJ'!$U8</f>
        <v>6765158.9399999995</v>
      </c>
      <c r="W8" s="187" t="str">
        <f>[100]Sheet1!$G6</f>
        <v>6,765,158.94</v>
      </c>
      <c r="X8" s="187">
        <f t="shared" si="2"/>
        <v>0</v>
      </c>
    </row>
    <row r="9" spans="1:24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7">
        <f>'[96]Managerial P&amp;L-NJ'!$C9</f>
        <v>2328194.9</v>
      </c>
      <c r="E9" s="187">
        <f>'[96]Managerial P&amp;L-NJ'!$D9</f>
        <v>0</v>
      </c>
      <c r="F9" s="187">
        <f>'[96]Managerial P&amp;L-NJ'!$E9</f>
        <v>2328194.9</v>
      </c>
      <c r="G9" s="187" t="str">
        <f>[100]Sheet1!$C7</f>
        <v>2,328,194.90</v>
      </c>
      <c r="H9" s="187">
        <f t="shared" si="3"/>
        <v>0</v>
      </c>
      <c r="I9" s="187">
        <f>'[96]Managerial P&amp;L-NJ'!$F9</f>
        <v>1404804.16</v>
      </c>
      <c r="J9" s="187">
        <f>'[96]Managerial P&amp;L-NJ'!$G9</f>
        <v>0</v>
      </c>
      <c r="K9" s="187">
        <f>'[96]Managerial P&amp;L-NJ'!$H9</f>
        <v>1404804.16</v>
      </c>
      <c r="L9" s="187" t="str">
        <f>[100]Sheet1!$D7</f>
        <v>1,404,804.16</v>
      </c>
      <c r="M9" s="187">
        <f t="shared" si="4"/>
        <v>0</v>
      </c>
      <c r="N9" s="187">
        <f>'[96]Managerial P&amp;L-NJ'!$I9</f>
        <v>1552447.56</v>
      </c>
      <c r="O9" s="187">
        <f>'[96]Managerial P&amp;L-NJ'!$J9</f>
        <v>0</v>
      </c>
      <c r="P9" s="187">
        <f>'[96]Managerial P&amp;L-NJ'!$K9</f>
        <v>1552447.56</v>
      </c>
      <c r="Q9" s="187" t="str">
        <f>[100]Sheet1!$E7</f>
        <v>1,552,447.56</v>
      </c>
      <c r="R9" s="187">
        <f t="shared" si="5"/>
        <v>0</v>
      </c>
      <c r="S9" s="187">
        <f>'[96]Managerial P&amp;L-NJ'!$L9</f>
        <v>1479712.32</v>
      </c>
      <c r="T9" s="187" t="str">
        <f>[100]Sheet1!$F7</f>
        <v>1,479,712.32</v>
      </c>
      <c r="U9" s="187">
        <f t="shared" si="1"/>
        <v>0</v>
      </c>
      <c r="V9" s="187">
        <f>'[96]Managerial P&amp;L-NJ'!$U9</f>
        <v>6765158.9399999995</v>
      </c>
      <c r="W9" s="187" t="str">
        <f>[100]Sheet1!$G7</f>
        <v>6,765,158.94</v>
      </c>
      <c r="X9" s="187">
        <f t="shared" si="2"/>
        <v>0</v>
      </c>
    </row>
    <row r="10" spans="1:24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7">
        <f>'[96]Managerial P&amp;L-NJ'!$C10</f>
        <v>0</v>
      </c>
      <c r="E10" s="187">
        <f>'[96]Managerial P&amp;L-NJ'!$D10</f>
        <v>0</v>
      </c>
      <c r="F10" s="187">
        <f>'[96]Managerial P&amp;L-NJ'!$E10</f>
        <v>0</v>
      </c>
      <c r="G10" s="187">
        <f>[100]Sheet1!$C8</f>
        <v>0</v>
      </c>
      <c r="H10" s="187">
        <f t="shared" si="3"/>
        <v>0</v>
      </c>
      <c r="I10" s="187">
        <f>'[96]Managerial P&amp;L-NJ'!$F10</f>
        <v>0</v>
      </c>
      <c r="J10" s="187">
        <f>'[96]Managerial P&amp;L-NJ'!$G10</f>
        <v>0</v>
      </c>
      <c r="K10" s="187">
        <f>'[96]Managerial P&amp;L-NJ'!$H10</f>
        <v>0</v>
      </c>
      <c r="L10" s="187">
        <f>[100]Sheet1!$D8</f>
        <v>0</v>
      </c>
      <c r="M10" s="187">
        <f t="shared" si="4"/>
        <v>0</v>
      </c>
      <c r="N10" s="187">
        <f>'[96]Managerial P&amp;L-NJ'!$I10</f>
        <v>0</v>
      </c>
      <c r="O10" s="187">
        <f>'[96]Managerial P&amp;L-NJ'!$J10</f>
        <v>0</v>
      </c>
      <c r="P10" s="187">
        <f>'[96]Managerial P&amp;L-NJ'!$K10</f>
        <v>0</v>
      </c>
      <c r="Q10" s="187">
        <f>[100]Sheet1!$E8</f>
        <v>0</v>
      </c>
      <c r="R10" s="187">
        <f t="shared" si="5"/>
        <v>0</v>
      </c>
      <c r="S10" s="187">
        <f>'[96]Managerial P&amp;L-NJ'!$L10</f>
        <v>0</v>
      </c>
      <c r="T10" s="187">
        <f>[100]Sheet1!$F8</f>
        <v>0</v>
      </c>
      <c r="U10" s="187">
        <f t="shared" si="1"/>
        <v>0</v>
      </c>
      <c r="V10" s="187">
        <f>'[96]Managerial P&amp;L-NJ'!$U10</f>
        <v>0</v>
      </c>
      <c r="W10" s="187">
        <f>[100]Sheet1!$G8</f>
        <v>0</v>
      </c>
      <c r="X10" s="187">
        <f t="shared" si="2"/>
        <v>0</v>
      </c>
    </row>
    <row r="11" spans="1:24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7">
        <f>'[96]Managerial P&amp;L-NJ'!$C11</f>
        <v>0</v>
      </c>
      <c r="E11" s="187">
        <f>'[96]Managerial P&amp;L-NJ'!$D11</f>
        <v>0</v>
      </c>
      <c r="F11" s="187">
        <f>'[96]Managerial P&amp;L-NJ'!$E11</f>
        <v>0</v>
      </c>
      <c r="G11" s="187">
        <f>[100]Sheet1!$C9</f>
        <v>0</v>
      </c>
      <c r="H11" s="187">
        <f t="shared" si="3"/>
        <v>0</v>
      </c>
      <c r="I11" s="187">
        <f>'[96]Managerial P&amp;L-NJ'!$F11</f>
        <v>0</v>
      </c>
      <c r="J11" s="187">
        <f>'[96]Managerial P&amp;L-NJ'!$G11</f>
        <v>0</v>
      </c>
      <c r="K11" s="187">
        <f>'[96]Managerial P&amp;L-NJ'!$H11</f>
        <v>0</v>
      </c>
      <c r="L11" s="187">
        <f>[100]Sheet1!$D9</f>
        <v>0</v>
      </c>
      <c r="M11" s="187">
        <f t="shared" si="4"/>
        <v>0</v>
      </c>
      <c r="N11" s="187">
        <f>'[96]Managerial P&amp;L-NJ'!$I11</f>
        <v>0</v>
      </c>
      <c r="O11" s="187">
        <f>'[96]Managerial P&amp;L-NJ'!$J11</f>
        <v>0</v>
      </c>
      <c r="P11" s="187">
        <f>'[96]Managerial P&amp;L-NJ'!$K11</f>
        <v>0</v>
      </c>
      <c r="Q11" s="187">
        <f>[100]Sheet1!$E9</f>
        <v>0</v>
      </c>
      <c r="R11" s="187">
        <f t="shared" si="5"/>
        <v>0</v>
      </c>
      <c r="S11" s="187">
        <f>'[96]Managerial P&amp;L-NJ'!$L11</f>
        <v>0</v>
      </c>
      <c r="T11" s="187">
        <f>[100]Sheet1!$F9</f>
        <v>0</v>
      </c>
      <c r="U11" s="187">
        <f t="shared" si="1"/>
        <v>0</v>
      </c>
      <c r="V11" s="187">
        <f>'[96]Managerial P&amp;L-NJ'!$U11</f>
        <v>0</v>
      </c>
      <c r="W11" s="187">
        <f>[100]Sheet1!$G9</f>
        <v>0</v>
      </c>
      <c r="X11" s="187">
        <f t="shared" si="2"/>
        <v>0</v>
      </c>
    </row>
    <row r="12" spans="1:24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7">
        <f>'[96]Managerial P&amp;L-NJ'!$C12</f>
        <v>0</v>
      </c>
      <c r="E12" s="187">
        <f>'[96]Managerial P&amp;L-NJ'!$D12</f>
        <v>0</v>
      </c>
      <c r="F12" s="187">
        <f>'[96]Managerial P&amp;L-NJ'!$E12</f>
        <v>0</v>
      </c>
      <c r="G12" s="187">
        <f>[100]Sheet1!$C10</f>
        <v>0</v>
      </c>
      <c r="H12" s="187">
        <f t="shared" si="3"/>
        <v>0</v>
      </c>
      <c r="I12" s="187">
        <f>'[96]Managerial P&amp;L-NJ'!$F12</f>
        <v>0</v>
      </c>
      <c r="J12" s="187">
        <f>'[96]Managerial P&amp;L-NJ'!$G12</f>
        <v>0</v>
      </c>
      <c r="K12" s="187">
        <f>'[96]Managerial P&amp;L-NJ'!$H12</f>
        <v>0</v>
      </c>
      <c r="L12" s="187">
        <f>[100]Sheet1!$D10</f>
        <v>0</v>
      </c>
      <c r="M12" s="187">
        <f t="shared" si="4"/>
        <v>0</v>
      </c>
      <c r="N12" s="187">
        <f>'[96]Managerial P&amp;L-NJ'!$I12</f>
        <v>0</v>
      </c>
      <c r="O12" s="187">
        <f>'[96]Managerial P&amp;L-NJ'!$J12</f>
        <v>0</v>
      </c>
      <c r="P12" s="187">
        <f>'[96]Managerial P&amp;L-NJ'!$K12</f>
        <v>0</v>
      </c>
      <c r="Q12" s="187">
        <f>[100]Sheet1!$E10</f>
        <v>0</v>
      </c>
      <c r="R12" s="187">
        <f t="shared" si="5"/>
        <v>0</v>
      </c>
      <c r="S12" s="187">
        <f>'[96]Managerial P&amp;L-NJ'!$L12</f>
        <v>0</v>
      </c>
      <c r="T12" s="187">
        <f>[100]Sheet1!$F10</f>
        <v>0</v>
      </c>
      <c r="U12" s="187">
        <f t="shared" si="1"/>
        <v>0</v>
      </c>
      <c r="V12" s="187">
        <f>'[96]Managerial P&amp;L-NJ'!$U12</f>
        <v>0</v>
      </c>
      <c r="W12" s="187">
        <f>[100]Sheet1!$G10</f>
        <v>0</v>
      </c>
      <c r="X12" s="187">
        <f t="shared" si="2"/>
        <v>0</v>
      </c>
    </row>
    <row r="13" spans="1:24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7">
        <f>'[96]Managerial P&amp;L-NJ'!$C13</f>
        <v>1204452.56</v>
      </c>
      <c r="E13" s="187">
        <f>'[96]Managerial P&amp;L-NJ'!$D13</f>
        <v>0</v>
      </c>
      <c r="F13" s="187">
        <f>'[96]Managerial P&amp;L-NJ'!$E13</f>
        <v>1204452.56</v>
      </c>
      <c r="G13" s="187" t="str">
        <f>[100]Sheet1!$C11</f>
        <v>1,204,452.56</v>
      </c>
      <c r="H13" s="187">
        <f t="shared" si="3"/>
        <v>0</v>
      </c>
      <c r="I13" s="187">
        <f>'[96]Managerial P&amp;L-NJ'!$F13</f>
        <v>666015.71</v>
      </c>
      <c r="J13" s="187">
        <f>'[96]Managerial P&amp;L-NJ'!$G13</f>
        <v>0</v>
      </c>
      <c r="K13" s="187">
        <f>'[96]Managerial P&amp;L-NJ'!$H13</f>
        <v>666015.71</v>
      </c>
      <c r="L13" s="187" t="str">
        <f>[100]Sheet1!$D11</f>
        <v>666,015.71</v>
      </c>
      <c r="M13" s="187">
        <f t="shared" si="4"/>
        <v>0</v>
      </c>
      <c r="N13" s="187">
        <f>'[96]Managerial P&amp;L-NJ'!$I13</f>
        <v>608799.35</v>
      </c>
      <c r="O13" s="187">
        <f>'[96]Managerial P&amp;L-NJ'!$J13</f>
        <v>0</v>
      </c>
      <c r="P13" s="187">
        <f>'[96]Managerial P&amp;L-NJ'!$K13</f>
        <v>608799.35</v>
      </c>
      <c r="Q13" s="187" t="str">
        <f>[100]Sheet1!$E11</f>
        <v>608,799.35</v>
      </c>
      <c r="R13" s="187">
        <f t="shared" si="5"/>
        <v>0</v>
      </c>
      <c r="S13" s="187">
        <f>'[96]Managerial P&amp;L-NJ'!$L13</f>
        <v>553950.73</v>
      </c>
      <c r="T13" s="187" t="str">
        <f>[100]Sheet1!$F11</f>
        <v>553,950.73</v>
      </c>
      <c r="U13" s="187">
        <f t="shared" si="1"/>
        <v>0</v>
      </c>
      <c r="V13" s="187">
        <f>'[96]Managerial P&amp;L-NJ'!$U13</f>
        <v>3033218.35</v>
      </c>
      <c r="W13" s="187" t="str">
        <f>[100]Sheet1!$G11</f>
        <v>3,033,218.35</v>
      </c>
      <c r="X13" s="187">
        <f t="shared" si="2"/>
        <v>0</v>
      </c>
    </row>
    <row r="14" spans="1:24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7">
        <f>'[96]Managerial P&amp;L-NJ'!$C14</f>
        <v>1204452.56</v>
      </c>
      <c r="E14" s="187">
        <f>'[96]Managerial P&amp;L-NJ'!$D14</f>
        <v>0</v>
      </c>
      <c r="F14" s="187">
        <f>'[96]Managerial P&amp;L-NJ'!$E14</f>
        <v>1204452.56</v>
      </c>
      <c r="G14" s="187" t="str">
        <f>[100]Sheet1!$C12</f>
        <v>1,204,452.56</v>
      </c>
      <c r="H14" s="187">
        <f t="shared" si="3"/>
        <v>0</v>
      </c>
      <c r="I14" s="187">
        <f>'[96]Managerial P&amp;L-NJ'!$F14</f>
        <v>666015.71</v>
      </c>
      <c r="J14" s="187">
        <f>'[96]Managerial P&amp;L-NJ'!$G14</f>
        <v>0</v>
      </c>
      <c r="K14" s="187">
        <f>'[96]Managerial P&amp;L-NJ'!$H14</f>
        <v>666015.71</v>
      </c>
      <c r="L14" s="187" t="str">
        <f>[100]Sheet1!$D12</f>
        <v>666,015.71</v>
      </c>
      <c r="M14" s="187">
        <f t="shared" si="4"/>
        <v>0</v>
      </c>
      <c r="N14" s="187">
        <f>'[96]Managerial P&amp;L-NJ'!$I14</f>
        <v>608799.35</v>
      </c>
      <c r="O14" s="187">
        <f>'[96]Managerial P&amp;L-NJ'!$J14</f>
        <v>0</v>
      </c>
      <c r="P14" s="187">
        <f>'[96]Managerial P&amp;L-NJ'!$K14</f>
        <v>608799.35</v>
      </c>
      <c r="Q14" s="187" t="str">
        <f>[100]Sheet1!$E12</f>
        <v>608,799.35</v>
      </c>
      <c r="R14" s="187">
        <f t="shared" si="5"/>
        <v>0</v>
      </c>
      <c r="S14" s="187">
        <f>'[96]Managerial P&amp;L-NJ'!$L14</f>
        <v>553950.73</v>
      </c>
      <c r="T14" s="187" t="str">
        <f>[100]Sheet1!$F12</f>
        <v>553,950.73</v>
      </c>
      <c r="U14" s="187">
        <f t="shared" si="1"/>
        <v>0</v>
      </c>
      <c r="V14" s="187">
        <f>'[96]Managerial P&amp;L-NJ'!$U14</f>
        <v>3033218.35</v>
      </c>
      <c r="W14" s="187" t="str">
        <f>[100]Sheet1!$G12</f>
        <v>3,033,218.35</v>
      </c>
      <c r="X14" s="187">
        <f t="shared" si="2"/>
        <v>0</v>
      </c>
    </row>
    <row r="15" spans="1:24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7">
        <f>'[96]Managerial P&amp;L-NJ'!$C15</f>
        <v>0</v>
      </c>
      <c r="E15" s="187">
        <f>'[96]Managerial P&amp;L-NJ'!$D15</f>
        <v>0</v>
      </c>
      <c r="F15" s="187">
        <f>'[96]Managerial P&amp;L-NJ'!$E15</f>
        <v>0</v>
      </c>
      <c r="G15" s="187">
        <f>[100]Sheet1!$C13</f>
        <v>0</v>
      </c>
      <c r="H15" s="187">
        <f t="shared" si="3"/>
        <v>0</v>
      </c>
      <c r="I15" s="187">
        <f>'[96]Managerial P&amp;L-NJ'!$F15</f>
        <v>0</v>
      </c>
      <c r="J15" s="187">
        <f>'[96]Managerial P&amp;L-NJ'!$G15</f>
        <v>0</v>
      </c>
      <c r="K15" s="187">
        <f>'[96]Managerial P&amp;L-NJ'!$H15</f>
        <v>0</v>
      </c>
      <c r="L15" s="187">
        <f>[100]Sheet1!$D13</f>
        <v>0</v>
      </c>
      <c r="M15" s="187">
        <f t="shared" si="4"/>
        <v>0</v>
      </c>
      <c r="N15" s="187">
        <f>'[96]Managerial P&amp;L-NJ'!$I15</f>
        <v>0</v>
      </c>
      <c r="O15" s="187">
        <f>'[96]Managerial P&amp;L-NJ'!$J15</f>
        <v>0</v>
      </c>
      <c r="P15" s="187">
        <f>'[96]Managerial P&amp;L-NJ'!$K15</f>
        <v>0</v>
      </c>
      <c r="Q15" s="187">
        <f>[100]Sheet1!$E13</f>
        <v>0</v>
      </c>
      <c r="R15" s="187">
        <f t="shared" si="5"/>
        <v>0</v>
      </c>
      <c r="S15" s="187">
        <f>'[96]Managerial P&amp;L-NJ'!$L15</f>
        <v>0</v>
      </c>
      <c r="T15" s="187">
        <f>[100]Sheet1!$F13</f>
        <v>0</v>
      </c>
      <c r="U15" s="187">
        <f t="shared" si="1"/>
        <v>0</v>
      </c>
      <c r="V15" s="187">
        <f>'[96]Managerial P&amp;L-NJ'!$U15</f>
        <v>0</v>
      </c>
      <c r="W15" s="187">
        <f>[100]Sheet1!$G13</f>
        <v>0</v>
      </c>
      <c r="X15" s="187">
        <f t="shared" si="2"/>
        <v>0</v>
      </c>
    </row>
    <row r="16" spans="1:24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7">
        <f>'[96]Managerial P&amp;L-NJ'!$C16</f>
        <v>0</v>
      </c>
      <c r="E16" s="187">
        <f>'[96]Managerial P&amp;L-NJ'!$D16</f>
        <v>0</v>
      </c>
      <c r="F16" s="187">
        <f>'[96]Managerial P&amp;L-NJ'!$E16</f>
        <v>0</v>
      </c>
      <c r="G16" s="187">
        <f>[100]Sheet1!$C14</f>
        <v>0</v>
      </c>
      <c r="H16" s="187">
        <f t="shared" si="3"/>
        <v>0</v>
      </c>
      <c r="I16" s="187">
        <f>'[96]Managerial P&amp;L-NJ'!$F16</f>
        <v>0</v>
      </c>
      <c r="J16" s="187">
        <f>'[96]Managerial P&amp;L-NJ'!$G16</f>
        <v>0</v>
      </c>
      <c r="K16" s="187">
        <f>'[96]Managerial P&amp;L-NJ'!$H16</f>
        <v>0</v>
      </c>
      <c r="L16" s="187">
        <f>[100]Sheet1!$D14</f>
        <v>0</v>
      </c>
      <c r="M16" s="187">
        <f t="shared" si="4"/>
        <v>0</v>
      </c>
      <c r="N16" s="187">
        <f>'[96]Managerial P&amp;L-NJ'!$I16</f>
        <v>0</v>
      </c>
      <c r="O16" s="187">
        <f>'[96]Managerial P&amp;L-NJ'!$J16</f>
        <v>0</v>
      </c>
      <c r="P16" s="187">
        <f>'[96]Managerial P&amp;L-NJ'!$K16</f>
        <v>0</v>
      </c>
      <c r="Q16" s="187">
        <f>[100]Sheet1!$E14</f>
        <v>0</v>
      </c>
      <c r="R16" s="187">
        <f t="shared" si="5"/>
        <v>0</v>
      </c>
      <c r="S16" s="187">
        <f>'[96]Managerial P&amp;L-NJ'!$L16</f>
        <v>0</v>
      </c>
      <c r="T16" s="187">
        <f>[100]Sheet1!$F14</f>
        <v>0</v>
      </c>
      <c r="U16" s="187">
        <f t="shared" si="1"/>
        <v>0</v>
      </c>
      <c r="V16" s="187">
        <f>'[96]Managerial P&amp;L-NJ'!$U16</f>
        <v>0</v>
      </c>
      <c r="W16" s="187">
        <f>[100]Sheet1!$G14</f>
        <v>0</v>
      </c>
      <c r="X16" s="187">
        <f t="shared" si="2"/>
        <v>0</v>
      </c>
    </row>
    <row r="17" spans="1:24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7">
        <f>'[96]Managerial P&amp;L-NJ'!$C17</f>
        <v>0</v>
      </c>
      <c r="E17" s="187">
        <f>'[96]Managerial P&amp;L-NJ'!$D17</f>
        <v>0</v>
      </c>
      <c r="F17" s="187">
        <f>'[96]Managerial P&amp;L-NJ'!$E17</f>
        <v>0</v>
      </c>
      <c r="G17" s="187">
        <f>[100]Sheet1!$C15</f>
        <v>0</v>
      </c>
      <c r="H17" s="187">
        <f t="shared" si="3"/>
        <v>0</v>
      </c>
      <c r="I17" s="187">
        <f>'[96]Managerial P&amp;L-NJ'!$F17</f>
        <v>0</v>
      </c>
      <c r="J17" s="187">
        <f>'[96]Managerial P&amp;L-NJ'!$G17</f>
        <v>0</v>
      </c>
      <c r="K17" s="187">
        <f>'[96]Managerial P&amp;L-NJ'!$H17</f>
        <v>0</v>
      </c>
      <c r="L17" s="187">
        <f>[100]Sheet1!$D15</f>
        <v>0</v>
      </c>
      <c r="M17" s="187">
        <f t="shared" si="4"/>
        <v>0</v>
      </c>
      <c r="N17" s="187">
        <f>'[96]Managerial P&amp;L-NJ'!$I17</f>
        <v>0</v>
      </c>
      <c r="O17" s="187">
        <f>'[96]Managerial P&amp;L-NJ'!$J17</f>
        <v>0</v>
      </c>
      <c r="P17" s="187">
        <f>'[96]Managerial P&amp;L-NJ'!$K17</f>
        <v>0</v>
      </c>
      <c r="Q17" s="187">
        <f>[100]Sheet1!$E15</f>
        <v>0</v>
      </c>
      <c r="R17" s="187">
        <f t="shared" si="5"/>
        <v>0</v>
      </c>
      <c r="S17" s="187">
        <f>'[96]Managerial P&amp;L-NJ'!$L17</f>
        <v>0</v>
      </c>
      <c r="T17" s="187">
        <f>[100]Sheet1!$F15</f>
        <v>0</v>
      </c>
      <c r="U17" s="187">
        <f t="shared" si="1"/>
        <v>0</v>
      </c>
      <c r="V17" s="187">
        <f>'[96]Managerial P&amp;L-NJ'!$U17</f>
        <v>0</v>
      </c>
      <c r="W17" s="187">
        <f>[100]Sheet1!$G15</f>
        <v>0</v>
      </c>
      <c r="X17" s="187">
        <f t="shared" si="2"/>
        <v>0</v>
      </c>
    </row>
    <row r="18" spans="1:24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7">
        <f>'[96]Managerial P&amp;L-NJ'!$C18</f>
        <v>0</v>
      </c>
      <c r="E18" s="187">
        <f>'[96]Managerial P&amp;L-NJ'!$D18</f>
        <v>0</v>
      </c>
      <c r="F18" s="187">
        <f>'[96]Managerial P&amp;L-NJ'!$E18</f>
        <v>0</v>
      </c>
      <c r="G18" s="187">
        <f>[100]Sheet1!$C16</f>
        <v>0</v>
      </c>
      <c r="H18" s="187">
        <f t="shared" si="3"/>
        <v>0</v>
      </c>
      <c r="I18" s="187">
        <f>'[96]Managerial P&amp;L-NJ'!$F18</f>
        <v>0</v>
      </c>
      <c r="J18" s="187">
        <f>'[96]Managerial P&amp;L-NJ'!$G18</f>
        <v>0</v>
      </c>
      <c r="K18" s="187">
        <f>'[96]Managerial P&amp;L-NJ'!$H18</f>
        <v>0</v>
      </c>
      <c r="L18" s="187">
        <f>[100]Sheet1!$D16</f>
        <v>0</v>
      </c>
      <c r="M18" s="187">
        <f t="shared" si="4"/>
        <v>0</v>
      </c>
      <c r="N18" s="187">
        <f>'[96]Managerial P&amp;L-NJ'!$I18</f>
        <v>0</v>
      </c>
      <c r="O18" s="187">
        <f>'[96]Managerial P&amp;L-NJ'!$J18</f>
        <v>0</v>
      </c>
      <c r="P18" s="187">
        <f>'[96]Managerial P&amp;L-NJ'!$K18</f>
        <v>0</v>
      </c>
      <c r="Q18" s="187">
        <f>[100]Sheet1!$E16</f>
        <v>0</v>
      </c>
      <c r="R18" s="187">
        <f t="shared" si="5"/>
        <v>0</v>
      </c>
      <c r="S18" s="187">
        <f>'[96]Managerial P&amp;L-NJ'!$L18</f>
        <v>0</v>
      </c>
      <c r="T18" s="187">
        <f>[100]Sheet1!$F16</f>
        <v>0</v>
      </c>
      <c r="U18" s="187">
        <f t="shared" si="1"/>
        <v>0</v>
      </c>
      <c r="V18" s="187">
        <f>'[96]Managerial P&amp;L-NJ'!$U18</f>
        <v>0</v>
      </c>
      <c r="W18" s="187">
        <f>[100]Sheet1!$G16</f>
        <v>0</v>
      </c>
      <c r="X18" s="187">
        <f t="shared" si="2"/>
        <v>0</v>
      </c>
    </row>
    <row r="19" spans="1:24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7">
        <f>'[96]Managerial P&amp;L-NJ'!$C19</f>
        <v>0</v>
      </c>
      <c r="E19" s="187">
        <f>'[96]Managerial P&amp;L-NJ'!$D19</f>
        <v>0</v>
      </c>
      <c r="F19" s="187">
        <f>'[96]Managerial P&amp;L-NJ'!$E19</f>
        <v>0</v>
      </c>
      <c r="G19" s="187">
        <f>[100]Sheet1!$C17</f>
        <v>0</v>
      </c>
      <c r="H19" s="187">
        <f t="shared" si="3"/>
        <v>0</v>
      </c>
      <c r="I19" s="187">
        <f>'[96]Managerial P&amp;L-NJ'!$F19</f>
        <v>-0.01</v>
      </c>
      <c r="J19" s="187">
        <f>'[96]Managerial P&amp;L-NJ'!$G19</f>
        <v>0</v>
      </c>
      <c r="K19" s="187">
        <f>'[96]Managerial P&amp;L-NJ'!$H19</f>
        <v>-0.01</v>
      </c>
      <c r="L19" s="187">
        <f>[100]Sheet1!$D17</f>
        <v>-0.01</v>
      </c>
      <c r="M19" s="187">
        <f t="shared" si="4"/>
        <v>0</v>
      </c>
      <c r="N19" s="187">
        <f>'[96]Managerial P&amp;L-NJ'!$I19</f>
        <v>0</v>
      </c>
      <c r="O19" s="187">
        <f>'[96]Managerial P&amp;L-NJ'!$J19</f>
        <v>0</v>
      </c>
      <c r="P19" s="187">
        <f>'[96]Managerial P&amp;L-NJ'!$K19</f>
        <v>0</v>
      </c>
      <c r="Q19" s="187">
        <f>[100]Sheet1!$E17</f>
        <v>0</v>
      </c>
      <c r="R19" s="187">
        <f t="shared" si="5"/>
        <v>0</v>
      </c>
      <c r="S19" s="187">
        <f>'[96]Managerial P&amp;L-NJ'!$L19</f>
        <v>0.01</v>
      </c>
      <c r="T19" s="187">
        <f>[100]Sheet1!$F17</f>
        <v>0.01</v>
      </c>
      <c r="U19" s="187">
        <f t="shared" si="1"/>
        <v>0</v>
      </c>
      <c r="V19" s="187">
        <f>'[96]Managerial P&amp;L-NJ'!$U19</f>
        <v>0</v>
      </c>
      <c r="W19" s="187">
        <f>[100]Sheet1!$G17</f>
        <v>0</v>
      </c>
      <c r="X19" s="187">
        <f t="shared" si="2"/>
        <v>0</v>
      </c>
    </row>
    <row r="20" spans="1:24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7">
        <f>'[96]Managerial P&amp;L-NJ'!$C20</f>
        <v>1204452.56</v>
      </c>
      <c r="E20" s="187">
        <f>'[96]Managerial P&amp;L-NJ'!$D20</f>
        <v>0</v>
      </c>
      <c r="F20" s="187">
        <f>'[96]Managerial P&amp;L-NJ'!$E20</f>
        <v>1204452.56</v>
      </c>
      <c r="G20" s="187" t="str">
        <f>[100]Sheet1!$C18</f>
        <v>1,204,452.56</v>
      </c>
      <c r="H20" s="187">
        <f t="shared" si="3"/>
        <v>0</v>
      </c>
      <c r="I20" s="187">
        <f>'[96]Managerial P&amp;L-NJ'!$F20</f>
        <v>666015.69999999995</v>
      </c>
      <c r="J20" s="187">
        <f>'[96]Managerial P&amp;L-NJ'!$G20</f>
        <v>0</v>
      </c>
      <c r="K20" s="187">
        <f>'[96]Managerial P&amp;L-NJ'!$H20</f>
        <v>666015.69999999995</v>
      </c>
      <c r="L20" s="187" t="str">
        <f>[100]Sheet1!$D18</f>
        <v>666,015.70</v>
      </c>
      <c r="M20" s="187">
        <f t="shared" si="4"/>
        <v>0</v>
      </c>
      <c r="N20" s="187">
        <f>'[96]Managerial P&amp;L-NJ'!$I20</f>
        <v>608799.35</v>
      </c>
      <c r="O20" s="187">
        <f>'[96]Managerial P&amp;L-NJ'!$J20</f>
        <v>0</v>
      </c>
      <c r="P20" s="187">
        <f>'[96]Managerial P&amp;L-NJ'!$K20</f>
        <v>608799.35</v>
      </c>
      <c r="Q20" s="187" t="str">
        <f>[100]Sheet1!$E18</f>
        <v>608,799.35</v>
      </c>
      <c r="R20" s="187">
        <f t="shared" si="5"/>
        <v>0</v>
      </c>
      <c r="S20" s="187">
        <f>'[96]Managerial P&amp;L-NJ'!$L20</f>
        <v>553950.74</v>
      </c>
      <c r="T20" s="187" t="str">
        <f>[100]Sheet1!$F18</f>
        <v>553,950.74</v>
      </c>
      <c r="U20" s="187">
        <f t="shared" si="1"/>
        <v>0</v>
      </c>
      <c r="V20" s="187">
        <f>'[96]Managerial P&amp;L-NJ'!$U20</f>
        <v>3033218.35</v>
      </c>
      <c r="W20" s="187" t="str">
        <f>[100]Sheet1!$G18</f>
        <v>3,033,218.35</v>
      </c>
      <c r="X20" s="187">
        <f t="shared" si="2"/>
        <v>0</v>
      </c>
    </row>
    <row r="21" spans="1:24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7">
        <f>'[96]Managerial P&amp;L-NJ'!$C21</f>
        <v>1123742.3399999999</v>
      </c>
      <c r="E21" s="187">
        <f>'[96]Managerial P&amp;L-NJ'!$D21</f>
        <v>0</v>
      </c>
      <c r="F21" s="187">
        <f>'[96]Managerial P&amp;L-NJ'!$E21</f>
        <v>1123742.3399999999</v>
      </c>
      <c r="G21" s="187" t="str">
        <f>[100]Sheet1!$C19</f>
        <v>3,532,647.46</v>
      </c>
      <c r="H21" s="187">
        <f t="shared" si="3"/>
        <v>-2408905.12</v>
      </c>
      <c r="I21" s="187">
        <f>'[96]Managerial P&amp;L-NJ'!$F21</f>
        <v>738788.46</v>
      </c>
      <c r="J21" s="187">
        <f>'[96]Managerial P&amp;L-NJ'!$G21</f>
        <v>0</v>
      </c>
      <c r="K21" s="187">
        <f>'[96]Managerial P&amp;L-NJ'!$H21</f>
        <v>738788.46</v>
      </c>
      <c r="L21" s="187" t="str">
        <f>[100]Sheet1!$D19</f>
        <v>2,070,819.86</v>
      </c>
      <c r="M21" s="187">
        <f t="shared" si="4"/>
        <v>-1332031.4000000001</v>
      </c>
      <c r="N21" s="187">
        <f>'[96]Managerial P&amp;L-NJ'!$I21</f>
        <v>943648.21000000008</v>
      </c>
      <c r="O21" s="187">
        <f>'[96]Managerial P&amp;L-NJ'!$J21</f>
        <v>0</v>
      </c>
      <c r="P21" s="187">
        <f>'[96]Managerial P&amp;L-NJ'!$K21</f>
        <v>943648.21000000008</v>
      </c>
      <c r="Q21" s="187" t="str">
        <f>[100]Sheet1!$E19</f>
        <v>-,943,648.21</v>
      </c>
      <c r="R21" s="187" t="e">
        <f t="shared" si="5"/>
        <v>#VALUE!</v>
      </c>
      <c r="S21" s="187">
        <f>'[96]Managerial P&amp;L-NJ'!$L21</f>
        <v>925761.58000000007</v>
      </c>
      <c r="T21" s="187" t="str">
        <f>[100]Sheet1!$F19</f>
        <v>-,925,761.58</v>
      </c>
      <c r="U21" s="187" t="e">
        <f t="shared" si="1"/>
        <v>#VALUE!</v>
      </c>
      <c r="V21" s="187">
        <f>'[96]Managerial P&amp;L-NJ'!$U21</f>
        <v>3731940.5899999994</v>
      </c>
      <c r="W21" s="187" t="str">
        <f>[100]Sheet1!$G19</f>
        <v>-3,731,940.59</v>
      </c>
      <c r="X21" s="187">
        <f t="shared" si="2"/>
        <v>7463881.1799999997</v>
      </c>
    </row>
    <row r="22" spans="1:24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7">
        <f>'[96]Managerial P&amp;L-NJ'!$C22</f>
        <v>0.48266678189184242</v>
      </c>
      <c r="E22" s="187">
        <f>'[96]Managerial P&amp;L-NJ'!$D22</f>
        <v>0</v>
      </c>
      <c r="F22" s="187">
        <f>'[96]Managerial P&amp;L-NJ'!$E22</f>
        <v>0.48266678189184242</v>
      </c>
      <c r="G22" s="187" t="str">
        <f>[100]Sheet1!$C20</f>
        <v>5,860,842.36</v>
      </c>
      <c r="H22" s="187">
        <f t="shared" si="3"/>
        <v>-5860841.8773332182</v>
      </c>
      <c r="I22" s="187">
        <f>'[96]Managerial P&amp;L-NJ'!$F22</f>
        <v>0.52590138969975719</v>
      </c>
      <c r="J22" s="187">
        <f>'[96]Managerial P&amp;L-NJ'!$G22</f>
        <v>0</v>
      </c>
      <c r="K22" s="187">
        <f>'[96]Managerial P&amp;L-NJ'!$H22</f>
        <v>0.52590138969975719</v>
      </c>
      <c r="L22" s="187" t="str">
        <f>[100]Sheet1!$D20</f>
        <v>3,475,624.02</v>
      </c>
      <c r="M22" s="187">
        <f t="shared" si="4"/>
        <v>-3475623.4940986102</v>
      </c>
      <c r="N22" s="187">
        <f>'[96]Managerial P&amp;L-NJ'!$I22</f>
        <v>0.60784546564651754</v>
      </c>
      <c r="O22" s="187">
        <f>'[96]Managerial P&amp;L-NJ'!$J22</f>
        <v>0</v>
      </c>
      <c r="P22" s="187">
        <f>'[96]Managerial P&amp;L-NJ'!$K22</f>
        <v>0.60784546564651754</v>
      </c>
      <c r="Q22" s="187">
        <f>[100]Sheet1!$E20</f>
        <v>-1.64</v>
      </c>
      <c r="R22" s="187">
        <f t="shared" si="5"/>
        <v>2.2478454656465177</v>
      </c>
      <c r="S22" s="187">
        <f>'[96]Managerial P&amp;L-NJ'!$L22</f>
        <v>0.62563619122938707</v>
      </c>
      <c r="T22" s="187">
        <f>[100]Sheet1!$F20</f>
        <v>-1.59</v>
      </c>
      <c r="U22" s="187">
        <f t="shared" si="1"/>
        <v>2.2156361912293869</v>
      </c>
      <c r="V22" s="187">
        <f>'[96]Managerial P&amp;L-NJ'!$U22</f>
        <v>0.55164122869816856</v>
      </c>
      <c r="W22" s="187">
        <f>[100]Sheet1!$G20</f>
        <v>-1.81</v>
      </c>
      <c r="X22" s="187">
        <f t="shared" si="2"/>
        <v>2.3616412286981685</v>
      </c>
    </row>
    <row r="23" spans="1:24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7">
        <f>'[96]Managerial P&amp;L-NJ'!$C23</f>
        <v>1123742.3399999999</v>
      </c>
      <c r="E23" s="187">
        <f>'[96]Managerial P&amp;L-NJ'!$D23</f>
        <v>0</v>
      </c>
      <c r="F23" s="187">
        <f>'[96]Managerial P&amp;L-NJ'!$E23</f>
        <v>1123742.3399999999</v>
      </c>
      <c r="G23" s="187" t="str">
        <f>[100]Sheet1!$C21</f>
        <v>3,532,647.46</v>
      </c>
      <c r="H23" s="187">
        <f t="shared" si="3"/>
        <v>-2408905.12</v>
      </c>
      <c r="I23" s="187">
        <f>'[96]Managerial P&amp;L-NJ'!$F23</f>
        <v>738788.46</v>
      </c>
      <c r="J23" s="187">
        <f>'[96]Managerial P&amp;L-NJ'!$G23</f>
        <v>0</v>
      </c>
      <c r="K23" s="187">
        <f>'[96]Managerial P&amp;L-NJ'!$H23</f>
        <v>738788.46</v>
      </c>
      <c r="L23" s="187" t="str">
        <f>[100]Sheet1!$D21</f>
        <v>2,070,819.86</v>
      </c>
      <c r="M23" s="187">
        <f t="shared" si="4"/>
        <v>-1332031.4000000001</v>
      </c>
      <c r="N23" s="187">
        <f>'[96]Managerial P&amp;L-NJ'!$I23</f>
        <v>1744188.2599999998</v>
      </c>
      <c r="O23" s="187">
        <f>'[96]Managerial P&amp;L-NJ'!$J23</f>
        <v>0</v>
      </c>
      <c r="P23" s="187">
        <f>'[96]Managerial P&amp;L-NJ'!$K23</f>
        <v>1744188.2599999998</v>
      </c>
      <c r="Q23" s="187" t="str">
        <f>[100]Sheet1!$E21</f>
        <v>-,943,648.21</v>
      </c>
      <c r="R23" s="187" t="e">
        <f t="shared" si="5"/>
        <v>#VALUE!</v>
      </c>
      <c r="S23" s="187">
        <f>'[96]Managerial P&amp;L-NJ'!$L23</f>
        <v>925761.58000000007</v>
      </c>
      <c r="T23" s="187" t="str">
        <f>[100]Sheet1!$F21</f>
        <v>-,925,761.58</v>
      </c>
      <c r="U23" s="187" t="e">
        <f t="shared" si="1"/>
        <v>#VALUE!</v>
      </c>
      <c r="V23" s="187">
        <f>'[96]Managerial P&amp;L-NJ'!$U23</f>
        <v>4532480.6399999997</v>
      </c>
      <c r="W23" s="187" t="str">
        <f>[100]Sheet1!$G21</f>
        <v>-3,731,940.59</v>
      </c>
      <c r="X23" s="187">
        <f t="shared" si="2"/>
        <v>8264421.2299999995</v>
      </c>
    </row>
    <row r="24" spans="1:24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7">
        <f>'[96]Managerial P&amp;L-NJ'!$C24</f>
        <v>0</v>
      </c>
      <c r="E24" s="187">
        <f>'[96]Managerial P&amp;L-NJ'!$D24</f>
        <v>0</v>
      </c>
      <c r="F24" s="187">
        <f>'[96]Managerial P&amp;L-NJ'!$E24</f>
        <v>0</v>
      </c>
      <c r="G24" s="187">
        <f>[100]Sheet1!$C22</f>
        <v>0</v>
      </c>
      <c r="H24" s="187">
        <f t="shared" si="3"/>
        <v>0</v>
      </c>
      <c r="I24" s="187">
        <f>'[96]Managerial P&amp;L-NJ'!$F24</f>
        <v>0</v>
      </c>
      <c r="J24" s="187">
        <f>'[96]Managerial P&amp;L-NJ'!$G24</f>
        <v>0</v>
      </c>
      <c r="K24" s="187">
        <f>'[96]Managerial P&amp;L-NJ'!$H24</f>
        <v>0</v>
      </c>
      <c r="L24" s="187">
        <f>[100]Sheet1!$D22</f>
        <v>0</v>
      </c>
      <c r="M24" s="187">
        <f t="shared" si="4"/>
        <v>0</v>
      </c>
      <c r="N24" s="187">
        <f>'[96]Managerial P&amp;L-NJ'!$I24</f>
        <v>0</v>
      </c>
      <c r="O24" s="187">
        <f>'[96]Managerial P&amp;L-NJ'!$J24</f>
        <v>0</v>
      </c>
      <c r="P24" s="187">
        <f>'[96]Managerial P&amp;L-NJ'!$K24</f>
        <v>0</v>
      </c>
      <c r="Q24" s="187">
        <f>[100]Sheet1!$E22</f>
        <v>0</v>
      </c>
      <c r="R24" s="187">
        <f t="shared" si="5"/>
        <v>0</v>
      </c>
      <c r="S24" s="187">
        <f>'[96]Managerial P&amp;L-NJ'!$L24</f>
        <v>0</v>
      </c>
      <c r="T24" s="187">
        <f>[100]Sheet1!$F22</f>
        <v>0</v>
      </c>
      <c r="U24" s="187">
        <f t="shared" si="1"/>
        <v>0</v>
      </c>
      <c r="V24" s="187">
        <f>'[96]Managerial P&amp;L-NJ'!$U24</f>
        <v>0</v>
      </c>
      <c r="W24" s="187">
        <f>[100]Sheet1!$G22</f>
        <v>0</v>
      </c>
      <c r="X24" s="187">
        <f t="shared" si="2"/>
        <v>0</v>
      </c>
    </row>
    <row r="25" spans="1:24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7">
        <f>'[96]Managerial P&amp;L-NJ'!$C25</f>
        <v>0</v>
      </c>
      <c r="E25" s="187">
        <f>'[96]Managerial P&amp;L-NJ'!$D25</f>
        <v>0</v>
      </c>
      <c r="F25" s="187">
        <f>'[96]Managerial P&amp;L-NJ'!$E25</f>
        <v>0</v>
      </c>
      <c r="G25" s="187">
        <f>[100]Sheet1!$C23</f>
        <v>0</v>
      </c>
      <c r="H25" s="187">
        <f t="shared" si="3"/>
        <v>0</v>
      </c>
      <c r="I25" s="187">
        <f>'[96]Managerial P&amp;L-NJ'!$F25</f>
        <v>0</v>
      </c>
      <c r="J25" s="187">
        <f>'[96]Managerial P&amp;L-NJ'!$G25</f>
        <v>0</v>
      </c>
      <c r="K25" s="187">
        <f>'[96]Managerial P&amp;L-NJ'!$H25</f>
        <v>0</v>
      </c>
      <c r="L25" s="187">
        <f>[100]Sheet1!$D23</f>
        <v>0</v>
      </c>
      <c r="M25" s="187">
        <f t="shared" si="4"/>
        <v>0</v>
      </c>
      <c r="N25" s="187">
        <f>'[96]Managerial P&amp;L-NJ'!$I25</f>
        <v>0</v>
      </c>
      <c r="O25" s="187">
        <f>'[96]Managerial P&amp;L-NJ'!$J25</f>
        <v>0</v>
      </c>
      <c r="P25" s="187">
        <f>'[96]Managerial P&amp;L-NJ'!$K25</f>
        <v>0</v>
      </c>
      <c r="Q25" s="187">
        <f>[100]Sheet1!$E23</f>
        <v>0</v>
      </c>
      <c r="R25" s="187">
        <f t="shared" si="5"/>
        <v>0</v>
      </c>
      <c r="S25" s="187">
        <f>'[96]Managerial P&amp;L-NJ'!$L25</f>
        <v>0</v>
      </c>
      <c r="T25" s="187">
        <f>[100]Sheet1!$F23</f>
        <v>0</v>
      </c>
      <c r="U25" s="187">
        <f t="shared" si="1"/>
        <v>0</v>
      </c>
      <c r="V25" s="187">
        <f>'[96]Managerial P&amp;L-NJ'!$U25</f>
        <v>0</v>
      </c>
      <c r="W25" s="187">
        <f>[100]Sheet1!$G23</f>
        <v>0</v>
      </c>
      <c r="X25" s="187">
        <f t="shared" si="2"/>
        <v>0</v>
      </c>
    </row>
    <row r="26" spans="1:24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7">
        <f>'[96]Managerial P&amp;L-NJ'!$C26</f>
        <v>0</v>
      </c>
      <c r="E26" s="187">
        <f>'[96]Managerial P&amp;L-NJ'!$D26</f>
        <v>0</v>
      </c>
      <c r="F26" s="187">
        <f>'[96]Managerial P&amp;L-NJ'!$E26</f>
        <v>0</v>
      </c>
      <c r="G26" s="187">
        <f>[100]Sheet1!$C24</f>
        <v>0</v>
      </c>
      <c r="H26" s="187">
        <f t="shared" si="3"/>
        <v>0</v>
      </c>
      <c r="I26" s="187">
        <f>'[96]Managerial P&amp;L-NJ'!$F26</f>
        <v>0</v>
      </c>
      <c r="J26" s="187">
        <f>'[96]Managerial P&amp;L-NJ'!$G26</f>
        <v>0</v>
      </c>
      <c r="K26" s="187">
        <f>'[96]Managerial P&amp;L-NJ'!$H26</f>
        <v>0</v>
      </c>
      <c r="L26" s="187">
        <f>[100]Sheet1!$D24</f>
        <v>0</v>
      </c>
      <c r="M26" s="187">
        <f t="shared" si="4"/>
        <v>0</v>
      </c>
      <c r="N26" s="187">
        <f>'[96]Managerial P&amp;L-NJ'!$I26</f>
        <v>0</v>
      </c>
      <c r="O26" s="187">
        <f>'[96]Managerial P&amp;L-NJ'!$J26</f>
        <v>0</v>
      </c>
      <c r="P26" s="187">
        <f>'[96]Managerial P&amp;L-NJ'!$K26</f>
        <v>0</v>
      </c>
      <c r="Q26" s="187">
        <f>[100]Sheet1!$E24</f>
        <v>0</v>
      </c>
      <c r="R26" s="187">
        <f t="shared" si="5"/>
        <v>0</v>
      </c>
      <c r="S26" s="187">
        <f>'[96]Managerial P&amp;L-NJ'!$L26</f>
        <v>0</v>
      </c>
      <c r="T26" s="187">
        <f>[100]Sheet1!$F24</f>
        <v>0</v>
      </c>
      <c r="U26" s="187">
        <f t="shared" si="1"/>
        <v>0</v>
      </c>
      <c r="V26" s="187">
        <f>'[96]Managerial P&amp;L-NJ'!$U26</f>
        <v>0</v>
      </c>
      <c r="W26" s="187">
        <f>[100]Sheet1!$G24</f>
        <v>0</v>
      </c>
      <c r="X26" s="187">
        <f t="shared" si="2"/>
        <v>0</v>
      </c>
    </row>
    <row r="27" spans="1:24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7">
        <f>'[96]Managerial P&amp;L-NJ'!$C27</f>
        <v>0</v>
      </c>
      <c r="E27" s="187">
        <f>'[96]Managerial P&amp;L-NJ'!$D27</f>
        <v>0</v>
      </c>
      <c r="F27" s="187">
        <f>'[96]Managerial P&amp;L-NJ'!$E27</f>
        <v>0</v>
      </c>
      <c r="G27" s="187">
        <f>[100]Sheet1!$C25</f>
        <v>0</v>
      </c>
      <c r="H27" s="187">
        <f t="shared" si="3"/>
        <v>0</v>
      </c>
      <c r="I27" s="187">
        <f>'[96]Managerial P&amp;L-NJ'!$F27</f>
        <v>0</v>
      </c>
      <c r="J27" s="187">
        <f>'[96]Managerial P&amp;L-NJ'!$G27</f>
        <v>0</v>
      </c>
      <c r="K27" s="187">
        <f>'[96]Managerial P&amp;L-NJ'!$H27</f>
        <v>0</v>
      </c>
      <c r="L27" s="187">
        <f>[100]Sheet1!$D25</f>
        <v>0</v>
      </c>
      <c r="M27" s="187">
        <f t="shared" si="4"/>
        <v>0</v>
      </c>
      <c r="N27" s="187">
        <f>'[96]Managerial P&amp;L-NJ'!$I27</f>
        <v>0</v>
      </c>
      <c r="O27" s="187">
        <f>'[96]Managerial P&amp;L-NJ'!$J27</f>
        <v>0</v>
      </c>
      <c r="P27" s="187">
        <f>'[96]Managerial P&amp;L-NJ'!$K27</f>
        <v>0</v>
      </c>
      <c r="Q27" s="187">
        <f>[100]Sheet1!$E25</f>
        <v>0</v>
      </c>
      <c r="R27" s="187">
        <f t="shared" si="5"/>
        <v>0</v>
      </c>
      <c r="S27" s="187">
        <f>'[96]Managerial P&amp;L-NJ'!$L27</f>
        <v>0</v>
      </c>
      <c r="T27" s="187">
        <f>[100]Sheet1!$F25</f>
        <v>0</v>
      </c>
      <c r="U27" s="187">
        <f t="shared" si="1"/>
        <v>0</v>
      </c>
      <c r="V27" s="187">
        <f>'[96]Managerial P&amp;L-NJ'!$U27</f>
        <v>0</v>
      </c>
      <c r="W27" s="187">
        <f>[100]Sheet1!$G25</f>
        <v>0</v>
      </c>
      <c r="X27" s="187">
        <f t="shared" si="2"/>
        <v>0</v>
      </c>
    </row>
    <row r="28" spans="1:24" s="15" customFormat="1" ht="15.95" customHeight="1" x14ac:dyDescent="0.2">
      <c r="A28" s="39"/>
      <c r="B28" s="180">
        <f t="shared" si="0"/>
        <v>25</v>
      </c>
      <c r="C28" s="172"/>
      <c r="D28" s="187">
        <f>'[96]Managerial P&amp;L-NJ'!$C28</f>
        <v>0</v>
      </c>
      <c r="E28" s="187">
        <f>'[96]Managerial P&amp;L-NJ'!$D28</f>
        <v>0</v>
      </c>
      <c r="F28" s="187">
        <f>'[96]Managerial P&amp;L-NJ'!$E28</f>
        <v>0</v>
      </c>
      <c r="G28" s="187">
        <f>[100]Sheet1!$C26</f>
        <v>0</v>
      </c>
      <c r="H28" s="187">
        <f t="shared" si="3"/>
        <v>0</v>
      </c>
      <c r="I28" s="187">
        <f>'[96]Managerial P&amp;L-NJ'!$F28</f>
        <v>0</v>
      </c>
      <c r="J28" s="187">
        <f>'[96]Managerial P&amp;L-NJ'!$G28</f>
        <v>0</v>
      </c>
      <c r="K28" s="187">
        <f>'[96]Managerial P&amp;L-NJ'!$H28</f>
        <v>0</v>
      </c>
      <c r="L28" s="187">
        <f>[100]Sheet1!$D26</f>
        <v>0</v>
      </c>
      <c r="M28" s="187">
        <f t="shared" si="4"/>
        <v>0</v>
      </c>
      <c r="N28" s="187">
        <f>'[96]Managerial P&amp;L-NJ'!$I28</f>
        <v>0</v>
      </c>
      <c r="O28" s="187">
        <f>'[96]Managerial P&amp;L-NJ'!$J28</f>
        <v>0</v>
      </c>
      <c r="P28" s="187">
        <f>'[96]Managerial P&amp;L-NJ'!$K28</f>
        <v>0</v>
      </c>
      <c r="Q28" s="187">
        <f>[100]Sheet1!$E26</f>
        <v>0</v>
      </c>
      <c r="R28" s="187">
        <f t="shared" si="5"/>
        <v>0</v>
      </c>
      <c r="S28" s="187">
        <f>'[96]Managerial P&amp;L-NJ'!$L28</f>
        <v>0</v>
      </c>
      <c r="T28" s="187">
        <f>[100]Sheet1!$F26</f>
        <v>0</v>
      </c>
      <c r="U28" s="187">
        <f t="shared" si="1"/>
        <v>0</v>
      </c>
      <c r="V28" s="187">
        <f>'[96]Managerial P&amp;L-NJ'!$U28</f>
        <v>0</v>
      </c>
      <c r="W28" s="187">
        <f>[100]Sheet1!$G26</f>
        <v>0</v>
      </c>
      <c r="X28" s="187">
        <f t="shared" si="2"/>
        <v>0</v>
      </c>
    </row>
    <row r="29" spans="1:24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7">
        <f>'[96]Managerial P&amp;L-NJ'!$C29</f>
        <v>557493.42999999993</v>
      </c>
      <c r="E29" s="187">
        <f>'[96]Managerial P&amp;L-NJ'!$D29</f>
        <v>18020.210000000021</v>
      </c>
      <c r="F29" s="187">
        <f>'[96]Managerial P&amp;L-NJ'!$E29</f>
        <v>575513.6399999999</v>
      </c>
      <c r="G29" s="187" t="str">
        <f>[100]Sheet1!$C27</f>
        <v>30,002.45</v>
      </c>
      <c r="H29" s="187">
        <f t="shared" si="3"/>
        <v>545511.18999999994</v>
      </c>
      <c r="I29" s="187">
        <f>'[96]Managerial P&amp;L-NJ'!$F29</f>
        <v>414749.98</v>
      </c>
      <c r="J29" s="187">
        <f>'[96]Managerial P&amp;L-NJ'!$G29</f>
        <v>18020.210000000021</v>
      </c>
      <c r="K29" s="187">
        <f>'[96]Managerial P&amp;L-NJ'!$H29</f>
        <v>432770.19</v>
      </c>
      <c r="L29" s="187" t="str">
        <f>[100]Sheet1!$D27</f>
        <v>41,741.13</v>
      </c>
      <c r="M29" s="187">
        <f t="shared" si="4"/>
        <v>391029.06</v>
      </c>
      <c r="N29" s="187">
        <f>'[96]Managerial P&amp;L-NJ'!$I29</f>
        <v>494818.54</v>
      </c>
      <c r="O29" s="187">
        <f>'[96]Managerial P&amp;L-NJ'!$J29</f>
        <v>-36040.420000000042</v>
      </c>
      <c r="P29" s="187">
        <f>'[96]Managerial P&amp;L-NJ'!$K29</f>
        <v>458778.11999999994</v>
      </c>
      <c r="Q29" s="187" t="str">
        <f>[100]Sheet1!$E27</f>
        <v>1,395,318.37</v>
      </c>
      <c r="R29" s="187">
        <f t="shared" si="5"/>
        <v>-936540.25000000023</v>
      </c>
      <c r="S29" s="187">
        <f>'[96]Managerial P&amp;L-NJ'!$L29</f>
        <v>438581.77999999997</v>
      </c>
      <c r="T29" s="187" t="str">
        <f>[100]Sheet1!$F27</f>
        <v>438,581.78</v>
      </c>
      <c r="U29" s="187">
        <f t="shared" si="1"/>
        <v>0</v>
      </c>
      <c r="V29" s="187">
        <f>'[96]Managerial P&amp;L-NJ'!$U29</f>
        <v>1905643.73</v>
      </c>
      <c r="W29" s="187" t="str">
        <f>[100]Sheet1!$G27</f>
        <v>1,905,643.73</v>
      </c>
      <c r="X29" s="187">
        <f t="shared" si="2"/>
        <v>0</v>
      </c>
    </row>
    <row r="30" spans="1:24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7">
        <f>'[96]Managerial P&amp;L-NJ'!$C30</f>
        <v>0.23945307585718015</v>
      </c>
      <c r="E30" s="187">
        <f>'[96]Managerial P&amp;L-NJ'!$D30</f>
        <v>0</v>
      </c>
      <c r="F30" s="187">
        <f>'[96]Managerial P&amp;L-NJ'!$E30</f>
        <v>0.24719306789994253</v>
      </c>
      <c r="G30" s="187">
        <f>[100]Sheet1!$C28</f>
        <v>0</v>
      </c>
      <c r="H30" s="187">
        <f t="shared" si="3"/>
        <v>0.24719306789994253</v>
      </c>
      <c r="I30" s="187">
        <f>'[96]Managerial P&amp;L-NJ'!$F30</f>
        <v>0.29523686774959434</v>
      </c>
      <c r="J30" s="187">
        <f>'[96]Managerial P&amp;L-NJ'!$G30</f>
        <v>0</v>
      </c>
      <c r="K30" s="187">
        <f>'[96]Managerial P&amp;L-NJ'!$H30</f>
        <v>0.30806442799827699</v>
      </c>
      <c r="L30" s="187">
        <f>[100]Sheet1!$D28</f>
        <v>0</v>
      </c>
      <c r="M30" s="187">
        <f t="shared" si="4"/>
        <v>0.30806442799827699</v>
      </c>
      <c r="N30" s="187">
        <f>'[96]Managerial P&amp;L-NJ'!$I30</f>
        <v>0.31873446340435485</v>
      </c>
      <c r="O30" s="187">
        <f>'[96]Managerial P&amp;L-NJ'!$J30</f>
        <v>0</v>
      </c>
      <c r="P30" s="187">
        <f>'[96]Managerial P&amp;L-NJ'!$K30</f>
        <v>0.29551923802179825</v>
      </c>
      <c r="Q30" s="187">
        <f>[100]Sheet1!$E28</f>
        <v>0</v>
      </c>
      <c r="R30" s="187">
        <f t="shared" si="5"/>
        <v>0.29551923802179825</v>
      </c>
      <c r="S30" s="187">
        <f>'[96]Managerial P&amp;L-NJ'!$L30</f>
        <v>0.29639665364143208</v>
      </c>
      <c r="T30" s="187">
        <f>[100]Sheet1!$F28</f>
        <v>0</v>
      </c>
      <c r="U30" s="187">
        <f t="shared" si="1"/>
        <v>0.29639665364143208</v>
      </c>
      <c r="V30" s="187">
        <f>'[96]Managerial P&amp;L-NJ'!$U30</f>
        <v>0.28168499024207705</v>
      </c>
      <c r="W30" s="187">
        <f>[100]Sheet1!$G28</f>
        <v>0</v>
      </c>
      <c r="X30" s="187">
        <f t="shared" si="2"/>
        <v>0.28168499024207705</v>
      </c>
    </row>
    <row r="31" spans="1:24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7">
        <f>'[96]Managerial P&amp;L-NJ'!$C31</f>
        <v>373008.85</v>
      </c>
      <c r="E31" s="187">
        <f>'[96]Managerial P&amp;L-NJ'!$D31</f>
        <v>18020.210000000021</v>
      </c>
      <c r="F31" s="187">
        <f>'[96]Managerial P&amp;L-NJ'!$E31</f>
        <v>391029.06</v>
      </c>
      <c r="G31" s="187">
        <f>[100]Sheet1!$C29</f>
        <v>0</v>
      </c>
      <c r="H31" s="187">
        <f t="shared" si="3"/>
        <v>391029.06</v>
      </c>
      <c r="I31" s="187">
        <f>'[96]Managerial P&amp;L-NJ'!$F31</f>
        <v>373008.85</v>
      </c>
      <c r="J31" s="187">
        <f>'[96]Managerial P&amp;L-NJ'!$G31</f>
        <v>18020.210000000021</v>
      </c>
      <c r="K31" s="187">
        <f>'[96]Managerial P&amp;L-NJ'!$H31</f>
        <v>391029.06</v>
      </c>
      <c r="L31" s="187">
        <f>[100]Sheet1!$D29</f>
        <v>0</v>
      </c>
      <c r="M31" s="187">
        <f t="shared" si="4"/>
        <v>391029.06</v>
      </c>
      <c r="N31" s="187">
        <f>'[96]Managerial P&amp;L-NJ'!$I31</f>
        <v>427069.48</v>
      </c>
      <c r="O31" s="187">
        <f>'[96]Managerial P&amp;L-NJ'!$J31</f>
        <v>-36040.420000000042</v>
      </c>
      <c r="P31" s="187">
        <f>'[96]Managerial P&amp;L-NJ'!$K31</f>
        <v>391029.05999999994</v>
      </c>
      <c r="Q31" s="187" t="str">
        <f>[100]Sheet1!$E29</f>
        <v>1,173,087.18</v>
      </c>
      <c r="R31" s="187">
        <f t="shared" si="5"/>
        <v>-782058.12</v>
      </c>
      <c r="S31" s="187">
        <f>'[96]Managerial P&amp;L-NJ'!$L31</f>
        <v>391029.06</v>
      </c>
      <c r="T31" s="187" t="str">
        <f>[100]Sheet1!$F29</f>
        <v>391,029.06</v>
      </c>
      <c r="U31" s="187">
        <f t="shared" si="1"/>
        <v>0</v>
      </c>
      <c r="V31" s="187">
        <f>'[96]Managerial P&amp;L-NJ'!$U31</f>
        <v>1564116.24</v>
      </c>
      <c r="W31" s="187" t="str">
        <f>[100]Sheet1!$G29</f>
        <v>1,564,116.24</v>
      </c>
      <c r="X31" s="187">
        <f t="shared" si="2"/>
        <v>0</v>
      </c>
    </row>
    <row r="32" spans="1:24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7">
        <f>'[96]Managerial P&amp;L-NJ'!$C32</f>
        <v>154482.13</v>
      </c>
      <c r="E32" s="187">
        <f>'[96]Managerial P&amp;L-NJ'!$D32</f>
        <v>0</v>
      </c>
      <c r="F32" s="187">
        <f>'[96]Managerial P&amp;L-NJ'!$E32</f>
        <v>154482.13</v>
      </c>
      <c r="G32" s="187">
        <f>[100]Sheet1!$C30</f>
        <v>0</v>
      </c>
      <c r="H32" s="187">
        <f t="shared" si="3"/>
        <v>154482.13</v>
      </c>
      <c r="I32" s="187">
        <f>'[96]Managerial P&amp;L-NJ'!$F32</f>
        <v>0</v>
      </c>
      <c r="J32" s="187">
        <f>'[96]Managerial P&amp;L-NJ'!$G32</f>
        <v>0</v>
      </c>
      <c r="K32" s="187">
        <f>'[96]Managerial P&amp;L-NJ'!$H32</f>
        <v>0</v>
      </c>
      <c r="L32" s="187">
        <f>[100]Sheet1!$D30</f>
        <v>0</v>
      </c>
      <c r="M32" s="187">
        <f t="shared" si="4"/>
        <v>0</v>
      </c>
      <c r="N32" s="187">
        <f>'[96]Managerial P&amp;L-NJ'!$I32</f>
        <v>20082.669999999998</v>
      </c>
      <c r="O32" s="187">
        <f>'[96]Managerial P&amp;L-NJ'!$J32</f>
        <v>0</v>
      </c>
      <c r="P32" s="187">
        <f>'[96]Managerial P&amp;L-NJ'!$K32</f>
        <v>20082.669999999998</v>
      </c>
      <c r="Q32" s="187" t="str">
        <f>[100]Sheet1!$E30</f>
        <v>174,564.80</v>
      </c>
      <c r="R32" s="187">
        <f t="shared" si="5"/>
        <v>-154482.13</v>
      </c>
      <c r="S32" s="187">
        <f>'[96]Managerial P&amp;L-NJ'!$L32</f>
        <v>0</v>
      </c>
      <c r="T32" s="187">
        <f>[100]Sheet1!$F30</f>
        <v>0</v>
      </c>
      <c r="U32" s="187">
        <f t="shared" si="1"/>
        <v>0</v>
      </c>
      <c r="V32" s="187">
        <f>'[96]Managerial P&amp;L-NJ'!$U32</f>
        <v>174564.8</v>
      </c>
      <c r="W32" s="187" t="str">
        <f>[100]Sheet1!$G30</f>
        <v>174,564.80</v>
      </c>
      <c r="X32" s="187">
        <f t="shared" si="2"/>
        <v>0</v>
      </c>
    </row>
    <row r="33" spans="1:24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7">
        <f>'[96]Managerial P&amp;L-NJ'!$C33</f>
        <v>25290</v>
      </c>
      <c r="E33" s="187">
        <f>'[96]Managerial P&amp;L-NJ'!$D33</f>
        <v>0</v>
      </c>
      <c r="F33" s="187">
        <f>'[96]Managerial P&amp;L-NJ'!$E33</f>
        <v>25290</v>
      </c>
      <c r="G33" s="187" t="str">
        <f>[100]Sheet1!$C31</f>
        <v>25,290.00</v>
      </c>
      <c r="H33" s="187">
        <f t="shared" si="3"/>
        <v>0</v>
      </c>
      <c r="I33" s="187">
        <f>'[96]Managerial P&amp;L-NJ'!$F33</f>
        <v>21641.96</v>
      </c>
      <c r="J33" s="187">
        <f>'[96]Managerial P&amp;L-NJ'!$G33</f>
        <v>0</v>
      </c>
      <c r="K33" s="187">
        <f>'[96]Managerial P&amp;L-NJ'!$H33</f>
        <v>21641.96</v>
      </c>
      <c r="L33" s="187" t="str">
        <f>[100]Sheet1!$D31</f>
        <v>21,641.96</v>
      </c>
      <c r="M33" s="187">
        <f t="shared" si="4"/>
        <v>0</v>
      </c>
      <c r="N33" s="187">
        <f>'[96]Managerial P&amp;L-NJ'!$I33</f>
        <v>25290</v>
      </c>
      <c r="O33" s="187">
        <f>'[96]Managerial P&amp;L-NJ'!$J33</f>
        <v>0</v>
      </c>
      <c r="P33" s="187">
        <f>'[96]Managerial P&amp;L-NJ'!$K33</f>
        <v>25290</v>
      </c>
      <c r="Q33" s="187" t="str">
        <f>[100]Sheet1!$E31</f>
        <v>25,290.00</v>
      </c>
      <c r="R33" s="187">
        <f t="shared" si="5"/>
        <v>0</v>
      </c>
      <c r="S33" s="187">
        <f>'[96]Managerial P&amp;L-NJ'!$L33</f>
        <v>25290</v>
      </c>
      <c r="T33" s="187" t="str">
        <f>[100]Sheet1!$F31</f>
        <v>25,290.00</v>
      </c>
      <c r="U33" s="187">
        <f t="shared" si="1"/>
        <v>0</v>
      </c>
      <c r="V33" s="187">
        <f>'[96]Managerial P&amp;L-NJ'!$U33</f>
        <v>97511.959999999992</v>
      </c>
      <c r="W33" s="187" t="str">
        <f>[100]Sheet1!$G31</f>
        <v>97,511.96</v>
      </c>
      <c r="X33" s="187">
        <f t="shared" si="2"/>
        <v>0</v>
      </c>
    </row>
    <row r="34" spans="1:24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7">
        <f>'[96]Managerial P&amp;L-NJ'!$C34</f>
        <v>0</v>
      </c>
      <c r="E34" s="187">
        <f>'[96]Managerial P&amp;L-NJ'!$D34</f>
        <v>0</v>
      </c>
      <c r="F34" s="187">
        <f>'[96]Managerial P&amp;L-NJ'!$E34</f>
        <v>0</v>
      </c>
      <c r="G34" s="187">
        <f>[100]Sheet1!$C32</f>
        <v>0</v>
      </c>
      <c r="H34" s="187">
        <f t="shared" si="3"/>
        <v>0</v>
      </c>
      <c r="I34" s="187">
        <f>'[96]Managerial P&amp;L-NJ'!$F34</f>
        <v>16189.82</v>
      </c>
      <c r="J34" s="187">
        <f>'[96]Managerial P&amp;L-NJ'!$G34</f>
        <v>0</v>
      </c>
      <c r="K34" s="187">
        <f>'[96]Managerial P&amp;L-NJ'!$H34</f>
        <v>16189.82</v>
      </c>
      <c r="L34" s="187" t="str">
        <f>[100]Sheet1!$D32</f>
        <v>16,189.82</v>
      </c>
      <c r="M34" s="187">
        <f t="shared" si="4"/>
        <v>0</v>
      </c>
      <c r="N34" s="187">
        <f>'[96]Managerial P&amp;L-NJ'!$I34</f>
        <v>17519.509999999998</v>
      </c>
      <c r="O34" s="187">
        <f>'[96]Managerial P&amp;L-NJ'!$J34</f>
        <v>0</v>
      </c>
      <c r="P34" s="187">
        <f>'[96]Managerial P&amp;L-NJ'!$K34</f>
        <v>17519.509999999998</v>
      </c>
      <c r="Q34" s="187" t="str">
        <f>[100]Sheet1!$E32</f>
        <v>17,519.51</v>
      </c>
      <c r="R34" s="187">
        <f t="shared" si="5"/>
        <v>0</v>
      </c>
      <c r="S34" s="187">
        <f>'[96]Managerial P&amp;L-NJ'!$L34</f>
        <v>16716.25</v>
      </c>
      <c r="T34" s="187" t="str">
        <f>[100]Sheet1!$F32</f>
        <v>16,716.25</v>
      </c>
      <c r="U34" s="187">
        <f t="shared" si="1"/>
        <v>0</v>
      </c>
      <c r="V34" s="187">
        <f>'[96]Managerial P&amp;L-NJ'!$U34</f>
        <v>50425.58</v>
      </c>
      <c r="W34" s="187" t="str">
        <f>[100]Sheet1!$G32</f>
        <v>50,425.58</v>
      </c>
      <c r="X34" s="187">
        <f t="shared" si="2"/>
        <v>0</v>
      </c>
    </row>
    <row r="35" spans="1:24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7">
        <f>'[96]Managerial P&amp;L-NJ'!$C35</f>
        <v>4712.45</v>
      </c>
      <c r="E35" s="187">
        <f>'[96]Managerial P&amp;L-NJ'!$D35</f>
        <v>0</v>
      </c>
      <c r="F35" s="187">
        <f>'[96]Managerial P&amp;L-NJ'!$E35</f>
        <v>4712.45</v>
      </c>
      <c r="G35" s="187" t="str">
        <f>[100]Sheet1!$C33</f>
        <v>4,712.45</v>
      </c>
      <c r="H35" s="187">
        <f t="shared" si="3"/>
        <v>0</v>
      </c>
      <c r="I35" s="187">
        <f>'[96]Managerial P&amp;L-NJ'!$F35</f>
        <v>3909.35</v>
      </c>
      <c r="J35" s="187">
        <f>'[96]Managerial P&amp;L-NJ'!$G35</f>
        <v>0</v>
      </c>
      <c r="K35" s="187">
        <f>'[96]Managerial P&amp;L-NJ'!$H35</f>
        <v>3909.35</v>
      </c>
      <c r="L35" s="187" t="str">
        <f>[100]Sheet1!$D33</f>
        <v>3,909.35</v>
      </c>
      <c r="M35" s="187">
        <f t="shared" si="4"/>
        <v>0</v>
      </c>
      <c r="N35" s="187">
        <f>'[96]Managerial P&amp;L-NJ'!$I35</f>
        <v>4856.88</v>
      </c>
      <c r="O35" s="187">
        <f>'[96]Managerial P&amp;L-NJ'!$J35</f>
        <v>0</v>
      </c>
      <c r="P35" s="187">
        <f>'[96]Managerial P&amp;L-NJ'!$K35</f>
        <v>4856.88</v>
      </c>
      <c r="Q35" s="187" t="str">
        <f>[100]Sheet1!$E33</f>
        <v>4,856.88</v>
      </c>
      <c r="R35" s="187">
        <f t="shared" si="5"/>
        <v>0</v>
      </c>
      <c r="S35" s="187">
        <f>'[96]Managerial P&amp;L-NJ'!$L35</f>
        <v>5546.47</v>
      </c>
      <c r="T35" s="187" t="str">
        <f>[100]Sheet1!$F33</f>
        <v>5,546.47</v>
      </c>
      <c r="U35" s="187">
        <f t="shared" si="1"/>
        <v>0</v>
      </c>
      <c r="V35" s="187">
        <f>'[96]Managerial P&amp;L-NJ'!$U35</f>
        <v>19025.150000000001</v>
      </c>
      <c r="W35" s="187" t="str">
        <f>[100]Sheet1!$G33</f>
        <v>19,025.15</v>
      </c>
      <c r="X35" s="187">
        <f t="shared" si="2"/>
        <v>0</v>
      </c>
    </row>
    <row r="36" spans="1:24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7">
        <f>'[96]Managerial P&amp;L-NJ'!$C36</f>
        <v>0</v>
      </c>
      <c r="E36" s="187">
        <f>'[96]Managerial P&amp;L-NJ'!$D36</f>
        <v>0</v>
      </c>
      <c r="F36" s="187">
        <f>'[96]Managerial P&amp;L-NJ'!$E36</f>
        <v>0</v>
      </c>
      <c r="G36" s="187">
        <f>[100]Sheet1!$C34</f>
        <v>0</v>
      </c>
      <c r="H36" s="187">
        <f t="shared" si="3"/>
        <v>0</v>
      </c>
      <c r="I36" s="187">
        <f>'[96]Managerial P&amp;L-NJ'!$F36</f>
        <v>0</v>
      </c>
      <c r="J36" s="187">
        <f>'[96]Managerial P&amp;L-NJ'!$G36</f>
        <v>0</v>
      </c>
      <c r="K36" s="187">
        <f>'[96]Managerial P&amp;L-NJ'!$H36</f>
        <v>0</v>
      </c>
      <c r="L36" s="187">
        <f>[100]Sheet1!$D34</f>
        <v>0</v>
      </c>
      <c r="M36" s="187">
        <f t="shared" si="4"/>
        <v>0</v>
      </c>
      <c r="N36" s="187">
        <f>'[96]Managerial P&amp;L-NJ'!$I36</f>
        <v>0</v>
      </c>
      <c r="O36" s="187">
        <f>'[96]Managerial P&amp;L-NJ'!$J36</f>
        <v>0</v>
      </c>
      <c r="P36" s="187">
        <f>'[96]Managerial P&amp;L-NJ'!$K36</f>
        <v>0</v>
      </c>
      <c r="Q36" s="187">
        <f>[100]Sheet1!$E34</f>
        <v>0</v>
      </c>
      <c r="R36" s="187">
        <f t="shared" si="5"/>
        <v>0</v>
      </c>
      <c r="S36" s="187">
        <f>'[96]Managerial P&amp;L-NJ'!$L36</f>
        <v>0</v>
      </c>
      <c r="T36" s="187">
        <f>[100]Sheet1!$F34</f>
        <v>0</v>
      </c>
      <c r="U36" s="187">
        <f t="shared" si="1"/>
        <v>0</v>
      </c>
      <c r="V36" s="187">
        <f>'[96]Managerial P&amp;L-NJ'!$U36</f>
        <v>0</v>
      </c>
      <c r="W36" s="187">
        <f>[100]Sheet1!$G34</f>
        <v>0</v>
      </c>
      <c r="X36" s="187">
        <f t="shared" si="2"/>
        <v>0</v>
      </c>
    </row>
    <row r="37" spans="1:24" s="15" customFormat="1" ht="15.95" customHeight="1" x14ac:dyDescent="0.2">
      <c r="A37" s="39"/>
      <c r="B37" s="180">
        <f t="shared" si="0"/>
        <v>34</v>
      </c>
      <c r="C37" s="172" t="s">
        <v>1636</v>
      </c>
      <c r="D37" s="187">
        <f>'[96]Managerial P&amp;L-NJ'!$C37</f>
        <v>0</v>
      </c>
      <c r="E37" s="187">
        <f>'[96]Managerial P&amp;L-NJ'!$D37</f>
        <v>0</v>
      </c>
      <c r="F37" s="187">
        <f>'[96]Managerial P&amp;L-NJ'!$E37</f>
        <v>0</v>
      </c>
      <c r="G37" s="187">
        <f>[100]Sheet1!$C35</f>
        <v>0</v>
      </c>
      <c r="H37" s="187">
        <f t="shared" si="3"/>
        <v>0</v>
      </c>
      <c r="I37" s="187">
        <f>'[96]Managerial P&amp;L-NJ'!$F37</f>
        <v>0</v>
      </c>
      <c r="J37" s="187">
        <f>'[96]Managerial P&amp;L-NJ'!$G37</f>
        <v>0</v>
      </c>
      <c r="K37" s="187">
        <f>'[96]Managerial P&amp;L-NJ'!$H37</f>
        <v>0</v>
      </c>
      <c r="L37" s="187">
        <f>[100]Sheet1!$D35</f>
        <v>0</v>
      </c>
      <c r="M37" s="187">
        <f t="shared" si="4"/>
        <v>0</v>
      </c>
      <c r="N37" s="187">
        <f>'[96]Managerial P&amp;L-NJ'!$I37</f>
        <v>0</v>
      </c>
      <c r="O37" s="187">
        <f>'[96]Managerial P&amp;L-NJ'!$J37</f>
        <v>0</v>
      </c>
      <c r="P37" s="187">
        <f>'[96]Managerial P&amp;L-NJ'!$K37</f>
        <v>0</v>
      </c>
      <c r="Q37" s="187">
        <f>[100]Sheet1!$E35</f>
        <v>0</v>
      </c>
      <c r="R37" s="187">
        <f t="shared" si="5"/>
        <v>0</v>
      </c>
      <c r="S37" s="187">
        <f>'[96]Managerial P&amp;L-NJ'!$L37</f>
        <v>0</v>
      </c>
      <c r="T37" s="187">
        <f>[100]Sheet1!$F35</f>
        <v>0</v>
      </c>
      <c r="U37" s="187">
        <f t="shared" si="1"/>
        <v>0</v>
      </c>
      <c r="V37" s="187">
        <f>'[96]Managerial P&amp;L-NJ'!$U37</f>
        <v>0</v>
      </c>
      <c r="W37" s="187">
        <f>[100]Sheet1!$G35</f>
        <v>0</v>
      </c>
      <c r="X37" s="187">
        <f t="shared" si="2"/>
        <v>0</v>
      </c>
    </row>
    <row r="38" spans="1:24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7">
        <f>'[96]Managerial P&amp;L-NJ'!$C38</f>
        <v>342227.85000000003</v>
      </c>
      <c r="E38" s="187">
        <f>'[96]Managerial P&amp;L-NJ'!$D38</f>
        <v>0</v>
      </c>
      <c r="F38" s="187">
        <f>'[96]Managerial P&amp;L-NJ'!$E38</f>
        <v>342227.85000000003</v>
      </c>
      <c r="G38" s="187" t="str">
        <f>[100]Sheet1!$C36</f>
        <v>342,227.85</v>
      </c>
      <c r="H38" s="187">
        <f t="shared" si="3"/>
        <v>0</v>
      </c>
      <c r="I38" s="187">
        <f>'[96]Managerial P&amp;L-NJ'!$F38</f>
        <v>189670.65999999997</v>
      </c>
      <c r="J38" s="187">
        <f>'[96]Managerial P&amp;L-NJ'!$G38</f>
        <v>0</v>
      </c>
      <c r="K38" s="187">
        <f>'[96]Managerial P&amp;L-NJ'!$H38</f>
        <v>189670.65999999997</v>
      </c>
      <c r="L38" s="187" t="str">
        <f>[100]Sheet1!$D36</f>
        <v>189,670.66</v>
      </c>
      <c r="M38" s="187">
        <f t="shared" si="4"/>
        <v>0</v>
      </c>
      <c r="N38" s="187">
        <f>'[96]Managerial P&amp;L-NJ'!$I38</f>
        <v>200442.68000000002</v>
      </c>
      <c r="O38" s="187">
        <f>'[96]Managerial P&amp;L-NJ'!$J38</f>
        <v>0</v>
      </c>
      <c r="P38" s="187">
        <f>'[96]Managerial P&amp;L-NJ'!$K38</f>
        <v>200442.68000000002</v>
      </c>
      <c r="Q38" s="187" t="str">
        <f>[100]Sheet1!$E36</f>
        <v>200,442.68</v>
      </c>
      <c r="R38" s="187">
        <f t="shared" si="5"/>
        <v>0</v>
      </c>
      <c r="S38" s="187">
        <f>'[96]Managerial P&amp;L-NJ'!$L38</f>
        <v>197037.02</v>
      </c>
      <c r="T38" s="187" t="str">
        <f>[100]Sheet1!$F36</f>
        <v>197,037.02</v>
      </c>
      <c r="U38" s="187">
        <f t="shared" si="1"/>
        <v>0</v>
      </c>
      <c r="V38" s="187">
        <f>'[96]Managerial P&amp;L-NJ'!$U38</f>
        <v>929378.21</v>
      </c>
      <c r="W38" s="187" t="str">
        <f>[100]Sheet1!$G36</f>
        <v>929,378.21</v>
      </c>
      <c r="X38" s="187">
        <f t="shared" si="2"/>
        <v>0</v>
      </c>
    </row>
    <row r="39" spans="1:24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7">
        <f>'[96]Managerial P&amp;L-NJ'!$C39</f>
        <v>0.14699278398041335</v>
      </c>
      <c r="E39" s="187">
        <f>'[96]Managerial P&amp;L-NJ'!$D39</f>
        <v>0</v>
      </c>
      <c r="F39" s="187">
        <f>'[96]Managerial P&amp;L-NJ'!$E39</f>
        <v>0.14699278398041335</v>
      </c>
      <c r="G39" s="187">
        <f>[100]Sheet1!$C37</f>
        <v>0</v>
      </c>
      <c r="H39" s="187">
        <f t="shared" si="3"/>
        <v>0.14699278398041335</v>
      </c>
      <c r="I39" s="187">
        <f>'[96]Managerial P&amp;L-NJ'!$F39</f>
        <v>0.13501573059123059</v>
      </c>
      <c r="J39" s="187">
        <f>'[96]Managerial P&amp;L-NJ'!$G39</f>
        <v>0</v>
      </c>
      <c r="K39" s="187">
        <f>'[96]Managerial P&amp;L-NJ'!$H39</f>
        <v>0.13501573059123059</v>
      </c>
      <c r="L39" s="187">
        <f>[100]Sheet1!$D37</f>
        <v>0</v>
      </c>
      <c r="M39" s="187">
        <f t="shared" si="4"/>
        <v>0.13501573059123059</v>
      </c>
      <c r="N39" s="187">
        <f>'[96]Managerial P&amp;L-NJ'!$I39</f>
        <v>0.12911397793043652</v>
      </c>
      <c r="O39" s="187">
        <f>'[96]Managerial P&amp;L-NJ'!$J39</f>
        <v>0</v>
      </c>
      <c r="P39" s="187">
        <f>'[96]Managerial P&amp;L-NJ'!$K39</f>
        <v>0.12911397793043652</v>
      </c>
      <c r="Q39" s="187">
        <f>[100]Sheet1!$E37</f>
        <v>0</v>
      </c>
      <c r="R39" s="187">
        <f t="shared" si="5"/>
        <v>0.12911397793043652</v>
      </c>
      <c r="S39" s="187">
        <f>'[96]Managerial P&amp;L-NJ'!$L39</f>
        <v>0.13315900485305143</v>
      </c>
      <c r="T39" s="187">
        <f>[100]Sheet1!$F37</f>
        <v>0</v>
      </c>
      <c r="U39" s="187">
        <f t="shared" si="1"/>
        <v>0.13315900485305143</v>
      </c>
      <c r="V39" s="187">
        <f>'[96]Managerial P&amp;L-NJ'!$U39</f>
        <v>0.13737714342599022</v>
      </c>
      <c r="W39" s="187">
        <f>[100]Sheet1!$G37</f>
        <v>0</v>
      </c>
      <c r="X39" s="187">
        <f t="shared" si="2"/>
        <v>0.13737714342599022</v>
      </c>
    </row>
    <row r="40" spans="1:24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7">
        <f>'[96]Managerial P&amp;L-NJ'!$C40</f>
        <v>71500</v>
      </c>
      <c r="E40" s="187">
        <f>'[96]Managerial P&amp;L-NJ'!$D40</f>
        <v>0</v>
      </c>
      <c r="F40" s="187">
        <f>'[96]Managerial P&amp;L-NJ'!$E40</f>
        <v>71500</v>
      </c>
      <c r="G40" s="187" t="str">
        <f>[100]Sheet1!$C38</f>
        <v>71,500.00</v>
      </c>
      <c r="H40" s="187">
        <f t="shared" si="3"/>
        <v>0</v>
      </c>
      <c r="I40" s="187">
        <f>'[96]Managerial P&amp;L-NJ'!$F40</f>
        <v>67690.48</v>
      </c>
      <c r="J40" s="187">
        <f>'[96]Managerial P&amp;L-NJ'!$G40</f>
        <v>0</v>
      </c>
      <c r="K40" s="187">
        <f>'[96]Managerial P&amp;L-NJ'!$H40</f>
        <v>67690.48</v>
      </c>
      <c r="L40" s="187" t="str">
        <f>[100]Sheet1!$D38</f>
        <v>67,690.48</v>
      </c>
      <c r="M40" s="187">
        <f t="shared" si="4"/>
        <v>0</v>
      </c>
      <c r="N40" s="187">
        <f>'[96]Managerial P&amp;L-NJ'!$I40</f>
        <v>68000</v>
      </c>
      <c r="O40" s="187">
        <f>'[96]Managerial P&amp;L-NJ'!$J40</f>
        <v>0</v>
      </c>
      <c r="P40" s="187">
        <f>'[96]Managerial P&amp;L-NJ'!$K40</f>
        <v>68000</v>
      </c>
      <c r="Q40" s="187" t="str">
        <f>[100]Sheet1!$E38</f>
        <v>68,000.00</v>
      </c>
      <c r="R40" s="187">
        <f t="shared" si="5"/>
        <v>0</v>
      </c>
      <c r="S40" s="187">
        <f>'[96]Managerial P&amp;L-NJ'!$L40</f>
        <v>68000</v>
      </c>
      <c r="T40" s="187" t="str">
        <f>[100]Sheet1!$F38</f>
        <v>68,000.00</v>
      </c>
      <c r="U40" s="187">
        <f t="shared" si="1"/>
        <v>0</v>
      </c>
      <c r="V40" s="187">
        <f>'[96]Managerial P&amp;L-NJ'!$U40</f>
        <v>275190.48</v>
      </c>
      <c r="W40" s="187" t="str">
        <f>[100]Sheet1!$G38</f>
        <v>275,190.48</v>
      </c>
      <c r="X40" s="187">
        <f t="shared" si="2"/>
        <v>0</v>
      </c>
    </row>
    <row r="41" spans="1:24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7">
        <f>'[96]Managerial P&amp;L-NJ'!$C41</f>
        <v>6000</v>
      </c>
      <c r="E41" s="187">
        <f>'[96]Managerial P&amp;L-NJ'!$D41</f>
        <v>0</v>
      </c>
      <c r="F41" s="187">
        <f>'[96]Managerial P&amp;L-NJ'!$E41</f>
        <v>6000</v>
      </c>
      <c r="G41" s="187" t="str">
        <f>[100]Sheet1!$C39</f>
        <v>6,000.00</v>
      </c>
      <c r="H41" s="187">
        <f t="shared" si="3"/>
        <v>0</v>
      </c>
      <c r="I41" s="187">
        <f>'[96]Managerial P&amp;L-NJ'!$F41</f>
        <v>6000</v>
      </c>
      <c r="J41" s="187">
        <f>'[96]Managerial P&amp;L-NJ'!$G41</f>
        <v>0</v>
      </c>
      <c r="K41" s="187">
        <f>'[96]Managerial P&amp;L-NJ'!$H41</f>
        <v>6000</v>
      </c>
      <c r="L41" s="187" t="str">
        <f>[100]Sheet1!$D39</f>
        <v>6,000.00</v>
      </c>
      <c r="M41" s="187">
        <f t="shared" si="4"/>
        <v>0</v>
      </c>
      <c r="N41" s="187">
        <f>'[96]Managerial P&amp;L-NJ'!$I41</f>
        <v>6000</v>
      </c>
      <c r="O41" s="187">
        <f>'[96]Managerial P&amp;L-NJ'!$J41</f>
        <v>0</v>
      </c>
      <c r="P41" s="187">
        <f>'[96]Managerial P&amp;L-NJ'!$K41</f>
        <v>6000</v>
      </c>
      <c r="Q41" s="187" t="str">
        <f>[100]Sheet1!$E39</f>
        <v>6,000.00</v>
      </c>
      <c r="R41" s="187">
        <f t="shared" si="5"/>
        <v>0</v>
      </c>
      <c r="S41" s="187">
        <f>'[96]Managerial P&amp;L-NJ'!$L41</f>
        <v>6000</v>
      </c>
      <c r="T41" s="187" t="str">
        <f>[100]Sheet1!$F39</f>
        <v>6,000.00</v>
      </c>
      <c r="U41" s="187">
        <f t="shared" si="1"/>
        <v>0</v>
      </c>
      <c r="V41" s="187">
        <f>'[96]Managerial P&amp;L-NJ'!$U41</f>
        <v>24000</v>
      </c>
      <c r="W41" s="187" t="str">
        <f>[100]Sheet1!$G39</f>
        <v>24,000.00</v>
      </c>
      <c r="X41" s="187">
        <f t="shared" si="2"/>
        <v>0</v>
      </c>
    </row>
    <row r="42" spans="1:24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7">
        <f>'[96]Managerial P&amp;L-NJ'!$C42</f>
        <v>33428.58</v>
      </c>
      <c r="E42" s="187">
        <f>'[96]Managerial P&amp;L-NJ'!$D42</f>
        <v>0</v>
      </c>
      <c r="F42" s="187">
        <f>'[96]Managerial P&amp;L-NJ'!$E42</f>
        <v>33428.58</v>
      </c>
      <c r="G42" s="187" t="str">
        <f>[100]Sheet1!$C40</f>
        <v>33,428.58</v>
      </c>
      <c r="H42" s="187">
        <f t="shared" si="3"/>
        <v>0</v>
      </c>
      <c r="I42" s="187">
        <f>'[96]Managerial P&amp;L-NJ'!$F42</f>
        <v>0</v>
      </c>
      <c r="J42" s="187">
        <f>'[96]Managerial P&amp;L-NJ'!$G42</f>
        <v>0</v>
      </c>
      <c r="K42" s="187">
        <f>'[96]Managerial P&amp;L-NJ'!$H42</f>
        <v>0</v>
      </c>
      <c r="L42" s="187">
        <f>[100]Sheet1!$D40</f>
        <v>0</v>
      </c>
      <c r="M42" s="187">
        <f t="shared" si="4"/>
        <v>0</v>
      </c>
      <c r="N42" s="187">
        <f>'[96]Managerial P&amp;L-NJ'!$I42</f>
        <v>0</v>
      </c>
      <c r="O42" s="187">
        <f>'[96]Managerial P&amp;L-NJ'!$J42</f>
        <v>0</v>
      </c>
      <c r="P42" s="187">
        <f>'[96]Managerial P&amp;L-NJ'!$K42</f>
        <v>0</v>
      </c>
      <c r="Q42" s="187">
        <f>[100]Sheet1!$E40</f>
        <v>0</v>
      </c>
      <c r="R42" s="187">
        <f t="shared" si="5"/>
        <v>0</v>
      </c>
      <c r="S42" s="187">
        <f>'[96]Managerial P&amp;L-NJ'!$L42</f>
        <v>7428.56</v>
      </c>
      <c r="T42" s="187" t="str">
        <f>[100]Sheet1!$F40</f>
        <v>7,428.56</v>
      </c>
      <c r="U42" s="187">
        <f t="shared" si="1"/>
        <v>0</v>
      </c>
      <c r="V42" s="187">
        <f>'[96]Managerial P&amp;L-NJ'!$U42</f>
        <v>40857.14</v>
      </c>
      <c r="W42" s="187" t="str">
        <f>[100]Sheet1!$G40</f>
        <v>40,857.14</v>
      </c>
      <c r="X42" s="187">
        <f t="shared" si="2"/>
        <v>0</v>
      </c>
    </row>
    <row r="43" spans="1:24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7">
        <f>'[96]Managerial P&amp;L-NJ'!$C43</f>
        <v>128254.43</v>
      </c>
      <c r="E43" s="187">
        <f>'[96]Managerial P&amp;L-NJ'!$D43</f>
        <v>0</v>
      </c>
      <c r="F43" s="187">
        <f>'[96]Managerial P&amp;L-NJ'!$E43</f>
        <v>128254.43</v>
      </c>
      <c r="G43" s="187" t="str">
        <f>[100]Sheet1!$C41</f>
        <v>128,254.43</v>
      </c>
      <c r="H43" s="187">
        <f t="shared" si="3"/>
        <v>0</v>
      </c>
      <c r="I43" s="187">
        <f>'[96]Managerial P&amp;L-NJ'!$F43</f>
        <v>49051.56</v>
      </c>
      <c r="J43" s="187">
        <f>'[96]Managerial P&amp;L-NJ'!$G43</f>
        <v>0</v>
      </c>
      <c r="K43" s="187">
        <f>'[96]Managerial P&amp;L-NJ'!$H43</f>
        <v>49051.56</v>
      </c>
      <c r="L43" s="187" t="str">
        <f>[100]Sheet1!$D41</f>
        <v>49,051.56</v>
      </c>
      <c r="M43" s="187">
        <f t="shared" si="4"/>
        <v>0</v>
      </c>
      <c r="N43" s="187">
        <f>'[96]Managerial P&amp;L-NJ'!$I43</f>
        <v>64859.76</v>
      </c>
      <c r="O43" s="187">
        <f>'[96]Managerial P&amp;L-NJ'!$J43</f>
        <v>0</v>
      </c>
      <c r="P43" s="187">
        <f>'[96]Managerial P&amp;L-NJ'!$K43</f>
        <v>64859.76</v>
      </c>
      <c r="Q43" s="187" t="str">
        <f>[100]Sheet1!$E41</f>
        <v>64,859.76</v>
      </c>
      <c r="R43" s="187">
        <f t="shared" si="5"/>
        <v>0</v>
      </c>
      <c r="S43" s="187">
        <f>'[96]Managerial P&amp;L-NJ'!$L43</f>
        <v>55299.12</v>
      </c>
      <c r="T43" s="187" t="str">
        <f>[100]Sheet1!$F41</f>
        <v>55,299.12</v>
      </c>
      <c r="U43" s="187">
        <f t="shared" si="1"/>
        <v>0</v>
      </c>
      <c r="V43" s="187">
        <f>'[96]Managerial P&amp;L-NJ'!$U43</f>
        <v>297464.87</v>
      </c>
      <c r="W43" s="187" t="str">
        <f>[100]Sheet1!$G41</f>
        <v>297,464.87</v>
      </c>
      <c r="X43" s="187">
        <f t="shared" si="2"/>
        <v>0</v>
      </c>
    </row>
    <row r="44" spans="1:24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7">
        <f>'[96]Managerial P&amp;L-NJ'!$C44</f>
        <v>4000</v>
      </c>
      <c r="E44" s="187">
        <f>'[96]Managerial P&amp;L-NJ'!$D44</f>
        <v>0</v>
      </c>
      <c r="F44" s="187">
        <f>'[96]Managerial P&amp;L-NJ'!$E44</f>
        <v>4000</v>
      </c>
      <c r="G44" s="187" t="str">
        <f>[100]Sheet1!$C42</f>
        <v>4,000.00</v>
      </c>
      <c r="H44" s="187">
        <f t="shared" si="3"/>
        <v>0</v>
      </c>
      <c r="I44" s="187">
        <f>'[96]Managerial P&amp;L-NJ'!$F44</f>
        <v>4000</v>
      </c>
      <c r="J44" s="187">
        <f>'[96]Managerial P&amp;L-NJ'!$G44</f>
        <v>0</v>
      </c>
      <c r="K44" s="187">
        <f>'[96]Managerial P&amp;L-NJ'!$H44</f>
        <v>4000</v>
      </c>
      <c r="L44" s="187" t="str">
        <f>[100]Sheet1!$D42</f>
        <v>4,000.00</v>
      </c>
      <c r="M44" s="187">
        <f t="shared" si="4"/>
        <v>0</v>
      </c>
      <c r="N44" s="187">
        <f>'[96]Managerial P&amp;L-NJ'!$I44</f>
        <v>4000</v>
      </c>
      <c r="O44" s="187">
        <f>'[96]Managerial P&amp;L-NJ'!$J44</f>
        <v>0</v>
      </c>
      <c r="P44" s="187">
        <f>'[96]Managerial P&amp;L-NJ'!$K44</f>
        <v>4000</v>
      </c>
      <c r="Q44" s="187" t="str">
        <f>[100]Sheet1!$E42</f>
        <v>4,000.00</v>
      </c>
      <c r="R44" s="187">
        <f t="shared" si="5"/>
        <v>0</v>
      </c>
      <c r="S44" s="187">
        <f>'[96]Managerial P&amp;L-NJ'!$L44</f>
        <v>4000</v>
      </c>
      <c r="T44" s="187" t="str">
        <f>[100]Sheet1!$F42</f>
        <v>4,000.00</v>
      </c>
      <c r="U44" s="187">
        <f t="shared" si="1"/>
        <v>0</v>
      </c>
      <c r="V44" s="187">
        <f>'[96]Managerial P&amp;L-NJ'!$U44</f>
        <v>16000</v>
      </c>
      <c r="W44" s="187" t="str">
        <f>[100]Sheet1!$G42</f>
        <v>16,000.00</v>
      </c>
      <c r="X44" s="187">
        <f t="shared" si="2"/>
        <v>0</v>
      </c>
    </row>
    <row r="45" spans="1:24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7">
        <f>'[96]Managerial P&amp;L-NJ'!$C45</f>
        <v>14981.89</v>
      </c>
      <c r="E45" s="187">
        <f>'[96]Managerial P&amp;L-NJ'!$D45</f>
        <v>0</v>
      </c>
      <c r="F45" s="187">
        <f>'[96]Managerial P&amp;L-NJ'!$E45</f>
        <v>14981.89</v>
      </c>
      <c r="G45" s="187" t="str">
        <f>[100]Sheet1!$C43</f>
        <v>14,981.89</v>
      </c>
      <c r="H45" s="187">
        <f t="shared" si="3"/>
        <v>0</v>
      </c>
      <c r="I45" s="187">
        <f>'[96]Managerial P&amp;L-NJ'!$F45</f>
        <v>0</v>
      </c>
      <c r="J45" s="187">
        <f>'[96]Managerial P&amp;L-NJ'!$G45</f>
        <v>0</v>
      </c>
      <c r="K45" s="187">
        <f>'[96]Managerial P&amp;L-NJ'!$H45</f>
        <v>0</v>
      </c>
      <c r="L45" s="187">
        <f>[100]Sheet1!$D43</f>
        <v>0</v>
      </c>
      <c r="M45" s="187">
        <f t="shared" si="4"/>
        <v>0</v>
      </c>
      <c r="N45" s="187">
        <f>'[96]Managerial P&amp;L-NJ'!$I45</f>
        <v>0</v>
      </c>
      <c r="O45" s="187">
        <f>'[96]Managerial P&amp;L-NJ'!$J45</f>
        <v>0</v>
      </c>
      <c r="P45" s="187">
        <f>'[96]Managerial P&amp;L-NJ'!$K45</f>
        <v>0</v>
      </c>
      <c r="Q45" s="187">
        <f>[100]Sheet1!$E43</f>
        <v>0</v>
      </c>
      <c r="R45" s="187">
        <f t="shared" si="5"/>
        <v>0</v>
      </c>
      <c r="S45" s="187">
        <f>'[96]Managerial P&amp;L-NJ'!$L45</f>
        <v>0</v>
      </c>
      <c r="T45" s="187">
        <f>[100]Sheet1!$F43</f>
        <v>0</v>
      </c>
      <c r="U45" s="187">
        <f t="shared" si="1"/>
        <v>0</v>
      </c>
      <c r="V45" s="187">
        <f>'[96]Managerial P&amp;L-NJ'!$U45</f>
        <v>14981.89</v>
      </c>
      <c r="W45" s="187" t="str">
        <f>[100]Sheet1!$G43</f>
        <v>14,981.89</v>
      </c>
      <c r="X45" s="187">
        <f t="shared" si="2"/>
        <v>0</v>
      </c>
    </row>
    <row r="46" spans="1:24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7">
        <f>'[96]Managerial P&amp;L-NJ'!$C46</f>
        <v>17347.5</v>
      </c>
      <c r="E46" s="187">
        <f>'[96]Managerial P&amp;L-NJ'!$D46</f>
        <v>0</v>
      </c>
      <c r="F46" s="187">
        <f>'[96]Managerial P&amp;L-NJ'!$E46</f>
        <v>17347.5</v>
      </c>
      <c r="G46" s="187" t="str">
        <f>[100]Sheet1!$C44</f>
        <v>17,347.50</v>
      </c>
      <c r="H46" s="187">
        <f t="shared" si="3"/>
        <v>0</v>
      </c>
      <c r="I46" s="187">
        <f>'[96]Managerial P&amp;L-NJ'!$F46</f>
        <v>23189.91</v>
      </c>
      <c r="J46" s="187">
        <f>'[96]Managerial P&amp;L-NJ'!$G46</f>
        <v>0</v>
      </c>
      <c r="K46" s="187">
        <f>'[96]Managerial P&amp;L-NJ'!$H46</f>
        <v>23189.91</v>
      </c>
      <c r="L46" s="187" t="str">
        <f>[100]Sheet1!$D44</f>
        <v>23,189.91</v>
      </c>
      <c r="M46" s="187">
        <f t="shared" si="4"/>
        <v>0</v>
      </c>
      <c r="N46" s="187">
        <f>'[96]Managerial P&amp;L-NJ'!$I46</f>
        <v>18183.91</v>
      </c>
      <c r="O46" s="187">
        <f>'[96]Managerial P&amp;L-NJ'!$J46</f>
        <v>0</v>
      </c>
      <c r="P46" s="187">
        <f>'[96]Managerial P&amp;L-NJ'!$K46</f>
        <v>18183.91</v>
      </c>
      <c r="Q46" s="187" t="str">
        <f>[100]Sheet1!$E44</f>
        <v>18,183.91</v>
      </c>
      <c r="R46" s="187">
        <f t="shared" si="5"/>
        <v>0</v>
      </c>
      <c r="S46" s="187">
        <f>'[96]Managerial P&amp;L-NJ'!$L46</f>
        <v>17521.91</v>
      </c>
      <c r="T46" s="187" t="str">
        <f>[100]Sheet1!$F44</f>
        <v>17,521.91</v>
      </c>
      <c r="U46" s="187">
        <f t="shared" si="1"/>
        <v>0</v>
      </c>
      <c r="V46" s="187">
        <f>'[96]Managerial P&amp;L-NJ'!$U46</f>
        <v>76243.23000000001</v>
      </c>
      <c r="W46" s="187" t="str">
        <f>[100]Sheet1!$G44</f>
        <v>76,243.23</v>
      </c>
      <c r="X46" s="187">
        <f t="shared" si="2"/>
        <v>0</v>
      </c>
    </row>
    <row r="47" spans="1:24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7">
        <f>'[96]Managerial P&amp;L-NJ'!$C47</f>
        <v>5400</v>
      </c>
      <c r="E47" s="187">
        <f>'[96]Managerial P&amp;L-NJ'!$D47</f>
        <v>0</v>
      </c>
      <c r="F47" s="187">
        <f>'[96]Managerial P&amp;L-NJ'!$E47</f>
        <v>5400</v>
      </c>
      <c r="G47" s="187" t="str">
        <f>[100]Sheet1!$C45</f>
        <v>5,400.00</v>
      </c>
      <c r="H47" s="187">
        <f t="shared" si="3"/>
        <v>0</v>
      </c>
      <c r="I47" s="187">
        <f>'[96]Managerial P&amp;L-NJ'!$F47</f>
        <v>5040</v>
      </c>
      <c r="J47" s="187">
        <f>'[96]Managerial P&amp;L-NJ'!$G47</f>
        <v>0</v>
      </c>
      <c r="K47" s="187">
        <f>'[96]Managerial P&amp;L-NJ'!$H47</f>
        <v>5040</v>
      </c>
      <c r="L47" s="187" t="str">
        <f>[100]Sheet1!$D45</f>
        <v>5,040.00</v>
      </c>
      <c r="M47" s="187">
        <f t="shared" si="4"/>
        <v>0</v>
      </c>
      <c r="N47" s="187">
        <f>'[96]Managerial P&amp;L-NJ'!$I47</f>
        <v>5040</v>
      </c>
      <c r="O47" s="187">
        <f>'[96]Managerial P&amp;L-NJ'!$J47</f>
        <v>0</v>
      </c>
      <c r="P47" s="187">
        <f>'[96]Managerial P&amp;L-NJ'!$K47</f>
        <v>5040</v>
      </c>
      <c r="Q47" s="187" t="str">
        <f>[100]Sheet1!$E45</f>
        <v>5,040.00</v>
      </c>
      <c r="R47" s="187">
        <f t="shared" si="5"/>
        <v>0</v>
      </c>
      <c r="S47" s="187">
        <f>'[96]Managerial P&amp;L-NJ'!$L47</f>
        <v>5040</v>
      </c>
      <c r="T47" s="187" t="str">
        <f>[100]Sheet1!$F45</f>
        <v>5,040.00</v>
      </c>
      <c r="U47" s="187">
        <f t="shared" si="1"/>
        <v>0</v>
      </c>
      <c r="V47" s="187">
        <f>'[96]Managerial P&amp;L-NJ'!$U47</f>
        <v>20520</v>
      </c>
      <c r="W47" s="187" t="str">
        <f>[100]Sheet1!$G45</f>
        <v>20,520.00</v>
      </c>
      <c r="X47" s="187">
        <f t="shared" si="2"/>
        <v>0</v>
      </c>
    </row>
    <row r="48" spans="1:24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7">
        <f>'[96]Managerial P&amp;L-NJ'!$C48</f>
        <v>0</v>
      </c>
      <c r="E48" s="187">
        <f>'[96]Managerial P&amp;L-NJ'!$D48</f>
        <v>0</v>
      </c>
      <c r="F48" s="187">
        <f>'[96]Managerial P&amp;L-NJ'!$E48</f>
        <v>0</v>
      </c>
      <c r="G48" s="187">
        <f>[100]Sheet1!$C46</f>
        <v>0</v>
      </c>
      <c r="H48" s="187">
        <f t="shared" si="3"/>
        <v>0</v>
      </c>
      <c r="I48" s="187">
        <f>'[96]Managerial P&amp;L-NJ'!$F48</f>
        <v>0</v>
      </c>
      <c r="J48" s="187">
        <f>'[96]Managerial P&amp;L-NJ'!$G48</f>
        <v>0</v>
      </c>
      <c r="K48" s="187">
        <f>'[96]Managerial P&amp;L-NJ'!$H48</f>
        <v>0</v>
      </c>
      <c r="L48" s="187">
        <f>[100]Sheet1!$D46</f>
        <v>0</v>
      </c>
      <c r="M48" s="187">
        <f t="shared" si="4"/>
        <v>0</v>
      </c>
      <c r="N48" s="187">
        <f>'[96]Managerial P&amp;L-NJ'!$I48</f>
        <v>0</v>
      </c>
      <c r="O48" s="187">
        <f>'[96]Managerial P&amp;L-NJ'!$J48</f>
        <v>0</v>
      </c>
      <c r="P48" s="187">
        <f>'[96]Managerial P&amp;L-NJ'!$K48</f>
        <v>0</v>
      </c>
      <c r="Q48" s="187">
        <f>[100]Sheet1!$E46</f>
        <v>0</v>
      </c>
      <c r="R48" s="187">
        <f t="shared" si="5"/>
        <v>0</v>
      </c>
      <c r="S48" s="187">
        <f>'[96]Managerial P&amp;L-NJ'!$L48</f>
        <v>0</v>
      </c>
      <c r="T48" s="187">
        <f>[100]Sheet1!$F46</f>
        <v>0</v>
      </c>
      <c r="U48" s="187">
        <f t="shared" si="1"/>
        <v>0</v>
      </c>
      <c r="V48" s="187">
        <f>'[96]Managerial P&amp;L-NJ'!$U48</f>
        <v>0</v>
      </c>
      <c r="W48" s="187">
        <f>[100]Sheet1!$G46</f>
        <v>0</v>
      </c>
      <c r="X48" s="187">
        <f t="shared" si="2"/>
        <v>0</v>
      </c>
    </row>
    <row r="49" spans="1:24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7">
        <f>'[96]Managerial P&amp;L-NJ'!$C49</f>
        <v>1600</v>
      </c>
      <c r="E49" s="187">
        <f>'[96]Managerial P&amp;L-NJ'!$D49</f>
        <v>0</v>
      </c>
      <c r="F49" s="187">
        <f>'[96]Managerial P&amp;L-NJ'!$E49</f>
        <v>1600</v>
      </c>
      <c r="G49" s="187" t="str">
        <f>[100]Sheet1!$C47</f>
        <v>1,600.00</v>
      </c>
      <c r="H49" s="187">
        <f t="shared" si="3"/>
        <v>0</v>
      </c>
      <c r="I49" s="187">
        <f>'[96]Managerial P&amp;L-NJ'!$F49</f>
        <v>1600</v>
      </c>
      <c r="J49" s="187">
        <f>'[96]Managerial P&amp;L-NJ'!$G49</f>
        <v>0</v>
      </c>
      <c r="K49" s="187">
        <f>'[96]Managerial P&amp;L-NJ'!$H49</f>
        <v>1600</v>
      </c>
      <c r="L49" s="187" t="str">
        <f>[100]Sheet1!$D47</f>
        <v>1,600.00</v>
      </c>
      <c r="M49" s="187">
        <f t="shared" si="4"/>
        <v>0</v>
      </c>
      <c r="N49" s="187">
        <f>'[96]Managerial P&amp;L-NJ'!$I49</f>
        <v>1600</v>
      </c>
      <c r="O49" s="187">
        <f>'[96]Managerial P&amp;L-NJ'!$J49</f>
        <v>0</v>
      </c>
      <c r="P49" s="187">
        <f>'[96]Managerial P&amp;L-NJ'!$K49</f>
        <v>1600</v>
      </c>
      <c r="Q49" s="187" t="str">
        <f>[100]Sheet1!$E47</f>
        <v>1,600.00</v>
      </c>
      <c r="R49" s="187">
        <f t="shared" si="5"/>
        <v>0</v>
      </c>
      <c r="S49" s="187">
        <f>'[96]Managerial P&amp;L-NJ'!$L49</f>
        <v>1600</v>
      </c>
      <c r="T49" s="187" t="str">
        <f>[100]Sheet1!$F47</f>
        <v>1,600.00</v>
      </c>
      <c r="U49" s="187">
        <f t="shared" si="1"/>
        <v>0</v>
      </c>
      <c r="V49" s="187">
        <f>'[96]Managerial P&amp;L-NJ'!$U49</f>
        <v>6400</v>
      </c>
      <c r="W49" s="187" t="str">
        <f>[100]Sheet1!$G47</f>
        <v>6,400.00</v>
      </c>
      <c r="X49" s="187">
        <f t="shared" si="2"/>
        <v>0</v>
      </c>
    </row>
    <row r="50" spans="1:24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7">
        <f>'[96]Managerial P&amp;L-NJ'!$C50</f>
        <v>59715.45</v>
      </c>
      <c r="E50" s="187">
        <f>'[96]Managerial P&amp;L-NJ'!$D50</f>
        <v>0</v>
      </c>
      <c r="F50" s="187">
        <f>'[96]Managerial P&amp;L-NJ'!$E50</f>
        <v>59715.45</v>
      </c>
      <c r="G50" s="187" t="str">
        <f>[100]Sheet1!$C48</f>
        <v>59,715.45</v>
      </c>
      <c r="H50" s="187">
        <f t="shared" si="3"/>
        <v>0</v>
      </c>
      <c r="I50" s="187">
        <f>'[96]Managerial P&amp;L-NJ'!$F50</f>
        <v>33098.71</v>
      </c>
      <c r="J50" s="187">
        <f>'[96]Managerial P&amp;L-NJ'!$G50</f>
        <v>0</v>
      </c>
      <c r="K50" s="187">
        <f>'[96]Managerial P&amp;L-NJ'!$H50</f>
        <v>33098.71</v>
      </c>
      <c r="L50" s="187" t="str">
        <f>[100]Sheet1!$D48</f>
        <v>33,098.71</v>
      </c>
      <c r="M50" s="187">
        <f t="shared" si="4"/>
        <v>0</v>
      </c>
      <c r="N50" s="187">
        <f>'[96]Managerial P&amp;L-NJ'!$I50</f>
        <v>32759.01</v>
      </c>
      <c r="O50" s="187">
        <f>'[96]Managerial P&amp;L-NJ'!$J50</f>
        <v>0</v>
      </c>
      <c r="P50" s="187">
        <f>'[96]Managerial P&amp;L-NJ'!$K50</f>
        <v>32759.01</v>
      </c>
      <c r="Q50" s="187" t="str">
        <f>[100]Sheet1!$E48</f>
        <v>32,759.01</v>
      </c>
      <c r="R50" s="187">
        <f t="shared" si="5"/>
        <v>0</v>
      </c>
      <c r="S50" s="187">
        <f>'[96]Managerial P&amp;L-NJ'!$L50</f>
        <v>32147.43</v>
      </c>
      <c r="T50" s="187" t="str">
        <f>[100]Sheet1!$F48</f>
        <v>32,147.43</v>
      </c>
      <c r="U50" s="187">
        <f t="shared" si="1"/>
        <v>0</v>
      </c>
      <c r="V50" s="187">
        <f>'[96]Managerial P&amp;L-NJ'!$U50</f>
        <v>157720.6</v>
      </c>
      <c r="W50" s="187" t="str">
        <f>[100]Sheet1!$G48</f>
        <v>157,720.60</v>
      </c>
      <c r="X50" s="187">
        <f t="shared" si="2"/>
        <v>0</v>
      </c>
    </row>
    <row r="51" spans="1:24" s="15" customFormat="1" ht="15.95" customHeight="1" x14ac:dyDescent="0.2">
      <c r="A51" s="39"/>
      <c r="B51" s="180">
        <f t="shared" si="0"/>
        <v>48</v>
      </c>
      <c r="C51" s="172" t="s">
        <v>1636</v>
      </c>
      <c r="D51" s="187">
        <f>'[96]Managerial P&amp;L-NJ'!$C51</f>
        <v>0</v>
      </c>
      <c r="E51" s="187">
        <f>'[96]Managerial P&amp;L-NJ'!$D51</f>
        <v>0</v>
      </c>
      <c r="F51" s="187">
        <f>'[96]Managerial P&amp;L-NJ'!$E51</f>
        <v>0</v>
      </c>
      <c r="G51" s="187">
        <f>[100]Sheet1!$C49</f>
        <v>0</v>
      </c>
      <c r="H51" s="187">
        <f t="shared" si="3"/>
        <v>0</v>
      </c>
      <c r="I51" s="187">
        <f>'[96]Managerial P&amp;L-NJ'!$F51</f>
        <v>0</v>
      </c>
      <c r="J51" s="187">
        <f>'[96]Managerial P&amp;L-NJ'!$G51</f>
        <v>0</v>
      </c>
      <c r="K51" s="187">
        <f>'[96]Managerial P&amp;L-NJ'!$H51</f>
        <v>0</v>
      </c>
      <c r="L51" s="187">
        <f>[100]Sheet1!$D49</f>
        <v>0</v>
      </c>
      <c r="M51" s="187">
        <f t="shared" si="4"/>
        <v>0</v>
      </c>
      <c r="N51" s="187">
        <f>'[96]Managerial P&amp;L-NJ'!$I51</f>
        <v>0</v>
      </c>
      <c r="O51" s="187">
        <f>'[96]Managerial P&amp;L-NJ'!$J51</f>
        <v>0</v>
      </c>
      <c r="P51" s="187">
        <f>'[96]Managerial P&amp;L-NJ'!$K51</f>
        <v>0</v>
      </c>
      <c r="Q51" s="187">
        <f>[100]Sheet1!$E49</f>
        <v>0</v>
      </c>
      <c r="R51" s="187">
        <f t="shared" si="5"/>
        <v>0</v>
      </c>
      <c r="S51" s="187">
        <f>'[96]Managerial P&amp;L-NJ'!$L51</f>
        <v>0</v>
      </c>
      <c r="T51" s="187">
        <f>[100]Sheet1!$F49</f>
        <v>0</v>
      </c>
      <c r="U51" s="187">
        <f t="shared" si="1"/>
        <v>0</v>
      </c>
      <c r="V51" s="187">
        <f>'[96]Managerial P&amp;L-NJ'!$U51</f>
        <v>0</v>
      </c>
      <c r="W51" s="187">
        <f>[100]Sheet1!$G49</f>
        <v>0</v>
      </c>
      <c r="X51" s="187">
        <f t="shared" si="2"/>
        <v>0</v>
      </c>
    </row>
    <row r="52" spans="1:24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7">
        <f>'[96]Managerial P&amp;L-NJ'!$C52</f>
        <v>101026.24000000001</v>
      </c>
      <c r="E52" s="187">
        <f>'[96]Managerial P&amp;L-NJ'!$D52</f>
        <v>0</v>
      </c>
      <c r="F52" s="187">
        <f>'[96]Managerial P&amp;L-NJ'!$E52</f>
        <v>101026.24000000001</v>
      </c>
      <c r="G52" s="187" t="str">
        <f>[100]Sheet1!$C50</f>
        <v>101,026.24</v>
      </c>
      <c r="H52" s="187">
        <f t="shared" si="3"/>
        <v>0</v>
      </c>
      <c r="I52" s="187">
        <f>'[96]Managerial P&amp;L-NJ'!$F52</f>
        <v>101026.24000000001</v>
      </c>
      <c r="J52" s="187">
        <f>'[96]Managerial P&amp;L-NJ'!$G52</f>
        <v>0</v>
      </c>
      <c r="K52" s="187">
        <f>'[96]Managerial P&amp;L-NJ'!$H52</f>
        <v>101026.24000000001</v>
      </c>
      <c r="L52" s="187" t="str">
        <f>[100]Sheet1!$D50</f>
        <v>101,026.24</v>
      </c>
      <c r="M52" s="187">
        <f t="shared" si="4"/>
        <v>0</v>
      </c>
      <c r="N52" s="187">
        <f>'[96]Managerial P&amp;L-NJ'!$I52</f>
        <v>101026.24000000001</v>
      </c>
      <c r="O52" s="187">
        <f>'[96]Managerial P&amp;L-NJ'!$J52</f>
        <v>0</v>
      </c>
      <c r="P52" s="187">
        <f>'[96]Managerial P&amp;L-NJ'!$K52</f>
        <v>101026.24000000001</v>
      </c>
      <c r="Q52" s="187" t="str">
        <f>[100]Sheet1!$E50</f>
        <v>101,026.24</v>
      </c>
      <c r="R52" s="187">
        <f t="shared" si="5"/>
        <v>0</v>
      </c>
      <c r="S52" s="187">
        <f>'[96]Managerial P&amp;L-NJ'!$L52</f>
        <v>101026.24000000001</v>
      </c>
      <c r="T52" s="187" t="str">
        <f>[100]Sheet1!$F50</f>
        <v>101,026.24</v>
      </c>
      <c r="U52" s="187">
        <f t="shared" si="1"/>
        <v>0</v>
      </c>
      <c r="V52" s="187">
        <f>'[96]Managerial P&amp;L-NJ'!$U52</f>
        <v>404104.96000000002</v>
      </c>
      <c r="W52" s="187" t="str">
        <f>[100]Sheet1!$G50</f>
        <v>404,104.96</v>
      </c>
      <c r="X52" s="187">
        <f t="shared" si="2"/>
        <v>0</v>
      </c>
    </row>
    <row r="53" spans="1:24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7">
        <f>'[96]Managerial P&amp;L-NJ'!$C53</f>
        <v>4.3392518384092332E-2</v>
      </c>
      <c r="E53" s="187">
        <f>'[96]Managerial P&amp;L-NJ'!$D53</f>
        <v>0</v>
      </c>
      <c r="F53" s="187">
        <f>'[96]Managerial P&amp;L-NJ'!$E53</f>
        <v>4.3392518384092332E-2</v>
      </c>
      <c r="G53" s="187">
        <f>[100]Sheet1!$C51</f>
        <v>0</v>
      </c>
      <c r="H53" s="187">
        <f t="shared" si="3"/>
        <v>4.3392518384092332E-2</v>
      </c>
      <c r="I53" s="187">
        <f>'[96]Managerial P&amp;L-NJ'!$F53</f>
        <v>7.1914821208957702E-2</v>
      </c>
      <c r="J53" s="187">
        <f>'[96]Managerial P&amp;L-NJ'!$G53</f>
        <v>0</v>
      </c>
      <c r="K53" s="187">
        <f>'[96]Managerial P&amp;L-NJ'!$H53</f>
        <v>7.1914821208957702E-2</v>
      </c>
      <c r="L53" s="187">
        <f>[100]Sheet1!$D51</f>
        <v>0</v>
      </c>
      <c r="M53" s="187">
        <f t="shared" si="4"/>
        <v>7.1914821208957702E-2</v>
      </c>
      <c r="N53" s="187">
        <f>'[96]Managerial P&amp;L-NJ'!$I53</f>
        <v>6.5075460584317582E-2</v>
      </c>
      <c r="O53" s="187">
        <f>'[96]Managerial P&amp;L-NJ'!$J53</f>
        <v>0</v>
      </c>
      <c r="P53" s="187">
        <f>'[96]Managerial P&amp;L-NJ'!$K53</f>
        <v>6.5075460584317582E-2</v>
      </c>
      <c r="Q53" s="187">
        <f>[100]Sheet1!$E51</f>
        <v>0</v>
      </c>
      <c r="R53" s="187">
        <f t="shared" si="5"/>
        <v>6.5075460584317582E-2</v>
      </c>
      <c r="S53" s="187">
        <f>'[96]Managerial P&amp;L-NJ'!$L53</f>
        <v>6.827424400980861E-2</v>
      </c>
      <c r="T53" s="187">
        <f>[100]Sheet1!$F51</f>
        <v>0</v>
      </c>
      <c r="U53" s="187">
        <f t="shared" si="1"/>
        <v>6.827424400980861E-2</v>
      </c>
      <c r="V53" s="187">
        <f>'[96]Managerial P&amp;L-NJ'!$U53</f>
        <v>5.973325439712434E-2</v>
      </c>
      <c r="W53" s="187">
        <f>[100]Sheet1!$G51</f>
        <v>0</v>
      </c>
      <c r="X53" s="187">
        <f t="shared" si="2"/>
        <v>5.973325439712434E-2</v>
      </c>
    </row>
    <row r="54" spans="1:24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7">
        <f>'[96]Managerial P&amp;L-NJ'!$C54</f>
        <v>972.71</v>
      </c>
      <c r="E54" s="187">
        <f>'[96]Managerial P&amp;L-NJ'!$D54</f>
        <v>0</v>
      </c>
      <c r="F54" s="187">
        <f>'[96]Managerial P&amp;L-NJ'!$E54</f>
        <v>972.71</v>
      </c>
      <c r="G54" s="187">
        <f>[100]Sheet1!$C52</f>
        <v>972.71</v>
      </c>
      <c r="H54" s="187">
        <f t="shared" si="3"/>
        <v>0</v>
      </c>
      <c r="I54" s="187">
        <f>'[96]Managerial P&amp;L-NJ'!$F54</f>
        <v>972.71</v>
      </c>
      <c r="J54" s="187">
        <f>'[96]Managerial P&amp;L-NJ'!$G54</f>
        <v>0</v>
      </c>
      <c r="K54" s="187">
        <f>'[96]Managerial P&amp;L-NJ'!$H54</f>
        <v>972.71</v>
      </c>
      <c r="L54" s="187">
        <f>[100]Sheet1!$D52</f>
        <v>972.71</v>
      </c>
      <c r="M54" s="187">
        <f t="shared" si="4"/>
        <v>0</v>
      </c>
      <c r="N54" s="187">
        <f>'[96]Managerial P&amp;L-NJ'!$I54</f>
        <v>972.71</v>
      </c>
      <c r="O54" s="187">
        <f>'[96]Managerial P&amp;L-NJ'!$J54</f>
        <v>0</v>
      </c>
      <c r="P54" s="187">
        <f>'[96]Managerial P&amp;L-NJ'!$K54</f>
        <v>972.71</v>
      </c>
      <c r="Q54" s="187">
        <f>[100]Sheet1!$E52</f>
        <v>972.71</v>
      </c>
      <c r="R54" s="187">
        <f t="shared" si="5"/>
        <v>0</v>
      </c>
      <c r="S54" s="187">
        <f>'[96]Managerial P&amp;L-NJ'!$L54</f>
        <v>972.71</v>
      </c>
      <c r="T54" s="187">
        <f>[100]Sheet1!$F52</f>
        <v>972.71</v>
      </c>
      <c r="U54" s="187">
        <f t="shared" si="1"/>
        <v>0</v>
      </c>
      <c r="V54" s="187">
        <f>'[96]Managerial P&amp;L-NJ'!$U54</f>
        <v>3890.84</v>
      </c>
      <c r="W54" s="187" t="str">
        <f>[100]Sheet1!$G52</f>
        <v>3,890.84</v>
      </c>
      <c r="X54" s="187">
        <f t="shared" si="2"/>
        <v>0</v>
      </c>
    </row>
    <row r="55" spans="1:24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7">
        <f>'[96]Managerial P&amp;L-NJ'!$C55</f>
        <v>100053.53</v>
      </c>
      <c r="E55" s="187">
        <f>'[96]Managerial P&amp;L-NJ'!$D55</f>
        <v>0</v>
      </c>
      <c r="F55" s="187">
        <f>'[96]Managerial P&amp;L-NJ'!$E55</f>
        <v>100053.53</v>
      </c>
      <c r="G55" s="187" t="str">
        <f>[100]Sheet1!$C53</f>
        <v>100,053.53</v>
      </c>
      <c r="H55" s="187">
        <f t="shared" si="3"/>
        <v>0</v>
      </c>
      <c r="I55" s="187">
        <f>'[96]Managerial P&amp;L-NJ'!$F55</f>
        <v>100053.53</v>
      </c>
      <c r="J55" s="187">
        <f>'[96]Managerial P&amp;L-NJ'!$G55</f>
        <v>0</v>
      </c>
      <c r="K55" s="187">
        <f>'[96]Managerial P&amp;L-NJ'!$H55</f>
        <v>100053.53</v>
      </c>
      <c r="L55" s="187" t="str">
        <f>[100]Sheet1!$D53</f>
        <v>100,053.53</v>
      </c>
      <c r="M55" s="187">
        <f t="shared" si="4"/>
        <v>0</v>
      </c>
      <c r="N55" s="187">
        <f>'[96]Managerial P&amp;L-NJ'!$I55</f>
        <v>100053.53</v>
      </c>
      <c r="O55" s="187">
        <f>'[96]Managerial P&amp;L-NJ'!$J55</f>
        <v>0</v>
      </c>
      <c r="P55" s="187">
        <f>'[96]Managerial P&amp;L-NJ'!$K55</f>
        <v>100053.53</v>
      </c>
      <c r="Q55" s="187" t="str">
        <f>[100]Sheet1!$E53</f>
        <v>100,053.53</v>
      </c>
      <c r="R55" s="187">
        <f t="shared" si="5"/>
        <v>0</v>
      </c>
      <c r="S55" s="187">
        <f>'[96]Managerial P&amp;L-NJ'!$L55</f>
        <v>100053.53</v>
      </c>
      <c r="T55" s="187" t="str">
        <f>[100]Sheet1!$F53</f>
        <v>100,053.53</v>
      </c>
      <c r="U55" s="187">
        <f t="shared" si="1"/>
        <v>0</v>
      </c>
      <c r="V55" s="187">
        <f>'[96]Managerial P&amp;L-NJ'!$U55</f>
        <v>400214.12</v>
      </c>
      <c r="W55" s="187" t="str">
        <f>[100]Sheet1!$G53</f>
        <v>400,214.12</v>
      </c>
      <c r="X55" s="187">
        <f t="shared" si="2"/>
        <v>0</v>
      </c>
    </row>
    <row r="56" spans="1:24" s="15" customFormat="1" ht="15.95" customHeight="1" x14ac:dyDescent="0.2">
      <c r="A56" s="39"/>
      <c r="B56" s="180">
        <f t="shared" si="0"/>
        <v>53</v>
      </c>
      <c r="C56" s="172" t="s">
        <v>1636</v>
      </c>
      <c r="D56" s="187">
        <f>'[96]Managerial P&amp;L-NJ'!$C56</f>
        <v>0</v>
      </c>
      <c r="E56" s="187">
        <f>'[96]Managerial P&amp;L-NJ'!$D56</f>
        <v>0</v>
      </c>
      <c r="F56" s="187">
        <f>'[96]Managerial P&amp;L-NJ'!$E56</f>
        <v>0</v>
      </c>
      <c r="G56" s="187">
        <f>[100]Sheet1!$C54</f>
        <v>0</v>
      </c>
      <c r="H56" s="187">
        <f t="shared" si="3"/>
        <v>0</v>
      </c>
      <c r="I56" s="187">
        <f>'[96]Managerial P&amp;L-NJ'!$F56</f>
        <v>0</v>
      </c>
      <c r="J56" s="187">
        <f>'[96]Managerial P&amp;L-NJ'!$G56</f>
        <v>0</v>
      </c>
      <c r="K56" s="187">
        <f>'[96]Managerial P&amp;L-NJ'!$H56</f>
        <v>0</v>
      </c>
      <c r="L56" s="187">
        <f>[100]Sheet1!$D54</f>
        <v>0</v>
      </c>
      <c r="M56" s="187">
        <f t="shared" si="4"/>
        <v>0</v>
      </c>
      <c r="N56" s="187">
        <f>'[96]Managerial P&amp;L-NJ'!$I56</f>
        <v>0</v>
      </c>
      <c r="O56" s="187">
        <f>'[96]Managerial P&amp;L-NJ'!$J56</f>
        <v>0</v>
      </c>
      <c r="P56" s="187">
        <f>'[96]Managerial P&amp;L-NJ'!$K56</f>
        <v>0</v>
      </c>
      <c r="Q56" s="187">
        <f>[100]Sheet1!$E54</f>
        <v>0</v>
      </c>
      <c r="R56" s="187">
        <f t="shared" si="5"/>
        <v>0</v>
      </c>
      <c r="S56" s="187">
        <f>'[96]Managerial P&amp;L-NJ'!$L56</f>
        <v>0</v>
      </c>
      <c r="T56" s="187">
        <f>[100]Sheet1!$F54</f>
        <v>0</v>
      </c>
      <c r="U56" s="187">
        <f t="shared" si="1"/>
        <v>0</v>
      </c>
      <c r="V56" s="187">
        <f>'[96]Managerial P&amp;L-NJ'!$U56</f>
        <v>0</v>
      </c>
      <c r="W56" s="187">
        <f>[100]Sheet1!$G54</f>
        <v>0</v>
      </c>
      <c r="X56" s="187">
        <f t="shared" si="2"/>
        <v>0</v>
      </c>
    </row>
    <row r="57" spans="1:24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7">
        <f>'[96]Managerial P&amp;L-NJ'!$C57</f>
        <v>71209.899999999994</v>
      </c>
      <c r="E57" s="187">
        <f>'[96]Managerial P&amp;L-NJ'!$D57</f>
        <v>0</v>
      </c>
      <c r="F57" s="187">
        <f>'[96]Managerial P&amp;L-NJ'!$E57</f>
        <v>71209.899999999994</v>
      </c>
      <c r="G57" s="187" t="str">
        <f>[100]Sheet1!$C55</f>
        <v>71,209.90</v>
      </c>
      <c r="H57" s="187">
        <f t="shared" si="3"/>
        <v>0</v>
      </c>
      <c r="I57" s="187">
        <f>'[96]Managerial P&amp;L-NJ'!$F57</f>
        <v>33772.03</v>
      </c>
      <c r="J57" s="187">
        <f>'[96]Managerial P&amp;L-NJ'!$G57</f>
        <v>0</v>
      </c>
      <c r="K57" s="187">
        <f>'[96]Managerial P&amp;L-NJ'!$H57</f>
        <v>33772.03</v>
      </c>
      <c r="L57" s="187" t="str">
        <f>[100]Sheet1!$D55</f>
        <v>33,772.03</v>
      </c>
      <c r="M57" s="187">
        <f t="shared" si="4"/>
        <v>0</v>
      </c>
      <c r="N57" s="187">
        <f>'[96]Managerial P&amp;L-NJ'!$I57</f>
        <v>62009.41</v>
      </c>
      <c r="O57" s="187">
        <f>'[96]Managerial P&amp;L-NJ'!$J57</f>
        <v>0</v>
      </c>
      <c r="P57" s="187">
        <f>'[96]Managerial P&amp;L-NJ'!$K57</f>
        <v>62009.41</v>
      </c>
      <c r="Q57" s="187" t="str">
        <f>[100]Sheet1!$E55</f>
        <v>62,009.41</v>
      </c>
      <c r="R57" s="187">
        <f t="shared" si="5"/>
        <v>0</v>
      </c>
      <c r="S57" s="187">
        <f>'[96]Managerial P&amp;L-NJ'!$L57</f>
        <v>54692.430000000008</v>
      </c>
      <c r="T57" s="187" t="str">
        <f>[100]Sheet1!$F55</f>
        <v>54,692.43</v>
      </c>
      <c r="U57" s="187">
        <f t="shared" si="1"/>
        <v>0</v>
      </c>
      <c r="V57" s="187">
        <f>'[96]Managerial P&amp;L-NJ'!$U57</f>
        <v>221683.77000000002</v>
      </c>
      <c r="W57" s="187" t="str">
        <f>[100]Sheet1!$G55</f>
        <v>221,683.77</v>
      </c>
      <c r="X57" s="187">
        <f t="shared" si="2"/>
        <v>0</v>
      </c>
    </row>
    <row r="58" spans="1:24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7">
        <f>'[96]Managerial P&amp;L-NJ'!$C58</f>
        <v>3.0585884369044875E-2</v>
      </c>
      <c r="E58" s="187">
        <f>'[96]Managerial P&amp;L-NJ'!$D58</f>
        <v>0</v>
      </c>
      <c r="F58" s="187">
        <f>'[96]Managerial P&amp;L-NJ'!$E58</f>
        <v>3.0585884369044875E-2</v>
      </c>
      <c r="G58" s="187">
        <f>[100]Sheet1!$C56</f>
        <v>0</v>
      </c>
      <c r="H58" s="187">
        <f t="shared" si="3"/>
        <v>3.0585884369044875E-2</v>
      </c>
      <c r="I58" s="187">
        <f>'[96]Managerial P&amp;L-NJ'!$F58</f>
        <v>2.404038296697527E-2</v>
      </c>
      <c r="J58" s="187">
        <f>'[96]Managerial P&amp;L-NJ'!$G58</f>
        <v>0</v>
      </c>
      <c r="K58" s="187">
        <f>'[96]Managerial P&amp;L-NJ'!$H58</f>
        <v>2.404038296697527E-2</v>
      </c>
      <c r="L58" s="187">
        <f>[100]Sheet1!$D56</f>
        <v>0</v>
      </c>
      <c r="M58" s="187">
        <f t="shared" si="4"/>
        <v>2.404038296697527E-2</v>
      </c>
      <c r="N58" s="187">
        <f>'[96]Managerial P&amp;L-NJ'!$I58</f>
        <v>3.9942998139016049E-2</v>
      </c>
      <c r="O58" s="187">
        <f>'[96]Managerial P&amp;L-NJ'!$J58</f>
        <v>0</v>
      </c>
      <c r="P58" s="187">
        <f>'[96]Managerial P&amp;L-NJ'!$K58</f>
        <v>3.9942998139016049E-2</v>
      </c>
      <c r="Q58" s="187">
        <f>[100]Sheet1!$E56</f>
        <v>0</v>
      </c>
      <c r="R58" s="187">
        <f t="shared" si="5"/>
        <v>3.9942998139016049E-2</v>
      </c>
      <c r="S58" s="187">
        <f>'[96]Managerial P&amp;L-NJ'!$L58</f>
        <v>3.6961529116686688E-2</v>
      </c>
      <c r="T58" s="187">
        <f>[100]Sheet1!$F56</f>
        <v>0</v>
      </c>
      <c r="U58" s="187">
        <f t="shared" si="1"/>
        <v>3.6961529116686688E-2</v>
      </c>
      <c r="V58" s="187">
        <f>'[96]Managerial P&amp;L-NJ'!$U58</f>
        <v>3.2768449635271986E-2</v>
      </c>
      <c r="W58" s="187">
        <f>[100]Sheet1!$G56</f>
        <v>0</v>
      </c>
      <c r="X58" s="187">
        <f t="shared" si="2"/>
        <v>3.2768449635271986E-2</v>
      </c>
    </row>
    <row r="59" spans="1:24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7">
        <f>'[96]Managerial P&amp;L-NJ'!$C59</f>
        <v>841</v>
      </c>
      <c r="E59" s="187">
        <f>'[96]Managerial P&amp;L-NJ'!$D59</f>
        <v>0</v>
      </c>
      <c r="F59" s="187">
        <f>'[96]Managerial P&amp;L-NJ'!$E59</f>
        <v>841</v>
      </c>
      <c r="G59" s="187">
        <f>[100]Sheet1!$C57</f>
        <v>841</v>
      </c>
      <c r="H59" s="187">
        <f t="shared" si="3"/>
        <v>0</v>
      </c>
      <c r="I59" s="187">
        <f>'[96]Managerial P&amp;L-NJ'!$F59</f>
        <v>0</v>
      </c>
      <c r="J59" s="187">
        <f>'[96]Managerial P&amp;L-NJ'!$G59</f>
        <v>0</v>
      </c>
      <c r="K59" s="187">
        <f>'[96]Managerial P&amp;L-NJ'!$H59</f>
        <v>0</v>
      </c>
      <c r="L59" s="187">
        <f>[100]Sheet1!$D57</f>
        <v>0</v>
      </c>
      <c r="M59" s="187">
        <f t="shared" si="4"/>
        <v>0</v>
      </c>
      <c r="N59" s="187">
        <f>'[96]Managerial P&amp;L-NJ'!$I59</f>
        <v>375</v>
      </c>
      <c r="O59" s="187">
        <f>'[96]Managerial P&amp;L-NJ'!$J59</f>
        <v>0</v>
      </c>
      <c r="P59" s="187">
        <f>'[96]Managerial P&amp;L-NJ'!$K59</f>
        <v>375</v>
      </c>
      <c r="Q59" s="187">
        <f>[100]Sheet1!$E57</f>
        <v>375</v>
      </c>
      <c r="R59" s="187">
        <f t="shared" si="5"/>
        <v>0</v>
      </c>
      <c r="S59" s="187">
        <f>'[96]Managerial P&amp;L-NJ'!$L59</f>
        <v>212.94</v>
      </c>
      <c r="T59" s="187">
        <f>[100]Sheet1!$F57</f>
        <v>212.94</v>
      </c>
      <c r="U59" s="187">
        <f t="shared" si="1"/>
        <v>0</v>
      </c>
      <c r="V59" s="187">
        <f>'[96]Managerial P&amp;L-NJ'!$U59</f>
        <v>1428.94</v>
      </c>
      <c r="W59" s="187" t="str">
        <f>[100]Sheet1!$G57</f>
        <v>1,428.94</v>
      </c>
      <c r="X59" s="187">
        <f t="shared" si="2"/>
        <v>0</v>
      </c>
    </row>
    <row r="60" spans="1:24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7">
        <f>'[96]Managerial P&amp;L-NJ'!$C60</f>
        <v>0</v>
      </c>
      <c r="E60" s="187">
        <f>'[96]Managerial P&amp;L-NJ'!$D60</f>
        <v>0</v>
      </c>
      <c r="F60" s="187">
        <f>'[96]Managerial P&amp;L-NJ'!$E60</f>
        <v>0</v>
      </c>
      <c r="G60" s="187">
        <f>[100]Sheet1!$C58</f>
        <v>0</v>
      </c>
      <c r="H60" s="187">
        <f t="shared" si="3"/>
        <v>0</v>
      </c>
      <c r="I60" s="187">
        <f>'[96]Managerial P&amp;L-NJ'!$F60</f>
        <v>0</v>
      </c>
      <c r="J60" s="187">
        <f>'[96]Managerial P&amp;L-NJ'!$G60</f>
        <v>0</v>
      </c>
      <c r="K60" s="187">
        <f>'[96]Managerial P&amp;L-NJ'!$H60</f>
        <v>0</v>
      </c>
      <c r="L60" s="187">
        <f>[100]Sheet1!$D58</f>
        <v>0</v>
      </c>
      <c r="M60" s="187">
        <f t="shared" si="4"/>
        <v>0</v>
      </c>
      <c r="N60" s="187">
        <f>'[96]Managerial P&amp;L-NJ'!$I60</f>
        <v>0</v>
      </c>
      <c r="O60" s="187">
        <f>'[96]Managerial P&amp;L-NJ'!$J60</f>
        <v>0</v>
      </c>
      <c r="P60" s="187">
        <f>'[96]Managerial P&amp;L-NJ'!$K60</f>
        <v>0</v>
      </c>
      <c r="Q60" s="187">
        <f>[100]Sheet1!$E58</f>
        <v>0</v>
      </c>
      <c r="R60" s="187">
        <f t="shared" si="5"/>
        <v>0</v>
      </c>
      <c r="S60" s="187">
        <f>'[96]Managerial P&amp;L-NJ'!$L60</f>
        <v>0</v>
      </c>
      <c r="T60" s="187">
        <f>[100]Sheet1!$F58</f>
        <v>0</v>
      </c>
      <c r="U60" s="187">
        <f t="shared" si="1"/>
        <v>0</v>
      </c>
      <c r="V60" s="187">
        <f>'[96]Managerial P&amp;L-NJ'!$U60</f>
        <v>0</v>
      </c>
      <c r="W60" s="187">
        <f>[100]Sheet1!$G58</f>
        <v>0</v>
      </c>
      <c r="X60" s="187">
        <f t="shared" si="2"/>
        <v>0</v>
      </c>
    </row>
    <row r="61" spans="1:24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7">
        <f>'[96]Managerial P&amp;L-NJ'!$C61</f>
        <v>3470</v>
      </c>
      <c r="E61" s="187">
        <f>'[96]Managerial P&amp;L-NJ'!$D61</f>
        <v>0</v>
      </c>
      <c r="F61" s="187">
        <f>'[96]Managerial P&amp;L-NJ'!$E61</f>
        <v>3470</v>
      </c>
      <c r="G61" s="187" t="str">
        <f>[100]Sheet1!$C59</f>
        <v>3,470.00</v>
      </c>
      <c r="H61" s="187">
        <f t="shared" si="3"/>
        <v>0</v>
      </c>
      <c r="I61" s="187">
        <f>'[96]Managerial P&amp;L-NJ'!$F61</f>
        <v>1565</v>
      </c>
      <c r="J61" s="187">
        <f>'[96]Managerial P&amp;L-NJ'!$G61</f>
        <v>0</v>
      </c>
      <c r="K61" s="187">
        <f>'[96]Managerial P&amp;L-NJ'!$H61</f>
        <v>1565</v>
      </c>
      <c r="L61" s="187" t="str">
        <f>[100]Sheet1!$D59</f>
        <v>1,565.00</v>
      </c>
      <c r="M61" s="187">
        <f t="shared" si="4"/>
        <v>0</v>
      </c>
      <c r="N61" s="187">
        <f>'[96]Managerial P&amp;L-NJ'!$I61</f>
        <v>2280</v>
      </c>
      <c r="O61" s="187">
        <f>'[96]Managerial P&amp;L-NJ'!$J61</f>
        <v>0</v>
      </c>
      <c r="P61" s="187">
        <f>'[96]Managerial P&amp;L-NJ'!$K61</f>
        <v>2280</v>
      </c>
      <c r="Q61" s="187" t="str">
        <f>[100]Sheet1!$E59</f>
        <v>2,280.00</v>
      </c>
      <c r="R61" s="187">
        <f t="shared" si="5"/>
        <v>0</v>
      </c>
      <c r="S61" s="187">
        <f>'[96]Managerial P&amp;L-NJ'!$L61</f>
        <v>1840</v>
      </c>
      <c r="T61" s="187" t="str">
        <f>[100]Sheet1!$F59</f>
        <v>1,840.00</v>
      </c>
      <c r="U61" s="187">
        <f t="shared" si="1"/>
        <v>0</v>
      </c>
      <c r="V61" s="187">
        <f>'[96]Managerial P&amp;L-NJ'!$U61</f>
        <v>9155</v>
      </c>
      <c r="W61" s="187" t="str">
        <f>[100]Sheet1!$G59</f>
        <v>9,155.00</v>
      </c>
      <c r="X61" s="187">
        <f t="shared" si="2"/>
        <v>0</v>
      </c>
    </row>
    <row r="62" spans="1:24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7">
        <f>'[96]Managerial P&amp;L-NJ'!$C62</f>
        <v>205.5</v>
      </c>
      <c r="E62" s="187">
        <f>'[96]Managerial P&amp;L-NJ'!$D62</f>
        <v>0</v>
      </c>
      <c r="F62" s="187">
        <f>'[96]Managerial P&amp;L-NJ'!$E62</f>
        <v>205.5</v>
      </c>
      <c r="G62" s="187">
        <f>[100]Sheet1!$C60</f>
        <v>205.5</v>
      </c>
      <c r="H62" s="187">
        <f t="shared" si="3"/>
        <v>0</v>
      </c>
      <c r="I62" s="187">
        <f>'[96]Managerial P&amp;L-NJ'!$F62</f>
        <v>813.46</v>
      </c>
      <c r="J62" s="187">
        <f>'[96]Managerial P&amp;L-NJ'!$G62</f>
        <v>0</v>
      </c>
      <c r="K62" s="187">
        <f>'[96]Managerial P&amp;L-NJ'!$H62</f>
        <v>813.46</v>
      </c>
      <c r="L62" s="187">
        <f>[100]Sheet1!$D60</f>
        <v>813.46</v>
      </c>
      <c r="M62" s="187">
        <f t="shared" si="4"/>
        <v>0</v>
      </c>
      <c r="N62" s="187">
        <f>'[96]Managerial P&amp;L-NJ'!$I62</f>
        <v>300</v>
      </c>
      <c r="O62" s="187">
        <f>'[96]Managerial P&amp;L-NJ'!$J62</f>
        <v>0</v>
      </c>
      <c r="P62" s="187">
        <f>'[96]Managerial P&amp;L-NJ'!$K62</f>
        <v>300</v>
      </c>
      <c r="Q62" s="187">
        <f>[100]Sheet1!$E60</f>
        <v>300</v>
      </c>
      <c r="R62" s="187">
        <f t="shared" si="5"/>
        <v>0</v>
      </c>
      <c r="S62" s="187">
        <f>'[96]Managerial P&amp;L-NJ'!$L62</f>
        <v>300</v>
      </c>
      <c r="T62" s="187">
        <f>[100]Sheet1!$F60</f>
        <v>300</v>
      </c>
      <c r="U62" s="187">
        <f t="shared" si="1"/>
        <v>0</v>
      </c>
      <c r="V62" s="187">
        <f>'[96]Managerial P&amp;L-NJ'!$U62</f>
        <v>1618.96</v>
      </c>
      <c r="W62" s="187" t="str">
        <f>[100]Sheet1!$G60</f>
        <v>1,618.96</v>
      </c>
      <c r="X62" s="187">
        <f t="shared" si="2"/>
        <v>0</v>
      </c>
    </row>
    <row r="63" spans="1:24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7">
        <f>'[96]Managerial P&amp;L-NJ'!$C63</f>
        <v>0</v>
      </c>
      <c r="E63" s="187">
        <f>'[96]Managerial P&amp;L-NJ'!$D63</f>
        <v>0</v>
      </c>
      <c r="F63" s="187">
        <f>'[96]Managerial P&amp;L-NJ'!$E63</f>
        <v>0</v>
      </c>
      <c r="G63" s="187">
        <f>[100]Sheet1!$C61</f>
        <v>0</v>
      </c>
      <c r="H63" s="187">
        <f t="shared" si="3"/>
        <v>0</v>
      </c>
      <c r="I63" s="187">
        <f>'[96]Managerial P&amp;L-NJ'!$F63</f>
        <v>0</v>
      </c>
      <c r="J63" s="187">
        <f>'[96]Managerial P&amp;L-NJ'!$G63</f>
        <v>0</v>
      </c>
      <c r="K63" s="187">
        <f>'[96]Managerial P&amp;L-NJ'!$H63</f>
        <v>0</v>
      </c>
      <c r="L63" s="187">
        <f>[100]Sheet1!$D61</f>
        <v>0</v>
      </c>
      <c r="M63" s="187">
        <f t="shared" si="4"/>
        <v>0</v>
      </c>
      <c r="N63" s="187">
        <f>'[96]Managerial P&amp;L-NJ'!$I63</f>
        <v>0</v>
      </c>
      <c r="O63" s="187">
        <f>'[96]Managerial P&amp;L-NJ'!$J63</f>
        <v>0</v>
      </c>
      <c r="P63" s="187">
        <f>'[96]Managerial P&amp;L-NJ'!$K63</f>
        <v>0</v>
      </c>
      <c r="Q63" s="187">
        <f>[100]Sheet1!$E61</f>
        <v>0</v>
      </c>
      <c r="R63" s="187">
        <f t="shared" si="5"/>
        <v>0</v>
      </c>
      <c r="S63" s="187">
        <f>'[96]Managerial P&amp;L-NJ'!$L63</f>
        <v>0</v>
      </c>
      <c r="T63" s="187">
        <f>[100]Sheet1!$F61</f>
        <v>0</v>
      </c>
      <c r="U63" s="187">
        <f t="shared" si="1"/>
        <v>0</v>
      </c>
      <c r="V63" s="187">
        <f>'[96]Managerial P&amp;L-NJ'!$U63</f>
        <v>0</v>
      </c>
      <c r="W63" s="187">
        <f>[100]Sheet1!$G61</f>
        <v>0</v>
      </c>
      <c r="X63" s="187">
        <f t="shared" si="2"/>
        <v>0</v>
      </c>
    </row>
    <row r="64" spans="1:24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7">
        <f>'[96]Managerial P&amp;L-NJ'!$C64</f>
        <v>6209.47</v>
      </c>
      <c r="E64" s="187">
        <f>'[96]Managerial P&amp;L-NJ'!$D64</f>
        <v>0</v>
      </c>
      <c r="F64" s="187">
        <f>'[96]Managerial P&amp;L-NJ'!$E64</f>
        <v>6209.47</v>
      </c>
      <c r="G64" s="187" t="str">
        <f>[100]Sheet1!$C62</f>
        <v>6,209.47</v>
      </c>
      <c r="H64" s="187">
        <f t="shared" si="3"/>
        <v>0</v>
      </c>
      <c r="I64" s="187">
        <f>'[96]Managerial P&amp;L-NJ'!$F64</f>
        <v>7369</v>
      </c>
      <c r="J64" s="187">
        <f>'[96]Managerial P&amp;L-NJ'!$G64</f>
        <v>0</v>
      </c>
      <c r="K64" s="187">
        <f>'[96]Managerial P&amp;L-NJ'!$H64</f>
        <v>7369</v>
      </c>
      <c r="L64" s="187" t="str">
        <f>[100]Sheet1!$D62</f>
        <v>7,369.00</v>
      </c>
      <c r="M64" s="187">
        <f t="shared" si="4"/>
        <v>0</v>
      </c>
      <c r="N64" s="187">
        <f>'[96]Managerial P&amp;L-NJ'!$I64</f>
        <v>2726.06</v>
      </c>
      <c r="O64" s="187">
        <f>'[96]Managerial P&amp;L-NJ'!$J64</f>
        <v>0</v>
      </c>
      <c r="P64" s="187">
        <f>'[96]Managerial P&amp;L-NJ'!$K64</f>
        <v>2726.06</v>
      </c>
      <c r="Q64" s="187" t="str">
        <f>[100]Sheet1!$E62</f>
        <v>2,726.06</v>
      </c>
      <c r="R64" s="187">
        <f t="shared" si="5"/>
        <v>0</v>
      </c>
      <c r="S64" s="187">
        <f>'[96]Managerial P&amp;L-NJ'!$L64</f>
        <v>5497.17</v>
      </c>
      <c r="T64" s="187" t="str">
        <f>[100]Sheet1!$F62</f>
        <v>5,497.17</v>
      </c>
      <c r="U64" s="187">
        <f t="shared" si="1"/>
        <v>0</v>
      </c>
      <c r="V64" s="187">
        <f>'[96]Managerial P&amp;L-NJ'!$U64</f>
        <v>21801.7</v>
      </c>
      <c r="W64" s="187" t="str">
        <f>[100]Sheet1!$G62</f>
        <v>21,801.70</v>
      </c>
      <c r="X64" s="187">
        <f t="shared" si="2"/>
        <v>0</v>
      </c>
    </row>
    <row r="65" spans="1:24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7">
        <f>'[96]Managerial P&amp;L-NJ'!$C65</f>
        <v>2400</v>
      </c>
      <c r="E65" s="187">
        <f>'[96]Managerial P&amp;L-NJ'!$D65</f>
        <v>0</v>
      </c>
      <c r="F65" s="187">
        <f>'[96]Managerial P&amp;L-NJ'!$E65</f>
        <v>2400</v>
      </c>
      <c r="G65" s="187" t="str">
        <f>[100]Sheet1!$C63</f>
        <v>2,400.00</v>
      </c>
      <c r="H65" s="187">
        <f t="shared" si="3"/>
        <v>0</v>
      </c>
      <c r="I65" s="187">
        <f>'[96]Managerial P&amp;L-NJ'!$F65</f>
        <v>4581.3500000000004</v>
      </c>
      <c r="J65" s="187">
        <f>'[96]Managerial P&amp;L-NJ'!$G65</f>
        <v>0</v>
      </c>
      <c r="K65" s="187">
        <f>'[96]Managerial P&amp;L-NJ'!$H65</f>
        <v>4581.3500000000004</v>
      </c>
      <c r="L65" s="187" t="str">
        <f>[100]Sheet1!$D63</f>
        <v>4,581.35</v>
      </c>
      <c r="M65" s="187">
        <f t="shared" si="4"/>
        <v>0</v>
      </c>
      <c r="N65" s="187">
        <f>'[96]Managerial P&amp;L-NJ'!$I65</f>
        <v>2400</v>
      </c>
      <c r="O65" s="187">
        <f>'[96]Managerial P&amp;L-NJ'!$J65</f>
        <v>0</v>
      </c>
      <c r="P65" s="187">
        <f>'[96]Managerial P&amp;L-NJ'!$K65</f>
        <v>2400</v>
      </c>
      <c r="Q65" s="187" t="str">
        <f>[100]Sheet1!$E63</f>
        <v>2,400.00</v>
      </c>
      <c r="R65" s="187">
        <f t="shared" si="5"/>
        <v>0</v>
      </c>
      <c r="S65" s="187">
        <f>'[96]Managerial P&amp;L-NJ'!$L65</f>
        <v>2400</v>
      </c>
      <c r="T65" s="187" t="str">
        <f>[100]Sheet1!$F63</f>
        <v>2,400.00</v>
      </c>
      <c r="U65" s="187">
        <f t="shared" si="1"/>
        <v>0</v>
      </c>
      <c r="V65" s="187">
        <f>'[96]Managerial P&amp;L-NJ'!$U65</f>
        <v>11781.35</v>
      </c>
      <c r="W65" s="187" t="str">
        <f>[100]Sheet1!$G63</f>
        <v>11,781.35</v>
      </c>
      <c r="X65" s="187">
        <f t="shared" si="2"/>
        <v>0</v>
      </c>
    </row>
    <row r="66" spans="1:24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7">
        <f>'[96]Managerial P&amp;L-NJ'!$C66</f>
        <v>-376.92</v>
      </c>
      <c r="E66" s="187">
        <f>'[96]Managerial P&amp;L-NJ'!$D66</f>
        <v>0</v>
      </c>
      <c r="F66" s="187">
        <f>'[96]Managerial P&amp;L-NJ'!$E66</f>
        <v>-376.92</v>
      </c>
      <c r="G66" s="187" t="str">
        <f>[100]Sheet1!$C64</f>
        <v>-,376.92</v>
      </c>
      <c r="H66" s="187" t="e">
        <f t="shared" si="3"/>
        <v>#VALUE!</v>
      </c>
      <c r="I66" s="187">
        <f>'[96]Managerial P&amp;L-NJ'!$F66</f>
        <v>1351.39</v>
      </c>
      <c r="J66" s="187">
        <f>'[96]Managerial P&amp;L-NJ'!$G66</f>
        <v>0</v>
      </c>
      <c r="K66" s="187">
        <f>'[96]Managerial P&amp;L-NJ'!$H66</f>
        <v>1351.39</v>
      </c>
      <c r="L66" s="187" t="str">
        <f>[100]Sheet1!$D64</f>
        <v>1,351.39</v>
      </c>
      <c r="M66" s="187">
        <f t="shared" si="4"/>
        <v>0</v>
      </c>
      <c r="N66" s="187">
        <f>'[96]Managerial P&amp;L-NJ'!$I66</f>
        <v>261.36</v>
      </c>
      <c r="O66" s="187">
        <f>'[96]Managerial P&amp;L-NJ'!$J66</f>
        <v>0</v>
      </c>
      <c r="P66" s="187">
        <f>'[96]Managerial P&amp;L-NJ'!$K66</f>
        <v>261.36</v>
      </c>
      <c r="Q66" s="187">
        <f>[100]Sheet1!$E64</f>
        <v>261.36</v>
      </c>
      <c r="R66" s="187">
        <f t="shared" si="5"/>
        <v>0</v>
      </c>
      <c r="S66" s="187">
        <f>'[96]Managerial P&amp;L-NJ'!$L66</f>
        <v>0</v>
      </c>
      <c r="T66" s="187">
        <f>[100]Sheet1!$F64</f>
        <v>0</v>
      </c>
      <c r="U66" s="187">
        <f t="shared" si="1"/>
        <v>0</v>
      </c>
      <c r="V66" s="187">
        <f>'[96]Managerial P&amp;L-NJ'!$U66</f>
        <v>1235.83</v>
      </c>
      <c r="W66" s="187" t="str">
        <f>[100]Sheet1!$G64</f>
        <v>1,235.83</v>
      </c>
      <c r="X66" s="187">
        <f t="shared" si="2"/>
        <v>0</v>
      </c>
    </row>
    <row r="67" spans="1:24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7">
        <f>'[96]Managerial P&amp;L-NJ'!$C67</f>
        <v>0</v>
      </c>
      <c r="E67" s="187">
        <f>'[96]Managerial P&amp;L-NJ'!$D67</f>
        <v>0</v>
      </c>
      <c r="F67" s="187">
        <f>'[96]Managerial P&amp;L-NJ'!$E67</f>
        <v>0</v>
      </c>
      <c r="G67" s="187">
        <f>[100]Sheet1!$C65</f>
        <v>0</v>
      </c>
      <c r="H67" s="187">
        <f t="shared" si="3"/>
        <v>0</v>
      </c>
      <c r="I67" s="187">
        <f>'[96]Managerial P&amp;L-NJ'!$F67</f>
        <v>0</v>
      </c>
      <c r="J67" s="187">
        <f>'[96]Managerial P&amp;L-NJ'!$G67</f>
        <v>0</v>
      </c>
      <c r="K67" s="187">
        <f>'[96]Managerial P&amp;L-NJ'!$H67</f>
        <v>0</v>
      </c>
      <c r="L67" s="187">
        <f>[100]Sheet1!$D65</f>
        <v>0</v>
      </c>
      <c r="M67" s="187">
        <f t="shared" si="4"/>
        <v>0</v>
      </c>
      <c r="N67" s="187">
        <f>'[96]Managerial P&amp;L-NJ'!$I67</f>
        <v>0</v>
      </c>
      <c r="O67" s="187">
        <f>'[96]Managerial P&amp;L-NJ'!$J67</f>
        <v>0</v>
      </c>
      <c r="P67" s="187">
        <f>'[96]Managerial P&amp;L-NJ'!$K67</f>
        <v>0</v>
      </c>
      <c r="Q67" s="187">
        <f>[100]Sheet1!$E65</f>
        <v>0</v>
      </c>
      <c r="R67" s="187">
        <f t="shared" si="5"/>
        <v>0</v>
      </c>
      <c r="S67" s="187">
        <f>'[96]Managerial P&amp;L-NJ'!$L67</f>
        <v>884</v>
      </c>
      <c r="T67" s="187">
        <f>[100]Sheet1!$F65</f>
        <v>884</v>
      </c>
      <c r="U67" s="187">
        <f t="shared" si="1"/>
        <v>0</v>
      </c>
      <c r="V67" s="187">
        <f>'[96]Managerial P&amp;L-NJ'!$U67</f>
        <v>884</v>
      </c>
      <c r="W67" s="187">
        <f>[100]Sheet1!$G65</f>
        <v>884</v>
      </c>
      <c r="X67" s="187">
        <f t="shared" si="2"/>
        <v>0</v>
      </c>
    </row>
    <row r="68" spans="1:24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7">
        <f>'[96]Managerial P&amp;L-NJ'!$C68</f>
        <v>1155.5</v>
      </c>
      <c r="E68" s="187">
        <f>'[96]Managerial P&amp;L-NJ'!$D68</f>
        <v>0</v>
      </c>
      <c r="F68" s="187">
        <f>'[96]Managerial P&amp;L-NJ'!$E68</f>
        <v>1155.5</v>
      </c>
      <c r="G68" s="187" t="str">
        <f>[100]Sheet1!$C66</f>
        <v>1,155.50</v>
      </c>
      <c r="H68" s="187">
        <f t="shared" si="3"/>
        <v>0</v>
      </c>
      <c r="I68" s="187">
        <f>'[96]Managerial P&amp;L-NJ'!$F68</f>
        <v>750</v>
      </c>
      <c r="J68" s="187">
        <f>'[96]Managerial P&amp;L-NJ'!$G68</f>
        <v>0</v>
      </c>
      <c r="K68" s="187">
        <f>'[96]Managerial P&amp;L-NJ'!$H68</f>
        <v>750</v>
      </c>
      <c r="L68" s="187">
        <f>[100]Sheet1!$D66</f>
        <v>750</v>
      </c>
      <c r="M68" s="187">
        <f t="shared" si="4"/>
        <v>0</v>
      </c>
      <c r="N68" s="187">
        <f>'[96]Managerial P&amp;L-NJ'!$I68</f>
        <v>1500</v>
      </c>
      <c r="O68" s="187">
        <f>'[96]Managerial P&amp;L-NJ'!$J68</f>
        <v>0</v>
      </c>
      <c r="P68" s="187">
        <f>'[96]Managerial P&amp;L-NJ'!$K68</f>
        <v>1500</v>
      </c>
      <c r="Q68" s="187" t="str">
        <f>[100]Sheet1!$E66</f>
        <v>1,500.00</v>
      </c>
      <c r="R68" s="187">
        <f t="shared" si="5"/>
        <v>0</v>
      </c>
      <c r="S68" s="187">
        <f>'[96]Managerial P&amp;L-NJ'!$L68</f>
        <v>1350</v>
      </c>
      <c r="T68" s="187" t="str">
        <f>[100]Sheet1!$F66</f>
        <v>1,350.00</v>
      </c>
      <c r="U68" s="187">
        <f t="shared" si="1"/>
        <v>0</v>
      </c>
      <c r="V68" s="187">
        <f>'[96]Managerial P&amp;L-NJ'!$U68</f>
        <v>4755.5</v>
      </c>
      <c r="W68" s="187" t="str">
        <f>[100]Sheet1!$G66</f>
        <v>4,755.50</v>
      </c>
      <c r="X68" s="187">
        <f t="shared" si="2"/>
        <v>0</v>
      </c>
    </row>
    <row r="69" spans="1:24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7">
        <f>'[96]Managerial P&amp;L-NJ'!$C69</f>
        <v>0</v>
      </c>
      <c r="E69" s="187">
        <f>'[96]Managerial P&amp;L-NJ'!$D69</f>
        <v>0</v>
      </c>
      <c r="F69" s="187">
        <f>'[96]Managerial P&amp;L-NJ'!$E69</f>
        <v>0</v>
      </c>
      <c r="G69" s="187">
        <f>[100]Sheet1!$C67</f>
        <v>0</v>
      </c>
      <c r="H69" s="187">
        <f t="shared" si="3"/>
        <v>0</v>
      </c>
      <c r="I69" s="187">
        <f>'[96]Managerial P&amp;L-NJ'!$F69</f>
        <v>-1144.3</v>
      </c>
      <c r="J69" s="187">
        <f>'[96]Managerial P&amp;L-NJ'!$G69</f>
        <v>0</v>
      </c>
      <c r="K69" s="187">
        <f>'[96]Managerial P&amp;L-NJ'!$H69</f>
        <v>-1144.3</v>
      </c>
      <c r="L69" s="187" t="str">
        <f>[100]Sheet1!$D67</f>
        <v>-1,144.30</v>
      </c>
      <c r="M69" s="187">
        <f t="shared" si="4"/>
        <v>0</v>
      </c>
      <c r="N69" s="187">
        <f>'[96]Managerial P&amp;L-NJ'!$I69</f>
        <v>0</v>
      </c>
      <c r="O69" s="187">
        <f>'[96]Managerial P&amp;L-NJ'!$J69</f>
        <v>0</v>
      </c>
      <c r="P69" s="187">
        <f>'[96]Managerial P&amp;L-NJ'!$K69</f>
        <v>0</v>
      </c>
      <c r="Q69" s="187">
        <f>[100]Sheet1!$E67</f>
        <v>0</v>
      </c>
      <c r="R69" s="187">
        <f t="shared" si="5"/>
        <v>0</v>
      </c>
      <c r="S69" s="187">
        <f>'[96]Managerial P&amp;L-NJ'!$L69</f>
        <v>0</v>
      </c>
      <c r="T69" s="187">
        <f>[100]Sheet1!$F67</f>
        <v>0</v>
      </c>
      <c r="U69" s="187">
        <f t="shared" ref="U69:U132" si="7">S69-T69</f>
        <v>0</v>
      </c>
      <c r="V69" s="187">
        <f>'[96]Managerial P&amp;L-NJ'!$U69</f>
        <v>-1144.3</v>
      </c>
      <c r="W69" s="187" t="str">
        <f>[100]Sheet1!$G67</f>
        <v>-1,144.30</v>
      </c>
      <c r="X69" s="187">
        <f t="shared" ref="X69:X132" si="8">V69-W69</f>
        <v>0</v>
      </c>
    </row>
    <row r="70" spans="1:24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7">
        <f>'[96]Managerial P&amp;L-NJ'!$C70</f>
        <v>0</v>
      </c>
      <c r="E70" s="187">
        <f>'[96]Managerial P&amp;L-NJ'!$D70</f>
        <v>0</v>
      </c>
      <c r="F70" s="187">
        <f>'[96]Managerial P&amp;L-NJ'!$E70</f>
        <v>0</v>
      </c>
      <c r="G70" s="187">
        <f>[100]Sheet1!$C68</f>
        <v>0</v>
      </c>
      <c r="H70" s="187">
        <f t="shared" ref="H70:H133" si="9">F70-G70</f>
        <v>0</v>
      </c>
      <c r="I70" s="187">
        <f>'[96]Managerial P&amp;L-NJ'!$F70</f>
        <v>0</v>
      </c>
      <c r="J70" s="187">
        <f>'[96]Managerial P&amp;L-NJ'!$G70</f>
        <v>0</v>
      </c>
      <c r="K70" s="187">
        <f>'[96]Managerial P&amp;L-NJ'!$H70</f>
        <v>0</v>
      </c>
      <c r="L70" s="187">
        <f>[100]Sheet1!$D68</f>
        <v>0</v>
      </c>
      <c r="M70" s="187">
        <f t="shared" ref="M70:M133" si="10">K70-L70</f>
        <v>0</v>
      </c>
      <c r="N70" s="187">
        <f>'[96]Managerial P&amp;L-NJ'!$I70</f>
        <v>273.05</v>
      </c>
      <c r="O70" s="187">
        <f>'[96]Managerial P&amp;L-NJ'!$J70</f>
        <v>0</v>
      </c>
      <c r="P70" s="187">
        <f>'[96]Managerial P&amp;L-NJ'!$K70</f>
        <v>273.05</v>
      </c>
      <c r="Q70" s="187">
        <f>[100]Sheet1!$E68</f>
        <v>273.05</v>
      </c>
      <c r="R70" s="187">
        <f t="shared" ref="R70:R133" si="11">P70-Q70</f>
        <v>0</v>
      </c>
      <c r="S70" s="187">
        <f>'[96]Managerial P&amp;L-NJ'!$L70</f>
        <v>273.05</v>
      </c>
      <c r="T70" s="187">
        <f>[100]Sheet1!$F68</f>
        <v>273.05</v>
      </c>
      <c r="U70" s="187">
        <f t="shared" si="7"/>
        <v>0</v>
      </c>
      <c r="V70" s="187">
        <f>'[96]Managerial P&amp;L-NJ'!$U70</f>
        <v>546.1</v>
      </c>
      <c r="W70" s="187">
        <f>[100]Sheet1!$G68</f>
        <v>546.1</v>
      </c>
      <c r="X70" s="187">
        <f t="shared" si="8"/>
        <v>0</v>
      </c>
    </row>
    <row r="71" spans="1:24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7">
        <f>'[96]Managerial P&amp;L-NJ'!$C71</f>
        <v>0</v>
      </c>
      <c r="E71" s="187">
        <f>'[96]Managerial P&amp;L-NJ'!$D71</f>
        <v>0</v>
      </c>
      <c r="F71" s="187">
        <f>'[96]Managerial P&amp;L-NJ'!$E71</f>
        <v>0</v>
      </c>
      <c r="G71" s="187">
        <f>[100]Sheet1!$C69</f>
        <v>0</v>
      </c>
      <c r="H71" s="187">
        <f t="shared" si="9"/>
        <v>0</v>
      </c>
      <c r="I71" s="187">
        <f>'[96]Managerial P&amp;L-NJ'!$F71</f>
        <v>-1079.25</v>
      </c>
      <c r="J71" s="187">
        <f>'[96]Managerial P&amp;L-NJ'!$G71</f>
        <v>0</v>
      </c>
      <c r="K71" s="187">
        <f>'[96]Managerial P&amp;L-NJ'!$H71</f>
        <v>-1079.25</v>
      </c>
      <c r="L71" s="187" t="str">
        <f>[100]Sheet1!$D69</f>
        <v>-1,079.25</v>
      </c>
      <c r="M71" s="187">
        <f t="shared" si="10"/>
        <v>0</v>
      </c>
      <c r="N71" s="187">
        <f>'[96]Managerial P&amp;L-NJ'!$I71</f>
        <v>0</v>
      </c>
      <c r="O71" s="187">
        <f>'[96]Managerial P&amp;L-NJ'!$J71</f>
        <v>0</v>
      </c>
      <c r="P71" s="187">
        <f>'[96]Managerial P&amp;L-NJ'!$K71</f>
        <v>0</v>
      </c>
      <c r="Q71" s="187">
        <f>[100]Sheet1!$E69</f>
        <v>0</v>
      </c>
      <c r="R71" s="187">
        <f t="shared" si="11"/>
        <v>0</v>
      </c>
      <c r="S71" s="187">
        <f>'[96]Managerial P&amp;L-NJ'!$L71</f>
        <v>0</v>
      </c>
      <c r="T71" s="187">
        <f>[100]Sheet1!$F69</f>
        <v>0</v>
      </c>
      <c r="U71" s="187">
        <f t="shared" si="7"/>
        <v>0</v>
      </c>
      <c r="V71" s="187">
        <f>'[96]Managerial P&amp;L-NJ'!$U71</f>
        <v>-1079.25</v>
      </c>
      <c r="W71" s="187" t="str">
        <f>[100]Sheet1!$G69</f>
        <v>-1,079.25</v>
      </c>
      <c r="X71" s="187">
        <f t="shared" si="8"/>
        <v>0</v>
      </c>
    </row>
    <row r="72" spans="1:24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7">
        <f>'[96]Managerial P&amp;L-NJ'!$C72</f>
        <v>0</v>
      </c>
      <c r="E72" s="187">
        <f>'[96]Managerial P&amp;L-NJ'!$D72</f>
        <v>0</v>
      </c>
      <c r="F72" s="187">
        <f>'[96]Managerial P&amp;L-NJ'!$E72</f>
        <v>0</v>
      </c>
      <c r="G72" s="187">
        <f>[100]Sheet1!$C70</f>
        <v>0</v>
      </c>
      <c r="H72" s="187">
        <f t="shared" si="9"/>
        <v>0</v>
      </c>
      <c r="I72" s="187">
        <f>'[96]Managerial P&amp;L-NJ'!$F72</f>
        <v>0</v>
      </c>
      <c r="J72" s="187">
        <f>'[96]Managerial P&amp;L-NJ'!$G72</f>
        <v>0</v>
      </c>
      <c r="K72" s="187">
        <f>'[96]Managerial P&amp;L-NJ'!$H72</f>
        <v>0</v>
      </c>
      <c r="L72" s="187">
        <f>[100]Sheet1!$D70</f>
        <v>0</v>
      </c>
      <c r="M72" s="187">
        <f t="shared" si="10"/>
        <v>0</v>
      </c>
      <c r="N72" s="187">
        <f>'[96]Managerial P&amp;L-NJ'!$I72</f>
        <v>0</v>
      </c>
      <c r="O72" s="187">
        <f>'[96]Managerial P&amp;L-NJ'!$J72</f>
        <v>0</v>
      </c>
      <c r="P72" s="187">
        <f>'[96]Managerial P&amp;L-NJ'!$K72</f>
        <v>0</v>
      </c>
      <c r="Q72" s="187">
        <f>[100]Sheet1!$E70</f>
        <v>0</v>
      </c>
      <c r="R72" s="187">
        <f t="shared" si="11"/>
        <v>0</v>
      </c>
      <c r="S72" s="187">
        <f>'[96]Managerial P&amp;L-NJ'!$L72</f>
        <v>15840</v>
      </c>
      <c r="T72" s="187" t="str">
        <f>[100]Sheet1!$F70</f>
        <v>15,840.00</v>
      </c>
      <c r="U72" s="187">
        <f t="shared" si="7"/>
        <v>0</v>
      </c>
      <c r="V72" s="187">
        <f>'[96]Managerial P&amp;L-NJ'!$U72</f>
        <v>15840</v>
      </c>
      <c r="W72" s="187" t="str">
        <f>[100]Sheet1!$G70</f>
        <v>15,840.00</v>
      </c>
      <c r="X72" s="187">
        <f t="shared" si="8"/>
        <v>0</v>
      </c>
    </row>
    <row r="73" spans="1:24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7">
        <f>'[96]Managerial P&amp;L-NJ'!$C73</f>
        <v>0</v>
      </c>
      <c r="E73" s="187">
        <f>'[96]Managerial P&amp;L-NJ'!$D73</f>
        <v>0</v>
      </c>
      <c r="F73" s="187">
        <f>'[96]Managerial P&amp;L-NJ'!$E73</f>
        <v>0</v>
      </c>
      <c r="G73" s="187">
        <f>[100]Sheet1!$C71</f>
        <v>0</v>
      </c>
      <c r="H73" s="187">
        <f t="shared" si="9"/>
        <v>0</v>
      </c>
      <c r="I73" s="187">
        <f>'[96]Managerial P&amp;L-NJ'!$F73</f>
        <v>0</v>
      </c>
      <c r="J73" s="187">
        <f>'[96]Managerial P&amp;L-NJ'!$G73</f>
        <v>0</v>
      </c>
      <c r="K73" s="187">
        <f>'[96]Managerial P&amp;L-NJ'!$H73</f>
        <v>0</v>
      </c>
      <c r="L73" s="187">
        <f>[100]Sheet1!$D71</f>
        <v>0</v>
      </c>
      <c r="M73" s="187">
        <f t="shared" si="10"/>
        <v>0</v>
      </c>
      <c r="N73" s="187">
        <f>'[96]Managerial P&amp;L-NJ'!$I73</f>
        <v>0</v>
      </c>
      <c r="O73" s="187">
        <f>'[96]Managerial P&amp;L-NJ'!$J73</f>
        <v>0</v>
      </c>
      <c r="P73" s="187">
        <f>'[96]Managerial P&amp;L-NJ'!$K73</f>
        <v>0</v>
      </c>
      <c r="Q73" s="187">
        <f>[100]Sheet1!$E71</f>
        <v>0</v>
      </c>
      <c r="R73" s="187">
        <f t="shared" si="11"/>
        <v>0</v>
      </c>
      <c r="S73" s="187">
        <f>'[96]Managerial P&amp;L-NJ'!$L73</f>
        <v>0</v>
      </c>
      <c r="T73" s="187">
        <f>[100]Sheet1!$F71</f>
        <v>0</v>
      </c>
      <c r="U73" s="187">
        <f t="shared" si="7"/>
        <v>0</v>
      </c>
      <c r="V73" s="187">
        <f>'[96]Managerial P&amp;L-NJ'!$U73</f>
        <v>0</v>
      </c>
      <c r="W73" s="187">
        <f>[100]Sheet1!$G71</f>
        <v>0</v>
      </c>
      <c r="X73" s="187">
        <f t="shared" si="8"/>
        <v>0</v>
      </c>
    </row>
    <row r="74" spans="1:24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7">
        <f>'[96]Managerial P&amp;L-NJ'!$C74</f>
        <v>0</v>
      </c>
      <c r="E74" s="187">
        <f>'[96]Managerial P&amp;L-NJ'!$D74</f>
        <v>0</v>
      </c>
      <c r="F74" s="187">
        <f>'[96]Managerial P&amp;L-NJ'!$E74</f>
        <v>0</v>
      </c>
      <c r="G74" s="187">
        <f>[100]Sheet1!$C72</f>
        <v>0</v>
      </c>
      <c r="H74" s="187">
        <f t="shared" si="9"/>
        <v>0</v>
      </c>
      <c r="I74" s="187">
        <f>'[96]Managerial P&amp;L-NJ'!$F74</f>
        <v>0</v>
      </c>
      <c r="J74" s="187">
        <f>'[96]Managerial P&amp;L-NJ'!$G74</f>
        <v>0</v>
      </c>
      <c r="K74" s="187">
        <f>'[96]Managerial P&amp;L-NJ'!$H74</f>
        <v>0</v>
      </c>
      <c r="L74" s="187">
        <f>[100]Sheet1!$D72</f>
        <v>0</v>
      </c>
      <c r="M74" s="187">
        <f t="shared" si="10"/>
        <v>0</v>
      </c>
      <c r="N74" s="187">
        <f>'[96]Managerial P&amp;L-NJ'!$I74</f>
        <v>0</v>
      </c>
      <c r="O74" s="187">
        <f>'[96]Managerial P&amp;L-NJ'!$J74</f>
        <v>0</v>
      </c>
      <c r="P74" s="187">
        <f>'[96]Managerial P&amp;L-NJ'!$K74</f>
        <v>0</v>
      </c>
      <c r="Q74" s="187">
        <f>[100]Sheet1!$E72</f>
        <v>0</v>
      </c>
      <c r="R74" s="187">
        <f t="shared" si="11"/>
        <v>0</v>
      </c>
      <c r="S74" s="187">
        <f>'[96]Managerial P&amp;L-NJ'!$L74</f>
        <v>0</v>
      </c>
      <c r="T74" s="187">
        <f>[100]Sheet1!$F72</f>
        <v>0</v>
      </c>
      <c r="U74" s="187">
        <f t="shared" si="7"/>
        <v>0</v>
      </c>
      <c r="V74" s="187">
        <f>'[96]Managerial P&amp;L-NJ'!$U74</f>
        <v>0</v>
      </c>
      <c r="W74" s="187">
        <f>[100]Sheet1!$G72</f>
        <v>0</v>
      </c>
      <c r="X74" s="187">
        <f t="shared" si="8"/>
        <v>0</v>
      </c>
    </row>
    <row r="75" spans="1:24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7">
        <f>'[96]Managerial P&amp;L-NJ'!$C75</f>
        <v>0</v>
      </c>
      <c r="E75" s="187">
        <f>'[96]Managerial P&amp;L-NJ'!$D75</f>
        <v>0</v>
      </c>
      <c r="F75" s="187">
        <f>'[96]Managerial P&amp;L-NJ'!$E75</f>
        <v>0</v>
      </c>
      <c r="G75" s="187">
        <f>[100]Sheet1!$C73</f>
        <v>0</v>
      </c>
      <c r="H75" s="187">
        <f t="shared" si="9"/>
        <v>0</v>
      </c>
      <c r="I75" s="187">
        <f>'[96]Managerial P&amp;L-NJ'!$F75</f>
        <v>0</v>
      </c>
      <c r="J75" s="187">
        <f>'[96]Managerial P&amp;L-NJ'!$G75</f>
        <v>0</v>
      </c>
      <c r="K75" s="187">
        <f>'[96]Managerial P&amp;L-NJ'!$H75</f>
        <v>0</v>
      </c>
      <c r="L75" s="187">
        <f>[100]Sheet1!$D73</f>
        <v>0</v>
      </c>
      <c r="M75" s="187">
        <f t="shared" si="10"/>
        <v>0</v>
      </c>
      <c r="N75" s="187">
        <f>'[96]Managerial P&amp;L-NJ'!$I75</f>
        <v>0</v>
      </c>
      <c r="O75" s="187">
        <f>'[96]Managerial P&amp;L-NJ'!$J75</f>
        <v>0</v>
      </c>
      <c r="P75" s="187">
        <f>'[96]Managerial P&amp;L-NJ'!$K75</f>
        <v>0</v>
      </c>
      <c r="Q75" s="187">
        <f>[100]Sheet1!$E73</f>
        <v>0</v>
      </c>
      <c r="R75" s="187">
        <f t="shared" si="11"/>
        <v>0</v>
      </c>
      <c r="S75" s="187">
        <f>'[96]Managerial P&amp;L-NJ'!$L75</f>
        <v>89.5</v>
      </c>
      <c r="T75" s="187">
        <f>[100]Sheet1!$F73</f>
        <v>89.5</v>
      </c>
      <c r="U75" s="187">
        <f t="shared" si="7"/>
        <v>0</v>
      </c>
      <c r="V75" s="187">
        <f>'[96]Managerial P&amp;L-NJ'!$U75</f>
        <v>89.5</v>
      </c>
      <c r="W75" s="187">
        <f>[100]Sheet1!$G73</f>
        <v>89.5</v>
      </c>
      <c r="X75" s="187">
        <f t="shared" si="8"/>
        <v>0</v>
      </c>
    </row>
    <row r="76" spans="1:24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7">
        <f>'[96]Managerial P&amp;L-NJ'!$C76</f>
        <v>0</v>
      </c>
      <c r="E76" s="187">
        <f>'[96]Managerial P&amp;L-NJ'!$D76</f>
        <v>0</v>
      </c>
      <c r="F76" s="187">
        <f>'[96]Managerial P&amp;L-NJ'!$E76</f>
        <v>0</v>
      </c>
      <c r="G76" s="187">
        <f>[100]Sheet1!$C74</f>
        <v>0</v>
      </c>
      <c r="H76" s="187">
        <f t="shared" si="9"/>
        <v>0</v>
      </c>
      <c r="I76" s="187">
        <f>'[96]Managerial P&amp;L-NJ'!$F76</f>
        <v>0</v>
      </c>
      <c r="J76" s="187">
        <f>'[96]Managerial P&amp;L-NJ'!$G76</f>
        <v>0</v>
      </c>
      <c r="K76" s="187">
        <f>'[96]Managerial P&amp;L-NJ'!$H76</f>
        <v>0</v>
      </c>
      <c r="L76" s="187">
        <f>[100]Sheet1!$D74</f>
        <v>0</v>
      </c>
      <c r="M76" s="187">
        <f t="shared" si="10"/>
        <v>0</v>
      </c>
      <c r="N76" s="187">
        <f>'[96]Managerial P&amp;L-NJ'!$I76</f>
        <v>0</v>
      </c>
      <c r="O76" s="187">
        <f>'[96]Managerial P&amp;L-NJ'!$J76</f>
        <v>0</v>
      </c>
      <c r="P76" s="187">
        <f>'[96]Managerial P&amp;L-NJ'!$K76</f>
        <v>0</v>
      </c>
      <c r="Q76" s="187">
        <f>[100]Sheet1!$E74</f>
        <v>0</v>
      </c>
      <c r="R76" s="187">
        <f t="shared" si="11"/>
        <v>0</v>
      </c>
      <c r="S76" s="187">
        <f>'[96]Managerial P&amp;L-NJ'!$L76</f>
        <v>0</v>
      </c>
      <c r="T76" s="187">
        <f>[100]Sheet1!$F74</f>
        <v>0</v>
      </c>
      <c r="U76" s="187">
        <f t="shared" si="7"/>
        <v>0</v>
      </c>
      <c r="V76" s="187">
        <f>'[96]Managerial P&amp;L-NJ'!$U76</f>
        <v>0</v>
      </c>
      <c r="W76" s="187">
        <f>[100]Sheet1!$G74</f>
        <v>0</v>
      </c>
      <c r="X76" s="187">
        <f t="shared" si="8"/>
        <v>0</v>
      </c>
    </row>
    <row r="77" spans="1:24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7">
        <f>'[96]Managerial P&amp;L-NJ'!$C77</f>
        <v>0</v>
      </c>
      <c r="E77" s="187">
        <f>'[96]Managerial P&amp;L-NJ'!$D77</f>
        <v>0</v>
      </c>
      <c r="F77" s="187">
        <f>'[96]Managerial P&amp;L-NJ'!$E77</f>
        <v>0</v>
      </c>
      <c r="G77" s="187">
        <f>[100]Sheet1!$C75</f>
        <v>0</v>
      </c>
      <c r="H77" s="187">
        <f t="shared" si="9"/>
        <v>0</v>
      </c>
      <c r="I77" s="187">
        <f>'[96]Managerial P&amp;L-NJ'!$F77</f>
        <v>0</v>
      </c>
      <c r="J77" s="187">
        <f>'[96]Managerial P&amp;L-NJ'!$G77</f>
        <v>0</v>
      </c>
      <c r="K77" s="187">
        <f>'[96]Managerial P&amp;L-NJ'!$H77</f>
        <v>0</v>
      </c>
      <c r="L77" s="187">
        <f>[100]Sheet1!$D75</f>
        <v>0</v>
      </c>
      <c r="M77" s="187">
        <f t="shared" si="10"/>
        <v>0</v>
      </c>
      <c r="N77" s="187">
        <f>'[96]Managerial P&amp;L-NJ'!$I77</f>
        <v>0</v>
      </c>
      <c r="O77" s="187">
        <f>'[96]Managerial P&amp;L-NJ'!$J77</f>
        <v>0</v>
      </c>
      <c r="P77" s="187">
        <f>'[96]Managerial P&amp;L-NJ'!$K77</f>
        <v>0</v>
      </c>
      <c r="Q77" s="187">
        <f>[100]Sheet1!$E75</f>
        <v>0</v>
      </c>
      <c r="R77" s="187">
        <f t="shared" si="11"/>
        <v>0</v>
      </c>
      <c r="S77" s="187">
        <f>'[96]Managerial P&amp;L-NJ'!$L77</f>
        <v>0</v>
      </c>
      <c r="T77" s="187">
        <f>[100]Sheet1!$F75</f>
        <v>0</v>
      </c>
      <c r="U77" s="187">
        <f t="shared" si="7"/>
        <v>0</v>
      </c>
      <c r="V77" s="187">
        <f>'[96]Managerial P&amp;L-NJ'!$U77</f>
        <v>0</v>
      </c>
      <c r="W77" s="187">
        <f>[100]Sheet1!$G75</f>
        <v>0</v>
      </c>
      <c r="X77" s="187">
        <f t="shared" si="8"/>
        <v>0</v>
      </c>
    </row>
    <row r="78" spans="1:24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7">
        <f>'[96]Managerial P&amp;L-NJ'!$C78</f>
        <v>0</v>
      </c>
      <c r="E78" s="187">
        <f>'[96]Managerial P&amp;L-NJ'!$D78</f>
        <v>0</v>
      </c>
      <c r="F78" s="187">
        <f>'[96]Managerial P&amp;L-NJ'!$E78</f>
        <v>0</v>
      </c>
      <c r="G78" s="187">
        <f>[100]Sheet1!$C76</f>
        <v>0</v>
      </c>
      <c r="H78" s="187">
        <f t="shared" si="9"/>
        <v>0</v>
      </c>
      <c r="I78" s="187">
        <f>'[96]Managerial P&amp;L-NJ'!$F78</f>
        <v>0</v>
      </c>
      <c r="J78" s="187">
        <f>'[96]Managerial P&amp;L-NJ'!$G78</f>
        <v>0</v>
      </c>
      <c r="K78" s="187">
        <f>'[96]Managerial P&amp;L-NJ'!$H78</f>
        <v>0</v>
      </c>
      <c r="L78" s="187">
        <f>[100]Sheet1!$D76</f>
        <v>0</v>
      </c>
      <c r="M78" s="187">
        <f t="shared" si="10"/>
        <v>0</v>
      </c>
      <c r="N78" s="187">
        <f>'[96]Managerial P&amp;L-NJ'!$I78</f>
        <v>0</v>
      </c>
      <c r="O78" s="187">
        <f>'[96]Managerial P&amp;L-NJ'!$J78</f>
        <v>0</v>
      </c>
      <c r="P78" s="187">
        <f>'[96]Managerial P&amp;L-NJ'!$K78</f>
        <v>0</v>
      </c>
      <c r="Q78" s="187">
        <f>[100]Sheet1!$E76</f>
        <v>0</v>
      </c>
      <c r="R78" s="187">
        <f t="shared" si="11"/>
        <v>0</v>
      </c>
      <c r="S78" s="187">
        <f>'[96]Managerial P&amp;L-NJ'!$L78</f>
        <v>0</v>
      </c>
      <c r="T78" s="187">
        <f>[100]Sheet1!$F76</f>
        <v>0</v>
      </c>
      <c r="U78" s="187">
        <f t="shared" si="7"/>
        <v>0</v>
      </c>
      <c r="V78" s="187">
        <f>'[96]Managerial P&amp;L-NJ'!$U78</f>
        <v>0</v>
      </c>
      <c r="W78" s="187">
        <f>[100]Sheet1!$G76</f>
        <v>0</v>
      </c>
      <c r="X78" s="187">
        <f t="shared" si="8"/>
        <v>0</v>
      </c>
    </row>
    <row r="79" spans="1:24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7">
        <f>'[96]Managerial P&amp;L-NJ'!$C79</f>
        <v>0</v>
      </c>
      <c r="E79" s="187">
        <f>'[96]Managerial P&amp;L-NJ'!$D79</f>
        <v>0</v>
      </c>
      <c r="F79" s="187">
        <f>'[96]Managerial P&amp;L-NJ'!$E79</f>
        <v>0</v>
      </c>
      <c r="G79" s="187">
        <f>[100]Sheet1!$C77</f>
        <v>0</v>
      </c>
      <c r="H79" s="187">
        <f t="shared" si="9"/>
        <v>0</v>
      </c>
      <c r="I79" s="187">
        <f>'[96]Managerial P&amp;L-NJ'!$F79</f>
        <v>0</v>
      </c>
      <c r="J79" s="187">
        <f>'[96]Managerial P&amp;L-NJ'!$G79</f>
        <v>0</v>
      </c>
      <c r="K79" s="187">
        <f>'[96]Managerial P&amp;L-NJ'!$H79</f>
        <v>0</v>
      </c>
      <c r="L79" s="187">
        <f>[100]Sheet1!$D77</f>
        <v>0</v>
      </c>
      <c r="M79" s="187">
        <f t="shared" si="10"/>
        <v>0</v>
      </c>
      <c r="N79" s="187">
        <f>'[96]Managerial P&amp;L-NJ'!$I79</f>
        <v>0</v>
      </c>
      <c r="O79" s="187">
        <f>'[96]Managerial P&amp;L-NJ'!$J79</f>
        <v>0</v>
      </c>
      <c r="P79" s="187">
        <f>'[96]Managerial P&amp;L-NJ'!$K79</f>
        <v>0</v>
      </c>
      <c r="Q79" s="187">
        <f>[100]Sheet1!$E77</f>
        <v>0</v>
      </c>
      <c r="R79" s="187">
        <f t="shared" si="11"/>
        <v>0</v>
      </c>
      <c r="S79" s="187">
        <f>'[96]Managerial P&amp;L-NJ'!$L79</f>
        <v>19205.72</v>
      </c>
      <c r="T79" s="187" t="str">
        <f>[100]Sheet1!$F77</f>
        <v>19,205.72</v>
      </c>
      <c r="U79" s="187">
        <f t="shared" si="7"/>
        <v>0</v>
      </c>
      <c r="V79" s="187">
        <f>'[96]Managerial P&amp;L-NJ'!$U79</f>
        <v>19205.72</v>
      </c>
      <c r="W79" s="187" t="str">
        <f>[100]Sheet1!$G77</f>
        <v>19,205.72</v>
      </c>
      <c r="X79" s="187">
        <f t="shared" si="8"/>
        <v>0</v>
      </c>
    </row>
    <row r="80" spans="1:24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7">
        <f>'[96]Managerial P&amp;L-NJ'!$C80</f>
        <v>3420.36</v>
      </c>
      <c r="E80" s="187">
        <f>'[96]Managerial P&amp;L-NJ'!$D80</f>
        <v>0</v>
      </c>
      <c r="F80" s="187">
        <f>'[96]Managerial P&amp;L-NJ'!$E80</f>
        <v>3420.36</v>
      </c>
      <c r="G80" s="187" t="str">
        <f>[100]Sheet1!$C78</f>
        <v>3,420.36</v>
      </c>
      <c r="H80" s="187">
        <f t="shared" si="9"/>
        <v>0</v>
      </c>
      <c r="I80" s="187">
        <f>'[96]Managerial P&amp;L-NJ'!$F80</f>
        <v>1234.51</v>
      </c>
      <c r="J80" s="187">
        <f>'[96]Managerial P&amp;L-NJ'!$G80</f>
        <v>0</v>
      </c>
      <c r="K80" s="187">
        <f>'[96]Managerial P&amp;L-NJ'!$H80</f>
        <v>1234.51</v>
      </c>
      <c r="L80" s="187" t="str">
        <f>[100]Sheet1!$D78</f>
        <v>1,234.51</v>
      </c>
      <c r="M80" s="187">
        <f t="shared" si="10"/>
        <v>0</v>
      </c>
      <c r="N80" s="187">
        <f>'[96]Managerial P&amp;L-NJ'!$I80</f>
        <v>11778.28</v>
      </c>
      <c r="O80" s="187">
        <f>'[96]Managerial P&amp;L-NJ'!$J80</f>
        <v>0</v>
      </c>
      <c r="P80" s="187">
        <f>'[96]Managerial P&amp;L-NJ'!$K80</f>
        <v>11778.28</v>
      </c>
      <c r="Q80" s="187" t="str">
        <f>[100]Sheet1!$E78</f>
        <v>11,778.28</v>
      </c>
      <c r="R80" s="187">
        <f t="shared" si="11"/>
        <v>0</v>
      </c>
      <c r="S80" s="187">
        <f>'[96]Managerial P&amp;L-NJ'!$L80</f>
        <v>2831.85</v>
      </c>
      <c r="T80" s="187" t="str">
        <f>[100]Sheet1!$F78</f>
        <v>2,831.85</v>
      </c>
      <c r="U80" s="187">
        <f t="shared" si="7"/>
        <v>0</v>
      </c>
      <c r="V80" s="187">
        <f>'[96]Managerial P&amp;L-NJ'!$U80</f>
        <v>19265</v>
      </c>
      <c r="W80" s="187" t="str">
        <f>[100]Sheet1!$G78</f>
        <v>19,265.00</v>
      </c>
      <c r="X80" s="187">
        <f t="shared" si="8"/>
        <v>0</v>
      </c>
    </row>
    <row r="81" spans="1:24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7">
        <f>'[96]Managerial P&amp;L-NJ'!$C81</f>
        <v>6944.44</v>
      </c>
      <c r="E81" s="187">
        <f>'[96]Managerial P&amp;L-NJ'!$D81</f>
        <v>0</v>
      </c>
      <c r="F81" s="189"/>
      <c r="G81" s="189"/>
      <c r="H81" s="187">
        <f t="shared" si="9"/>
        <v>0</v>
      </c>
      <c r="I81" s="187">
        <f>'[96]Managerial P&amp;L-NJ'!$F81</f>
        <v>6944.44</v>
      </c>
      <c r="J81" s="187">
        <f>'[96]Managerial P&amp;L-NJ'!$G81</f>
        <v>0</v>
      </c>
      <c r="K81" s="187">
        <f>'[96]Managerial P&amp;L-NJ'!$H81</f>
        <v>6944.44</v>
      </c>
      <c r="L81" s="187" t="str">
        <f>[100]Sheet1!$D79</f>
        <v>6,944.44</v>
      </c>
      <c r="M81" s="187">
        <f t="shared" si="10"/>
        <v>0</v>
      </c>
      <c r="N81" s="187">
        <f>'[96]Managerial P&amp;L-NJ'!$I81</f>
        <v>4443.7299999999996</v>
      </c>
      <c r="O81" s="187">
        <f>'[96]Managerial P&amp;L-NJ'!$J81</f>
        <v>0</v>
      </c>
      <c r="P81" s="187">
        <f>'[96]Managerial P&amp;L-NJ'!$K81</f>
        <v>4443.7299999999996</v>
      </c>
      <c r="Q81" s="187" t="str">
        <f>[100]Sheet1!$E79</f>
        <v>4,443.73</v>
      </c>
      <c r="R81" s="187">
        <f t="shared" si="11"/>
        <v>0</v>
      </c>
      <c r="S81" s="187">
        <f>'[96]Managerial P&amp;L-NJ'!$L81</f>
        <v>6110.87</v>
      </c>
      <c r="T81" s="187" t="str">
        <f>[100]Sheet1!$F79</f>
        <v>6,110.87</v>
      </c>
      <c r="U81" s="187">
        <f t="shared" si="7"/>
        <v>0</v>
      </c>
      <c r="V81" s="187">
        <f>'[96]Managerial P&amp;L-NJ'!$U81</f>
        <v>24443.48</v>
      </c>
      <c r="W81" s="187" t="str">
        <f>[100]Sheet1!$G79</f>
        <v>24,443.48</v>
      </c>
      <c r="X81" s="187">
        <f t="shared" si="8"/>
        <v>0</v>
      </c>
    </row>
    <row r="82" spans="1:24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7">
        <f>'[96]Managerial P&amp;L-NJ'!$C82</f>
        <v>46020.3</v>
      </c>
      <c r="E82" s="187">
        <f>'[96]Managerial P&amp;L-NJ'!$D82</f>
        <v>0</v>
      </c>
      <c r="F82" s="189"/>
      <c r="G82" s="189"/>
      <c r="H82" s="187">
        <f t="shared" si="9"/>
        <v>0</v>
      </c>
      <c r="I82" s="187">
        <f>'[96]Managerial P&amp;L-NJ'!$F82</f>
        <v>10918.46</v>
      </c>
      <c r="J82" s="187">
        <f>'[96]Managerial P&amp;L-NJ'!$G82</f>
        <v>0</v>
      </c>
      <c r="K82" s="187">
        <f>'[96]Managerial P&amp;L-NJ'!$H82</f>
        <v>10918.46</v>
      </c>
      <c r="L82" s="187" t="str">
        <f>[100]Sheet1!$D80</f>
        <v>10,918.46</v>
      </c>
      <c r="M82" s="187">
        <f t="shared" si="10"/>
        <v>0</v>
      </c>
      <c r="N82" s="187">
        <f>'[96]Managerial P&amp;L-NJ'!$I82</f>
        <v>13878.81</v>
      </c>
      <c r="O82" s="187">
        <f>'[96]Managerial P&amp;L-NJ'!$J82</f>
        <v>0</v>
      </c>
      <c r="P82" s="187">
        <f>'[96]Managerial P&amp;L-NJ'!$K82</f>
        <v>13878.81</v>
      </c>
      <c r="Q82" s="187" t="str">
        <f>[100]Sheet1!$E80</f>
        <v>13,878.81</v>
      </c>
      <c r="R82" s="187">
        <f t="shared" si="11"/>
        <v>0</v>
      </c>
      <c r="S82" s="187">
        <f>'[96]Managerial P&amp;L-NJ'!$L82</f>
        <v>13298.6</v>
      </c>
      <c r="T82" s="187" t="str">
        <f>[100]Sheet1!$F80</f>
        <v>13,298.60</v>
      </c>
      <c r="U82" s="187">
        <f t="shared" si="7"/>
        <v>0</v>
      </c>
      <c r="V82" s="187">
        <f>'[96]Managerial P&amp;L-NJ'!$U82</f>
        <v>84116.170000000013</v>
      </c>
      <c r="W82" s="187" t="str">
        <f>[100]Sheet1!$G80</f>
        <v>84,116.17</v>
      </c>
      <c r="X82" s="187">
        <f t="shared" si="8"/>
        <v>0</v>
      </c>
    </row>
    <row r="83" spans="1:24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7">
        <f>'[96]Managerial P&amp;L-NJ'!$C83</f>
        <v>920.25</v>
      </c>
      <c r="E83" s="187">
        <f>'[96]Managerial P&amp;L-NJ'!$D83</f>
        <v>0</v>
      </c>
      <c r="F83" s="189"/>
      <c r="G83" s="189"/>
      <c r="H83" s="187">
        <f t="shared" si="9"/>
        <v>0</v>
      </c>
      <c r="I83" s="187">
        <f>'[96]Managerial P&amp;L-NJ'!$F83</f>
        <v>467.97</v>
      </c>
      <c r="J83" s="187">
        <f>'[96]Managerial P&amp;L-NJ'!$G83</f>
        <v>0</v>
      </c>
      <c r="K83" s="187">
        <f>'[96]Managerial P&amp;L-NJ'!$H83</f>
        <v>467.97</v>
      </c>
      <c r="L83" s="187">
        <f>[100]Sheet1!$D81</f>
        <v>467.97</v>
      </c>
      <c r="M83" s="187">
        <f t="shared" si="10"/>
        <v>0</v>
      </c>
      <c r="N83" s="187">
        <f>'[96]Managerial P&amp;L-NJ'!$I83</f>
        <v>21793.119999999999</v>
      </c>
      <c r="O83" s="187">
        <f>'[96]Managerial P&amp;L-NJ'!$J83</f>
        <v>0</v>
      </c>
      <c r="P83" s="187">
        <f>'[96]Managerial P&amp;L-NJ'!$K83</f>
        <v>21793.119999999999</v>
      </c>
      <c r="Q83" s="187" t="str">
        <f>[100]Sheet1!$E81</f>
        <v>21,793.12</v>
      </c>
      <c r="R83" s="187">
        <f t="shared" si="11"/>
        <v>0</v>
      </c>
      <c r="S83" s="187">
        <f>'[96]Managerial P&amp;L-NJ'!$L83</f>
        <v>-15441.27</v>
      </c>
      <c r="T83" s="187" t="str">
        <f>[100]Sheet1!$F81</f>
        <v>-15,441.27</v>
      </c>
      <c r="U83" s="187">
        <f t="shared" si="7"/>
        <v>0</v>
      </c>
      <c r="V83" s="187">
        <f>'[96]Managerial P&amp;L-NJ'!$U83</f>
        <v>7740.07</v>
      </c>
      <c r="W83" s="187" t="str">
        <f>[100]Sheet1!$G81</f>
        <v>7,740.07</v>
      </c>
      <c r="X83" s="187">
        <f t="shared" si="8"/>
        <v>0</v>
      </c>
    </row>
    <row r="84" spans="1:24" s="15" customFormat="1" ht="15.95" customHeight="1" x14ac:dyDescent="0.2">
      <c r="A84" s="39"/>
      <c r="B84" s="180">
        <f t="shared" si="6"/>
        <v>81</v>
      </c>
      <c r="C84" s="196" t="s">
        <v>1644</v>
      </c>
      <c r="D84" s="187">
        <f>'[96]Managerial P&amp;L-NJ'!$C84</f>
        <v>0</v>
      </c>
      <c r="E84" s="187">
        <f>'[96]Managerial P&amp;L-NJ'!$D84</f>
        <v>0</v>
      </c>
      <c r="F84" s="189"/>
      <c r="G84" s="189"/>
      <c r="H84" s="187">
        <f t="shared" si="9"/>
        <v>0</v>
      </c>
      <c r="I84" s="187">
        <f>'[96]Managerial P&amp;L-NJ'!$F84</f>
        <v>0</v>
      </c>
      <c r="J84" s="187">
        <f>'[96]Managerial P&amp;L-NJ'!$G84</f>
        <v>0</v>
      </c>
      <c r="K84" s="187">
        <f>'[96]Managerial P&amp;L-NJ'!$H84</f>
        <v>0</v>
      </c>
      <c r="L84" s="187">
        <f>[100]Sheet1!$D82</f>
        <v>0</v>
      </c>
      <c r="M84" s="187">
        <f t="shared" si="10"/>
        <v>0</v>
      </c>
      <c r="N84" s="187">
        <f>'[96]Managerial P&amp;L-NJ'!$I84</f>
        <v>0</v>
      </c>
      <c r="O84" s="187">
        <f>'[96]Managerial P&amp;L-NJ'!$J84</f>
        <v>0</v>
      </c>
      <c r="P84" s="187">
        <f>'[96]Managerial P&amp;L-NJ'!$K84</f>
        <v>0</v>
      </c>
      <c r="Q84" s="187">
        <f>[100]Sheet1!$E82</f>
        <v>0</v>
      </c>
      <c r="R84" s="187">
        <f t="shared" si="11"/>
        <v>0</v>
      </c>
      <c r="S84" s="187">
        <f>'[96]Managerial P&amp;L-NJ'!$L84</f>
        <v>0</v>
      </c>
      <c r="T84" s="187">
        <f>[100]Sheet1!$F82</f>
        <v>0</v>
      </c>
      <c r="U84" s="187">
        <f t="shared" si="7"/>
        <v>0</v>
      </c>
      <c r="V84" s="187">
        <f>'[96]Managerial P&amp;L-NJ'!$U84</f>
        <v>0</v>
      </c>
      <c r="W84" s="187">
        <f>[100]Sheet1!$G82</f>
        <v>0</v>
      </c>
      <c r="X84" s="187">
        <f t="shared" si="8"/>
        <v>0</v>
      </c>
    </row>
    <row r="85" spans="1:24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7">
        <f>'[96]Managerial P&amp;L-NJ'!$C85</f>
        <v>0</v>
      </c>
      <c r="E85" s="187">
        <f>'[96]Managerial P&amp;L-NJ'!$D85</f>
        <v>0</v>
      </c>
      <c r="F85" s="189"/>
      <c r="G85" s="189"/>
      <c r="H85" s="187">
        <f t="shared" si="9"/>
        <v>0</v>
      </c>
      <c r="I85" s="187">
        <f>'[96]Managerial P&amp;L-NJ'!$F85</f>
        <v>0</v>
      </c>
      <c r="J85" s="187">
        <f>'[96]Managerial P&amp;L-NJ'!$G85</f>
        <v>0</v>
      </c>
      <c r="K85" s="187">
        <f>'[96]Managerial P&amp;L-NJ'!$H85</f>
        <v>0</v>
      </c>
      <c r="L85" s="187">
        <f>[100]Sheet1!$D83</f>
        <v>0</v>
      </c>
      <c r="M85" s="187">
        <f t="shared" si="10"/>
        <v>0</v>
      </c>
      <c r="N85" s="187">
        <f>'[96]Managerial P&amp;L-NJ'!$I85</f>
        <v>0</v>
      </c>
      <c r="O85" s="187">
        <f>'[96]Managerial P&amp;L-NJ'!$J85</f>
        <v>0</v>
      </c>
      <c r="P85" s="187">
        <f>'[96]Managerial P&amp;L-NJ'!$K85</f>
        <v>0</v>
      </c>
      <c r="Q85" s="187">
        <f>[100]Sheet1!$E83</f>
        <v>0</v>
      </c>
      <c r="R85" s="187">
        <f t="shared" si="11"/>
        <v>0</v>
      </c>
      <c r="S85" s="187">
        <f>'[96]Managerial P&amp;L-NJ'!$L85</f>
        <v>0</v>
      </c>
      <c r="T85" s="187">
        <f>[100]Sheet1!$F83</f>
        <v>0</v>
      </c>
      <c r="U85" s="187">
        <f t="shared" si="7"/>
        <v>0</v>
      </c>
      <c r="V85" s="187">
        <f>'[96]Managerial P&amp;L-NJ'!$U85</f>
        <v>0</v>
      </c>
      <c r="W85" s="187">
        <f>[100]Sheet1!$G83</f>
        <v>0</v>
      </c>
      <c r="X85" s="187">
        <f t="shared" si="8"/>
        <v>0</v>
      </c>
    </row>
    <row r="86" spans="1:24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7">
        <f>'[96]Managerial P&amp;L-NJ'!$C86</f>
        <v>0</v>
      </c>
      <c r="E86" s="187">
        <f>'[96]Managerial P&amp;L-NJ'!$D86</f>
        <v>0</v>
      </c>
      <c r="F86" s="190"/>
      <c r="G86" s="190"/>
      <c r="H86" s="187">
        <f t="shared" si="9"/>
        <v>0</v>
      </c>
      <c r="I86" s="187">
        <f>'[96]Managerial P&amp;L-NJ'!$F86</f>
        <v>0</v>
      </c>
      <c r="J86" s="187">
        <f>'[96]Managerial P&amp;L-NJ'!$G86</f>
        <v>0</v>
      </c>
      <c r="K86" s="187">
        <f>'[96]Managerial P&amp;L-NJ'!$H86</f>
        <v>0</v>
      </c>
      <c r="L86" s="187">
        <f>[100]Sheet1!$D84</f>
        <v>0</v>
      </c>
      <c r="M86" s="187">
        <f t="shared" si="10"/>
        <v>0</v>
      </c>
      <c r="N86" s="187">
        <f>'[96]Managerial P&amp;L-NJ'!$I86</f>
        <v>0</v>
      </c>
      <c r="O86" s="187">
        <f>'[96]Managerial P&amp;L-NJ'!$J86</f>
        <v>0</v>
      </c>
      <c r="P86" s="187">
        <f>'[96]Managerial P&amp;L-NJ'!$K86</f>
        <v>0</v>
      </c>
      <c r="Q86" s="187">
        <f>[100]Sheet1!$E84</f>
        <v>0</v>
      </c>
      <c r="R86" s="187">
        <f t="shared" si="11"/>
        <v>0</v>
      </c>
      <c r="S86" s="187">
        <f>'[96]Managerial P&amp;L-NJ'!$L86</f>
        <v>0</v>
      </c>
      <c r="T86" s="187">
        <f>[100]Sheet1!$F84</f>
        <v>0</v>
      </c>
      <c r="U86" s="187">
        <f t="shared" si="7"/>
        <v>0</v>
      </c>
      <c r="V86" s="187">
        <f>'[96]Managerial P&amp;L-NJ'!$U86</f>
        <v>0</v>
      </c>
      <c r="W86" s="187">
        <f>[100]Sheet1!$G84</f>
        <v>0</v>
      </c>
      <c r="X86" s="187">
        <f t="shared" si="8"/>
        <v>0</v>
      </c>
    </row>
    <row r="87" spans="1:24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7">
        <f>'[96]Managerial P&amp;L-NJ'!$C87</f>
        <v>0</v>
      </c>
      <c r="E87" s="187">
        <f>'[96]Managerial P&amp;L-NJ'!$D87</f>
        <v>0</v>
      </c>
      <c r="F87" s="191"/>
      <c r="G87" s="191"/>
      <c r="H87" s="187">
        <f t="shared" si="9"/>
        <v>0</v>
      </c>
      <c r="I87" s="187">
        <f>'[96]Managerial P&amp;L-NJ'!$F87</f>
        <v>0</v>
      </c>
      <c r="J87" s="187">
        <f>'[96]Managerial P&amp;L-NJ'!$G87</f>
        <v>0</v>
      </c>
      <c r="K87" s="187">
        <f>'[96]Managerial P&amp;L-NJ'!$H87</f>
        <v>0</v>
      </c>
      <c r="L87" s="187">
        <f>[100]Sheet1!$D85</f>
        <v>0</v>
      </c>
      <c r="M87" s="187">
        <f t="shared" si="10"/>
        <v>0</v>
      </c>
      <c r="N87" s="187">
        <f>'[96]Managerial P&amp;L-NJ'!$I87</f>
        <v>0</v>
      </c>
      <c r="O87" s="187">
        <f>'[96]Managerial P&amp;L-NJ'!$J87</f>
        <v>0</v>
      </c>
      <c r="P87" s="187">
        <f>'[96]Managerial P&amp;L-NJ'!$K87</f>
        <v>0</v>
      </c>
      <c r="Q87" s="187">
        <f>[100]Sheet1!$E85</f>
        <v>0</v>
      </c>
      <c r="R87" s="187">
        <f t="shared" si="11"/>
        <v>0</v>
      </c>
      <c r="S87" s="187">
        <f>'[96]Managerial P&amp;L-NJ'!$L87</f>
        <v>0</v>
      </c>
      <c r="T87" s="187">
        <f>[100]Sheet1!$F85</f>
        <v>0</v>
      </c>
      <c r="U87" s="187">
        <f t="shared" si="7"/>
        <v>0</v>
      </c>
      <c r="V87" s="187">
        <f>'[96]Managerial P&amp;L-NJ'!$U87</f>
        <v>0</v>
      </c>
      <c r="W87" s="187">
        <f>[100]Sheet1!$G85</f>
        <v>0</v>
      </c>
      <c r="X87" s="187">
        <f t="shared" si="8"/>
        <v>0</v>
      </c>
    </row>
    <row r="88" spans="1:24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7">
        <f>'[96]Managerial P&amp;L-NJ'!$C88</f>
        <v>0</v>
      </c>
      <c r="E88" s="187">
        <f>'[96]Managerial P&amp;L-NJ'!$D88</f>
        <v>0</v>
      </c>
      <c r="F88" s="191"/>
      <c r="G88" s="191"/>
      <c r="H88" s="187">
        <f t="shared" si="9"/>
        <v>0</v>
      </c>
      <c r="I88" s="187">
        <f>'[96]Managerial P&amp;L-NJ'!$F88</f>
        <v>0</v>
      </c>
      <c r="J88" s="187">
        <f>'[96]Managerial P&amp;L-NJ'!$G88</f>
        <v>0</v>
      </c>
      <c r="K88" s="187">
        <f>'[96]Managerial P&amp;L-NJ'!$H88</f>
        <v>0</v>
      </c>
      <c r="L88" s="187">
        <f>[100]Sheet1!$D86</f>
        <v>0</v>
      </c>
      <c r="M88" s="187">
        <f t="shared" si="10"/>
        <v>0</v>
      </c>
      <c r="N88" s="187">
        <f>'[96]Managerial P&amp;L-NJ'!$I88</f>
        <v>0</v>
      </c>
      <c r="O88" s="187">
        <f>'[96]Managerial P&amp;L-NJ'!$J88</f>
        <v>0</v>
      </c>
      <c r="P88" s="187">
        <f>'[96]Managerial P&amp;L-NJ'!$K88</f>
        <v>0</v>
      </c>
      <c r="Q88" s="187">
        <f>[100]Sheet1!$E86</f>
        <v>0</v>
      </c>
      <c r="R88" s="187">
        <f t="shared" si="11"/>
        <v>0</v>
      </c>
      <c r="S88" s="187">
        <f>'[96]Managerial P&amp;L-NJ'!$L88</f>
        <v>0</v>
      </c>
      <c r="T88" s="187">
        <f>[100]Sheet1!$F86</f>
        <v>0</v>
      </c>
      <c r="U88" s="187">
        <f t="shared" si="7"/>
        <v>0</v>
      </c>
      <c r="V88" s="187">
        <f>'[96]Managerial P&amp;L-NJ'!$U88</f>
        <v>0</v>
      </c>
      <c r="W88" s="187">
        <f>[100]Sheet1!$G86</f>
        <v>0</v>
      </c>
      <c r="X88" s="187">
        <f t="shared" si="8"/>
        <v>0</v>
      </c>
    </row>
    <row r="89" spans="1:24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7">
        <f>'[96]Managerial P&amp;L-NJ'!$C89</f>
        <v>0</v>
      </c>
      <c r="E89" s="187">
        <f>'[96]Managerial P&amp;L-NJ'!$D89</f>
        <v>0</v>
      </c>
      <c r="F89" s="191"/>
      <c r="G89" s="191"/>
      <c r="H89" s="187">
        <f t="shared" si="9"/>
        <v>0</v>
      </c>
      <c r="I89" s="187">
        <f>'[96]Managerial P&amp;L-NJ'!$F89</f>
        <v>0</v>
      </c>
      <c r="J89" s="187">
        <f>'[96]Managerial P&amp;L-NJ'!$G89</f>
        <v>0</v>
      </c>
      <c r="K89" s="187">
        <f>'[96]Managerial P&amp;L-NJ'!$H89</f>
        <v>0</v>
      </c>
      <c r="L89" s="187">
        <f>[100]Sheet1!$D87</f>
        <v>0</v>
      </c>
      <c r="M89" s="187">
        <f t="shared" si="10"/>
        <v>0</v>
      </c>
      <c r="N89" s="187">
        <f>'[96]Managerial P&amp;L-NJ'!$I89</f>
        <v>0</v>
      </c>
      <c r="O89" s="187">
        <f>'[96]Managerial P&amp;L-NJ'!$J89</f>
        <v>0</v>
      </c>
      <c r="P89" s="187">
        <f>'[96]Managerial P&amp;L-NJ'!$K89</f>
        <v>0</v>
      </c>
      <c r="Q89" s="187">
        <f>[100]Sheet1!$E87</f>
        <v>0</v>
      </c>
      <c r="R89" s="187">
        <f t="shared" si="11"/>
        <v>0</v>
      </c>
      <c r="S89" s="187">
        <f>'[96]Managerial P&amp;L-NJ'!$L89</f>
        <v>0</v>
      </c>
      <c r="T89" s="187">
        <f>[100]Sheet1!$F87</f>
        <v>0</v>
      </c>
      <c r="U89" s="187">
        <f t="shared" si="7"/>
        <v>0</v>
      </c>
      <c r="V89" s="187">
        <f>'[96]Managerial P&amp;L-NJ'!$U89</f>
        <v>0</v>
      </c>
      <c r="W89" s="187">
        <f>[100]Sheet1!$G87</f>
        <v>0</v>
      </c>
      <c r="X89" s="187">
        <f t="shared" si="8"/>
        <v>0</v>
      </c>
    </row>
    <row r="90" spans="1:24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7">
        <f>'[96]Managerial P&amp;L-NJ'!$C90</f>
        <v>0</v>
      </c>
      <c r="E90" s="187">
        <f>'[96]Managerial P&amp;L-NJ'!$D90</f>
        <v>0</v>
      </c>
      <c r="F90" s="191"/>
      <c r="G90" s="191"/>
      <c r="H90" s="187">
        <f t="shared" si="9"/>
        <v>0</v>
      </c>
      <c r="I90" s="187">
        <f>'[96]Managerial P&amp;L-NJ'!$F90</f>
        <v>0</v>
      </c>
      <c r="J90" s="187">
        <f>'[96]Managerial P&amp;L-NJ'!$G90</f>
        <v>0</v>
      </c>
      <c r="K90" s="187">
        <f>'[96]Managerial P&amp;L-NJ'!$H90</f>
        <v>0</v>
      </c>
      <c r="L90" s="187">
        <f>[100]Sheet1!$D88</f>
        <v>0</v>
      </c>
      <c r="M90" s="187">
        <f t="shared" si="10"/>
        <v>0</v>
      </c>
      <c r="N90" s="187">
        <f>'[96]Managerial P&amp;L-NJ'!$I90</f>
        <v>0</v>
      </c>
      <c r="O90" s="187">
        <f>'[96]Managerial P&amp;L-NJ'!$J90</f>
        <v>0</v>
      </c>
      <c r="P90" s="187">
        <f>'[96]Managerial P&amp;L-NJ'!$K90</f>
        <v>0</v>
      </c>
      <c r="Q90" s="187">
        <f>[100]Sheet1!$E88</f>
        <v>0</v>
      </c>
      <c r="R90" s="187">
        <f t="shared" si="11"/>
        <v>0</v>
      </c>
      <c r="S90" s="187">
        <f>'[96]Managerial P&amp;L-NJ'!$L90</f>
        <v>0</v>
      </c>
      <c r="T90" s="187">
        <f>[100]Sheet1!$F88</f>
        <v>0</v>
      </c>
      <c r="U90" s="187">
        <f t="shared" si="7"/>
        <v>0</v>
      </c>
      <c r="V90" s="187">
        <f>'[96]Managerial P&amp;L-NJ'!$U90</f>
        <v>0</v>
      </c>
      <c r="W90" s="187">
        <f>[100]Sheet1!$G88</f>
        <v>0</v>
      </c>
      <c r="X90" s="187">
        <f t="shared" si="8"/>
        <v>0</v>
      </c>
    </row>
    <row r="91" spans="1:24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7">
        <f>'[96]Managerial P&amp;L-NJ'!$C91</f>
        <v>0</v>
      </c>
      <c r="E91" s="187">
        <f>'[96]Managerial P&amp;L-NJ'!$D91</f>
        <v>0</v>
      </c>
      <c r="F91" s="191"/>
      <c r="G91" s="191"/>
      <c r="H91" s="187">
        <f t="shared" si="9"/>
        <v>0</v>
      </c>
      <c r="I91" s="187">
        <f>'[96]Managerial P&amp;L-NJ'!$F91</f>
        <v>0</v>
      </c>
      <c r="J91" s="187">
        <f>'[96]Managerial P&amp;L-NJ'!$G91</f>
        <v>0</v>
      </c>
      <c r="K91" s="187">
        <f>'[96]Managerial P&amp;L-NJ'!$H91</f>
        <v>0</v>
      </c>
      <c r="L91" s="187">
        <f>[100]Sheet1!$D89</f>
        <v>0</v>
      </c>
      <c r="M91" s="187">
        <f t="shared" si="10"/>
        <v>0</v>
      </c>
      <c r="N91" s="187">
        <f>'[96]Managerial P&amp;L-NJ'!$I91</f>
        <v>0</v>
      </c>
      <c r="O91" s="187">
        <f>'[96]Managerial P&amp;L-NJ'!$J91</f>
        <v>0</v>
      </c>
      <c r="P91" s="187">
        <f>'[96]Managerial P&amp;L-NJ'!$K91</f>
        <v>0</v>
      </c>
      <c r="Q91" s="187">
        <f>[100]Sheet1!$E89</f>
        <v>0</v>
      </c>
      <c r="R91" s="187">
        <f t="shared" si="11"/>
        <v>0</v>
      </c>
      <c r="S91" s="187">
        <f>'[96]Managerial P&amp;L-NJ'!$L91</f>
        <v>0</v>
      </c>
      <c r="T91" s="187">
        <f>[100]Sheet1!$F89</f>
        <v>0</v>
      </c>
      <c r="U91" s="187">
        <f t="shared" si="7"/>
        <v>0</v>
      </c>
      <c r="V91" s="187">
        <f>'[96]Managerial P&amp;L-NJ'!$U91</f>
        <v>0</v>
      </c>
      <c r="W91" s="187">
        <f>[100]Sheet1!$G89</f>
        <v>0</v>
      </c>
      <c r="X91" s="187">
        <f t="shared" si="8"/>
        <v>0</v>
      </c>
    </row>
    <row r="92" spans="1:24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7">
        <f>'[96]Managerial P&amp;L-NJ'!$C92</f>
        <v>0</v>
      </c>
      <c r="E92" s="187">
        <f>'[96]Managerial P&amp;L-NJ'!$D92</f>
        <v>0</v>
      </c>
      <c r="F92" s="191"/>
      <c r="G92" s="191"/>
      <c r="H92" s="187">
        <f t="shared" si="9"/>
        <v>0</v>
      </c>
      <c r="I92" s="187">
        <f>'[96]Managerial P&amp;L-NJ'!$F92</f>
        <v>0</v>
      </c>
      <c r="J92" s="187">
        <f>'[96]Managerial P&amp;L-NJ'!$G92</f>
        <v>0</v>
      </c>
      <c r="K92" s="187">
        <f>'[96]Managerial P&amp;L-NJ'!$H92</f>
        <v>0</v>
      </c>
      <c r="L92" s="187">
        <f>[100]Sheet1!$D90</f>
        <v>0</v>
      </c>
      <c r="M92" s="187">
        <f t="shared" si="10"/>
        <v>0</v>
      </c>
      <c r="N92" s="187">
        <f>'[96]Managerial P&amp;L-NJ'!$I92</f>
        <v>0</v>
      </c>
      <c r="O92" s="187">
        <f>'[96]Managerial P&amp;L-NJ'!$J92</f>
        <v>0</v>
      </c>
      <c r="P92" s="187">
        <f>'[96]Managerial P&amp;L-NJ'!$K92</f>
        <v>0</v>
      </c>
      <c r="Q92" s="187">
        <f>[100]Sheet1!$E90</f>
        <v>0</v>
      </c>
      <c r="R92" s="187">
        <f t="shared" si="11"/>
        <v>0</v>
      </c>
      <c r="S92" s="187">
        <f>'[96]Managerial P&amp;L-NJ'!$L92</f>
        <v>0</v>
      </c>
      <c r="T92" s="187">
        <f>[100]Sheet1!$F90</f>
        <v>0</v>
      </c>
      <c r="U92" s="187">
        <f t="shared" si="7"/>
        <v>0</v>
      </c>
      <c r="V92" s="187">
        <f>'[96]Managerial P&amp;L-NJ'!$U92</f>
        <v>0</v>
      </c>
      <c r="W92" s="187">
        <f>[100]Sheet1!$G90</f>
        <v>0</v>
      </c>
      <c r="X92" s="187">
        <f t="shared" si="8"/>
        <v>0</v>
      </c>
    </row>
    <row r="93" spans="1:24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7">
        <f>'[96]Managerial P&amp;L-NJ'!$C93</f>
        <v>0</v>
      </c>
      <c r="E93" s="187">
        <f>'[96]Managerial P&amp;L-NJ'!$D93</f>
        <v>0</v>
      </c>
      <c r="F93" s="191"/>
      <c r="G93" s="191"/>
      <c r="H93" s="187">
        <f t="shared" si="9"/>
        <v>0</v>
      </c>
      <c r="I93" s="187">
        <f>'[96]Managerial P&amp;L-NJ'!$F93</f>
        <v>0</v>
      </c>
      <c r="J93" s="187">
        <f>'[96]Managerial P&amp;L-NJ'!$G93</f>
        <v>0</v>
      </c>
      <c r="K93" s="187">
        <f>'[96]Managerial P&amp;L-NJ'!$H93</f>
        <v>0</v>
      </c>
      <c r="L93" s="187">
        <f>[100]Sheet1!$D91</f>
        <v>0</v>
      </c>
      <c r="M93" s="187">
        <f t="shared" si="10"/>
        <v>0</v>
      </c>
      <c r="N93" s="187">
        <f>'[96]Managerial P&amp;L-NJ'!$I93</f>
        <v>0</v>
      </c>
      <c r="O93" s="187">
        <f>'[96]Managerial P&amp;L-NJ'!$J93</f>
        <v>0</v>
      </c>
      <c r="P93" s="187">
        <f>'[96]Managerial P&amp;L-NJ'!$K93</f>
        <v>0</v>
      </c>
      <c r="Q93" s="187">
        <f>[100]Sheet1!$E91</f>
        <v>0</v>
      </c>
      <c r="R93" s="187">
        <f t="shared" si="11"/>
        <v>0</v>
      </c>
      <c r="S93" s="187">
        <f>'[96]Managerial P&amp;L-NJ'!$L93</f>
        <v>0</v>
      </c>
      <c r="T93" s="187">
        <f>[100]Sheet1!$F91</f>
        <v>0</v>
      </c>
      <c r="U93" s="187">
        <f t="shared" si="7"/>
        <v>0</v>
      </c>
      <c r="V93" s="187">
        <f>'[96]Managerial P&amp;L-NJ'!$U93</f>
        <v>0</v>
      </c>
      <c r="W93" s="187">
        <f>[100]Sheet1!$G91</f>
        <v>0</v>
      </c>
      <c r="X93" s="187">
        <f t="shared" si="8"/>
        <v>0</v>
      </c>
    </row>
    <row r="94" spans="1:24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7">
        <f>'[96]Managerial P&amp;L-NJ'!$C94</f>
        <v>0</v>
      </c>
      <c r="E94" s="187">
        <f>'[96]Managerial P&amp;L-NJ'!$D94</f>
        <v>0</v>
      </c>
      <c r="F94" s="191"/>
      <c r="G94" s="191"/>
      <c r="H94" s="187">
        <f t="shared" si="9"/>
        <v>0</v>
      </c>
      <c r="I94" s="187">
        <f>'[96]Managerial P&amp;L-NJ'!$F94</f>
        <v>0</v>
      </c>
      <c r="J94" s="187">
        <f>'[96]Managerial P&amp;L-NJ'!$G94</f>
        <v>0</v>
      </c>
      <c r="K94" s="187">
        <f>'[96]Managerial P&amp;L-NJ'!$H94</f>
        <v>0</v>
      </c>
      <c r="L94" s="187">
        <f>[100]Sheet1!$D92</f>
        <v>0</v>
      </c>
      <c r="M94" s="187">
        <f t="shared" si="10"/>
        <v>0</v>
      </c>
      <c r="N94" s="187">
        <f>'[96]Managerial P&amp;L-NJ'!$I94</f>
        <v>0</v>
      </c>
      <c r="O94" s="187">
        <f>'[96]Managerial P&amp;L-NJ'!$J94</f>
        <v>0</v>
      </c>
      <c r="P94" s="187">
        <f>'[96]Managerial P&amp;L-NJ'!$K94</f>
        <v>0</v>
      </c>
      <c r="Q94" s="187">
        <f>[100]Sheet1!$E92</f>
        <v>0</v>
      </c>
      <c r="R94" s="187">
        <f t="shared" si="11"/>
        <v>0</v>
      </c>
      <c r="S94" s="187">
        <f>'[96]Managerial P&amp;L-NJ'!$L94</f>
        <v>0</v>
      </c>
      <c r="T94" s="187">
        <f>[100]Sheet1!$F92</f>
        <v>0</v>
      </c>
      <c r="U94" s="187">
        <f t="shared" si="7"/>
        <v>0</v>
      </c>
      <c r="V94" s="187">
        <f>'[96]Managerial P&amp;L-NJ'!$U94</f>
        <v>0</v>
      </c>
      <c r="W94" s="187">
        <f>[100]Sheet1!$G92</f>
        <v>0</v>
      </c>
      <c r="X94" s="187">
        <f t="shared" si="8"/>
        <v>0</v>
      </c>
    </row>
    <row r="95" spans="1:24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7">
        <f>'[96]Managerial P&amp;L-NJ'!$C95</f>
        <v>0</v>
      </c>
      <c r="E95" s="187">
        <f>'[96]Managerial P&amp;L-NJ'!$D95</f>
        <v>0</v>
      </c>
      <c r="F95" s="191"/>
      <c r="G95" s="191"/>
      <c r="H95" s="187">
        <f t="shared" si="9"/>
        <v>0</v>
      </c>
      <c r="I95" s="187">
        <f>'[96]Managerial P&amp;L-NJ'!$F95</f>
        <v>0</v>
      </c>
      <c r="J95" s="187">
        <f>'[96]Managerial P&amp;L-NJ'!$G95</f>
        <v>0</v>
      </c>
      <c r="K95" s="187">
        <f>'[96]Managerial P&amp;L-NJ'!$H95</f>
        <v>0</v>
      </c>
      <c r="L95" s="187">
        <f>[100]Sheet1!$D93</f>
        <v>0</v>
      </c>
      <c r="M95" s="187">
        <f t="shared" si="10"/>
        <v>0</v>
      </c>
      <c r="N95" s="187">
        <f>'[96]Managerial P&amp;L-NJ'!$I95</f>
        <v>0</v>
      </c>
      <c r="O95" s="187">
        <f>'[96]Managerial P&amp;L-NJ'!$J95</f>
        <v>0</v>
      </c>
      <c r="P95" s="187">
        <f>'[96]Managerial P&amp;L-NJ'!$K95</f>
        <v>0</v>
      </c>
      <c r="Q95" s="187">
        <f>[100]Sheet1!$E93</f>
        <v>0</v>
      </c>
      <c r="R95" s="187">
        <f t="shared" si="11"/>
        <v>0</v>
      </c>
      <c r="S95" s="187">
        <f>'[96]Managerial P&amp;L-NJ'!$L95</f>
        <v>0</v>
      </c>
      <c r="T95" s="187">
        <f>[100]Sheet1!$F93</f>
        <v>0</v>
      </c>
      <c r="U95" s="187">
        <f t="shared" si="7"/>
        <v>0</v>
      </c>
      <c r="V95" s="187">
        <f>'[96]Managerial P&amp;L-NJ'!$U95</f>
        <v>0</v>
      </c>
      <c r="W95" s="187">
        <f>[100]Sheet1!$G93</f>
        <v>0</v>
      </c>
      <c r="X95" s="187">
        <f t="shared" si="8"/>
        <v>0</v>
      </c>
    </row>
    <row r="96" spans="1:24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7">
        <f>'[96]Managerial P&amp;L-NJ'!$C96</f>
        <v>0</v>
      </c>
      <c r="E96" s="187">
        <f>'[96]Managerial P&amp;L-NJ'!$D96</f>
        <v>0</v>
      </c>
      <c r="F96" s="191"/>
      <c r="G96" s="191"/>
      <c r="H96" s="187">
        <f t="shared" si="9"/>
        <v>0</v>
      </c>
      <c r="I96" s="187">
        <f>'[96]Managerial P&amp;L-NJ'!$F96</f>
        <v>0</v>
      </c>
      <c r="J96" s="187">
        <f>'[96]Managerial P&amp;L-NJ'!$G96</f>
        <v>0</v>
      </c>
      <c r="K96" s="187">
        <f>'[96]Managerial P&amp;L-NJ'!$H96</f>
        <v>0</v>
      </c>
      <c r="L96" s="187">
        <f>[100]Sheet1!$D94</f>
        <v>0</v>
      </c>
      <c r="M96" s="187">
        <f t="shared" si="10"/>
        <v>0</v>
      </c>
      <c r="N96" s="187">
        <f>'[96]Managerial P&amp;L-NJ'!$I96</f>
        <v>0</v>
      </c>
      <c r="O96" s="187">
        <f>'[96]Managerial P&amp;L-NJ'!$J96</f>
        <v>0</v>
      </c>
      <c r="P96" s="187">
        <f>'[96]Managerial P&amp;L-NJ'!$K96</f>
        <v>0</v>
      </c>
      <c r="Q96" s="187">
        <f>[100]Sheet1!$E94</f>
        <v>0</v>
      </c>
      <c r="R96" s="187">
        <f t="shared" si="11"/>
        <v>0</v>
      </c>
      <c r="S96" s="187">
        <f>'[96]Managerial P&amp;L-NJ'!$L96</f>
        <v>0</v>
      </c>
      <c r="T96" s="187">
        <f>[100]Sheet1!$F94</f>
        <v>0</v>
      </c>
      <c r="U96" s="187">
        <f t="shared" si="7"/>
        <v>0</v>
      </c>
      <c r="V96" s="187">
        <f>'[96]Managerial P&amp;L-NJ'!$U96</f>
        <v>0</v>
      </c>
      <c r="W96" s="187">
        <f>[100]Sheet1!$G94</f>
        <v>0</v>
      </c>
      <c r="X96" s="187">
        <f t="shared" si="8"/>
        <v>0</v>
      </c>
    </row>
    <row r="97" spans="1:24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7">
        <f>'[96]Managerial P&amp;L-NJ'!$C97</f>
        <v>0</v>
      </c>
      <c r="E97" s="187">
        <f>'[96]Managerial P&amp;L-NJ'!$D97</f>
        <v>0</v>
      </c>
      <c r="F97" s="191"/>
      <c r="G97" s="191"/>
      <c r="H97" s="187">
        <f t="shared" si="9"/>
        <v>0</v>
      </c>
      <c r="I97" s="187">
        <f>'[96]Managerial P&amp;L-NJ'!$F97</f>
        <v>0</v>
      </c>
      <c r="J97" s="187">
        <f>'[96]Managerial P&amp;L-NJ'!$G97</f>
        <v>0</v>
      </c>
      <c r="K97" s="187">
        <f>'[96]Managerial P&amp;L-NJ'!$H97</f>
        <v>0</v>
      </c>
      <c r="L97" s="187">
        <f>[100]Sheet1!$D95</f>
        <v>0</v>
      </c>
      <c r="M97" s="187">
        <f t="shared" si="10"/>
        <v>0</v>
      </c>
      <c r="N97" s="187">
        <f>'[96]Managerial P&amp;L-NJ'!$I97</f>
        <v>0</v>
      </c>
      <c r="O97" s="187">
        <f>'[96]Managerial P&amp;L-NJ'!$J97</f>
        <v>0</v>
      </c>
      <c r="P97" s="187">
        <f>'[96]Managerial P&amp;L-NJ'!$K97</f>
        <v>0</v>
      </c>
      <c r="Q97" s="187">
        <f>[100]Sheet1!$E95</f>
        <v>0</v>
      </c>
      <c r="R97" s="187">
        <f t="shared" si="11"/>
        <v>0</v>
      </c>
      <c r="S97" s="187">
        <f>'[96]Managerial P&amp;L-NJ'!$L97</f>
        <v>0</v>
      </c>
      <c r="T97" s="187">
        <f>[100]Sheet1!$F95</f>
        <v>0</v>
      </c>
      <c r="U97" s="187">
        <f t="shared" si="7"/>
        <v>0</v>
      </c>
      <c r="V97" s="187">
        <f>'[96]Managerial P&amp;L-NJ'!$U97</f>
        <v>0</v>
      </c>
      <c r="W97" s="187">
        <f>[100]Sheet1!$G95</f>
        <v>0</v>
      </c>
      <c r="X97" s="187">
        <f t="shared" si="8"/>
        <v>0</v>
      </c>
    </row>
    <row r="98" spans="1:24" ht="15.95" customHeight="1" x14ac:dyDescent="0.2">
      <c r="A98" s="26"/>
      <c r="B98" s="179">
        <f t="shared" si="6"/>
        <v>95</v>
      </c>
      <c r="C98" s="196" t="s">
        <v>1644</v>
      </c>
      <c r="D98" s="187">
        <f>'[96]Managerial P&amp;L-NJ'!$C98</f>
        <v>0</v>
      </c>
      <c r="E98" s="187">
        <f>'[96]Managerial P&amp;L-NJ'!$D98</f>
        <v>0</v>
      </c>
      <c r="F98" s="191"/>
      <c r="G98" s="191"/>
      <c r="H98" s="187">
        <f t="shared" si="9"/>
        <v>0</v>
      </c>
      <c r="I98" s="187">
        <f>'[96]Managerial P&amp;L-NJ'!$F98</f>
        <v>0</v>
      </c>
      <c r="J98" s="187">
        <f>'[96]Managerial P&amp;L-NJ'!$G98</f>
        <v>0</v>
      </c>
      <c r="K98" s="187">
        <f>'[96]Managerial P&amp;L-NJ'!$H98</f>
        <v>0</v>
      </c>
      <c r="L98" s="187">
        <f>[100]Sheet1!$D96</f>
        <v>0</v>
      </c>
      <c r="M98" s="187">
        <f t="shared" si="10"/>
        <v>0</v>
      </c>
      <c r="N98" s="187">
        <f>'[96]Managerial P&amp;L-NJ'!$I98</f>
        <v>0</v>
      </c>
      <c r="O98" s="187">
        <f>'[96]Managerial P&amp;L-NJ'!$J98</f>
        <v>0</v>
      </c>
      <c r="P98" s="187">
        <f>'[96]Managerial P&amp;L-NJ'!$K98</f>
        <v>0</v>
      </c>
      <c r="Q98" s="187">
        <f>[100]Sheet1!$E96</f>
        <v>0</v>
      </c>
      <c r="R98" s="187">
        <f t="shared" si="11"/>
        <v>0</v>
      </c>
      <c r="S98" s="187">
        <f>'[96]Managerial P&amp;L-NJ'!$L98</f>
        <v>0</v>
      </c>
      <c r="T98" s="187">
        <f>[100]Sheet1!$F96</f>
        <v>0</v>
      </c>
      <c r="U98" s="187">
        <f t="shared" si="7"/>
        <v>0</v>
      </c>
      <c r="V98" s="187">
        <f>'[96]Managerial P&amp;L-NJ'!$U98</f>
        <v>0</v>
      </c>
      <c r="W98" s="187">
        <f>[100]Sheet1!$G96</f>
        <v>0</v>
      </c>
      <c r="X98" s="187">
        <f t="shared" si="8"/>
        <v>0</v>
      </c>
    </row>
    <row r="99" spans="1:24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7">
        <f>'[96]Managerial P&amp;L-NJ'!$C99</f>
        <v>0</v>
      </c>
      <c r="E99" s="187">
        <f>'[96]Managerial P&amp;L-NJ'!$D99</f>
        <v>0</v>
      </c>
      <c r="F99" s="189"/>
      <c r="G99" s="189"/>
      <c r="H99" s="187">
        <f t="shared" si="9"/>
        <v>0</v>
      </c>
      <c r="I99" s="187">
        <f>'[96]Managerial P&amp;L-NJ'!$F99</f>
        <v>0</v>
      </c>
      <c r="J99" s="187">
        <f>'[96]Managerial P&amp;L-NJ'!$G99</f>
        <v>0</v>
      </c>
      <c r="K99" s="187">
        <f>'[96]Managerial P&amp;L-NJ'!$H99</f>
        <v>0</v>
      </c>
      <c r="L99" s="187">
        <f>[100]Sheet1!$D97</f>
        <v>0</v>
      </c>
      <c r="M99" s="187">
        <f t="shared" si="10"/>
        <v>0</v>
      </c>
      <c r="N99" s="187">
        <f>'[96]Managerial P&amp;L-NJ'!$I99</f>
        <v>0</v>
      </c>
      <c r="O99" s="187">
        <f>'[96]Managerial P&amp;L-NJ'!$J99</f>
        <v>0</v>
      </c>
      <c r="P99" s="187">
        <f>'[96]Managerial P&amp;L-NJ'!$K99</f>
        <v>0</v>
      </c>
      <c r="Q99" s="187">
        <f>[100]Sheet1!$E97</f>
        <v>0</v>
      </c>
      <c r="R99" s="187">
        <f t="shared" si="11"/>
        <v>0</v>
      </c>
      <c r="S99" s="187">
        <f>'[96]Managerial P&amp;L-NJ'!$L99</f>
        <v>0</v>
      </c>
      <c r="T99" s="187">
        <f>[100]Sheet1!$F97</f>
        <v>0</v>
      </c>
      <c r="U99" s="187">
        <f t="shared" si="7"/>
        <v>0</v>
      </c>
      <c r="V99" s="187">
        <f>'[96]Managerial P&amp;L-NJ'!$U99</f>
        <v>0</v>
      </c>
      <c r="W99" s="187">
        <f>[100]Sheet1!$G97</f>
        <v>0</v>
      </c>
      <c r="X99" s="187">
        <f t="shared" si="8"/>
        <v>0</v>
      </c>
    </row>
    <row r="100" spans="1:24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7">
        <f>'[96]Managerial P&amp;L-NJ'!$C100</f>
        <v>0</v>
      </c>
      <c r="E100" s="187">
        <f>'[96]Managerial P&amp;L-NJ'!$D100</f>
        <v>0</v>
      </c>
      <c r="F100" s="190"/>
      <c r="G100" s="190"/>
      <c r="H100" s="187">
        <f t="shared" si="9"/>
        <v>0</v>
      </c>
      <c r="I100" s="187">
        <f>'[96]Managerial P&amp;L-NJ'!$F100</f>
        <v>0</v>
      </c>
      <c r="J100" s="187">
        <f>'[96]Managerial P&amp;L-NJ'!$G100</f>
        <v>0</v>
      </c>
      <c r="K100" s="187">
        <f>'[96]Managerial P&amp;L-NJ'!$H100</f>
        <v>0</v>
      </c>
      <c r="L100" s="187">
        <f>[100]Sheet1!$D98</f>
        <v>0</v>
      </c>
      <c r="M100" s="187">
        <f t="shared" si="10"/>
        <v>0</v>
      </c>
      <c r="N100" s="187">
        <f>'[96]Managerial P&amp;L-NJ'!$I100</f>
        <v>0</v>
      </c>
      <c r="O100" s="187">
        <f>'[96]Managerial P&amp;L-NJ'!$J100</f>
        <v>0</v>
      </c>
      <c r="P100" s="187">
        <f>'[96]Managerial P&amp;L-NJ'!$K100</f>
        <v>0</v>
      </c>
      <c r="Q100" s="187">
        <f>[100]Sheet1!$E98</f>
        <v>0</v>
      </c>
      <c r="R100" s="187">
        <f t="shared" si="11"/>
        <v>0</v>
      </c>
      <c r="S100" s="187">
        <f>'[96]Managerial P&amp;L-NJ'!$L100</f>
        <v>0</v>
      </c>
      <c r="T100" s="187">
        <f>[100]Sheet1!$F98</f>
        <v>0</v>
      </c>
      <c r="U100" s="187">
        <f t="shared" si="7"/>
        <v>0</v>
      </c>
      <c r="V100" s="187">
        <f>'[96]Managerial P&amp;L-NJ'!$U100</f>
        <v>0</v>
      </c>
      <c r="W100" s="187">
        <f>[100]Sheet1!$G98</f>
        <v>0</v>
      </c>
      <c r="X100" s="187">
        <f t="shared" si="8"/>
        <v>0</v>
      </c>
    </row>
    <row r="101" spans="1:24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7">
        <f>'[96]Managerial P&amp;L-NJ'!$C101</f>
        <v>0</v>
      </c>
      <c r="E101" s="187">
        <f>'[96]Managerial P&amp;L-NJ'!$D101</f>
        <v>0</v>
      </c>
      <c r="F101" s="191"/>
      <c r="G101" s="191"/>
      <c r="H101" s="187">
        <f t="shared" si="9"/>
        <v>0</v>
      </c>
      <c r="I101" s="187">
        <f>'[96]Managerial P&amp;L-NJ'!$F101</f>
        <v>0</v>
      </c>
      <c r="J101" s="187">
        <f>'[96]Managerial P&amp;L-NJ'!$G101</f>
        <v>0</v>
      </c>
      <c r="K101" s="187">
        <f>'[96]Managerial P&amp;L-NJ'!$H101</f>
        <v>0</v>
      </c>
      <c r="L101" s="187">
        <f>[100]Sheet1!$D99</f>
        <v>0</v>
      </c>
      <c r="M101" s="187">
        <f t="shared" si="10"/>
        <v>0</v>
      </c>
      <c r="N101" s="187">
        <f>'[96]Managerial P&amp;L-NJ'!$I101</f>
        <v>0</v>
      </c>
      <c r="O101" s="187">
        <f>'[96]Managerial P&amp;L-NJ'!$J101</f>
        <v>0</v>
      </c>
      <c r="P101" s="187">
        <f>'[96]Managerial P&amp;L-NJ'!$K101</f>
        <v>0</v>
      </c>
      <c r="Q101" s="187">
        <f>[100]Sheet1!$E99</f>
        <v>0</v>
      </c>
      <c r="R101" s="187">
        <f t="shared" si="11"/>
        <v>0</v>
      </c>
      <c r="S101" s="187">
        <f>'[96]Managerial P&amp;L-NJ'!$L101</f>
        <v>0</v>
      </c>
      <c r="T101" s="187">
        <f>[100]Sheet1!$F99</f>
        <v>0</v>
      </c>
      <c r="U101" s="187">
        <f t="shared" si="7"/>
        <v>0</v>
      </c>
      <c r="V101" s="187">
        <f>'[96]Managerial P&amp;L-NJ'!$U101</f>
        <v>0</v>
      </c>
      <c r="W101" s="187">
        <f>[100]Sheet1!$G99</f>
        <v>0</v>
      </c>
      <c r="X101" s="187">
        <f t="shared" si="8"/>
        <v>0</v>
      </c>
    </row>
    <row r="102" spans="1:24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7">
        <f>'[96]Managerial P&amp;L-NJ'!$C102</f>
        <v>0</v>
      </c>
      <c r="E102" s="187">
        <f>'[96]Managerial P&amp;L-NJ'!$D102</f>
        <v>0</v>
      </c>
      <c r="F102" s="191"/>
      <c r="G102" s="191"/>
      <c r="H102" s="187">
        <f t="shared" si="9"/>
        <v>0</v>
      </c>
      <c r="I102" s="187">
        <f>'[96]Managerial P&amp;L-NJ'!$F102</f>
        <v>0</v>
      </c>
      <c r="J102" s="187">
        <f>'[96]Managerial P&amp;L-NJ'!$G102</f>
        <v>0</v>
      </c>
      <c r="K102" s="187">
        <f>'[96]Managerial P&amp;L-NJ'!$H102</f>
        <v>0</v>
      </c>
      <c r="L102" s="187">
        <f>[100]Sheet1!$D100</f>
        <v>0</v>
      </c>
      <c r="M102" s="187">
        <f t="shared" si="10"/>
        <v>0</v>
      </c>
      <c r="N102" s="187">
        <f>'[96]Managerial P&amp;L-NJ'!$I102</f>
        <v>0</v>
      </c>
      <c r="O102" s="187">
        <f>'[96]Managerial P&amp;L-NJ'!$J102</f>
        <v>0</v>
      </c>
      <c r="P102" s="187">
        <f>'[96]Managerial P&amp;L-NJ'!$K102</f>
        <v>0</v>
      </c>
      <c r="Q102" s="187">
        <f>[100]Sheet1!$E100</f>
        <v>0</v>
      </c>
      <c r="R102" s="187">
        <f t="shared" si="11"/>
        <v>0</v>
      </c>
      <c r="S102" s="187">
        <f>'[96]Managerial P&amp;L-NJ'!$L102</f>
        <v>0</v>
      </c>
      <c r="T102" s="187">
        <f>[100]Sheet1!$F100</f>
        <v>0</v>
      </c>
      <c r="U102" s="187">
        <f t="shared" si="7"/>
        <v>0</v>
      </c>
      <c r="V102" s="187">
        <f>'[96]Managerial P&amp;L-NJ'!$U102</f>
        <v>0</v>
      </c>
      <c r="W102" s="187">
        <f>[100]Sheet1!$G100</f>
        <v>0</v>
      </c>
      <c r="X102" s="187">
        <f t="shared" si="8"/>
        <v>0</v>
      </c>
    </row>
    <row r="103" spans="1:24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7">
        <f>'[96]Managerial P&amp;L-NJ'!$C103</f>
        <v>0</v>
      </c>
      <c r="E103" s="187">
        <f>'[96]Managerial P&amp;L-NJ'!$D103</f>
        <v>0</v>
      </c>
      <c r="F103" s="191"/>
      <c r="G103" s="191"/>
      <c r="H103" s="187">
        <f t="shared" si="9"/>
        <v>0</v>
      </c>
      <c r="I103" s="187">
        <f>'[96]Managerial P&amp;L-NJ'!$F103</f>
        <v>0</v>
      </c>
      <c r="J103" s="187">
        <f>'[96]Managerial P&amp;L-NJ'!$G103</f>
        <v>0</v>
      </c>
      <c r="K103" s="187">
        <f>'[96]Managerial P&amp;L-NJ'!$H103</f>
        <v>0</v>
      </c>
      <c r="L103" s="187">
        <f>[100]Sheet1!$D101</f>
        <v>0</v>
      </c>
      <c r="M103" s="187">
        <f t="shared" si="10"/>
        <v>0</v>
      </c>
      <c r="N103" s="187">
        <f>'[96]Managerial P&amp;L-NJ'!$I103</f>
        <v>0</v>
      </c>
      <c r="O103" s="187">
        <f>'[96]Managerial P&amp;L-NJ'!$J103</f>
        <v>0</v>
      </c>
      <c r="P103" s="187">
        <f>'[96]Managerial P&amp;L-NJ'!$K103</f>
        <v>0</v>
      </c>
      <c r="Q103" s="187">
        <f>[100]Sheet1!$E101</f>
        <v>0</v>
      </c>
      <c r="R103" s="187">
        <f t="shared" si="11"/>
        <v>0</v>
      </c>
      <c r="S103" s="187">
        <f>'[96]Managerial P&amp;L-NJ'!$L103</f>
        <v>0</v>
      </c>
      <c r="T103" s="187">
        <f>[100]Sheet1!$F101</f>
        <v>0</v>
      </c>
      <c r="U103" s="187">
        <f t="shared" si="7"/>
        <v>0</v>
      </c>
      <c r="V103" s="187">
        <f>'[96]Managerial P&amp;L-NJ'!$U103</f>
        <v>0</v>
      </c>
      <c r="W103" s="187">
        <f>[100]Sheet1!$G101</f>
        <v>0</v>
      </c>
      <c r="X103" s="187">
        <f t="shared" si="8"/>
        <v>0</v>
      </c>
    </row>
    <row r="104" spans="1:24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7">
        <f>'[96]Managerial P&amp;L-NJ'!$C104</f>
        <v>0</v>
      </c>
      <c r="E104" s="187">
        <f>'[96]Managerial P&amp;L-NJ'!$D104</f>
        <v>0</v>
      </c>
      <c r="F104" s="191"/>
      <c r="G104" s="191"/>
      <c r="H104" s="187">
        <f t="shared" si="9"/>
        <v>0</v>
      </c>
      <c r="I104" s="187">
        <f>'[96]Managerial P&amp;L-NJ'!$F104</f>
        <v>0</v>
      </c>
      <c r="J104" s="187">
        <f>'[96]Managerial P&amp;L-NJ'!$G104</f>
        <v>0</v>
      </c>
      <c r="K104" s="187">
        <f>'[96]Managerial P&amp;L-NJ'!$H104</f>
        <v>0</v>
      </c>
      <c r="L104" s="187">
        <f>[100]Sheet1!$D102</f>
        <v>0</v>
      </c>
      <c r="M104" s="187">
        <f t="shared" si="10"/>
        <v>0</v>
      </c>
      <c r="N104" s="187">
        <f>'[96]Managerial P&amp;L-NJ'!$I104</f>
        <v>0</v>
      </c>
      <c r="O104" s="187">
        <f>'[96]Managerial P&amp;L-NJ'!$J104</f>
        <v>0</v>
      </c>
      <c r="P104" s="187">
        <f>'[96]Managerial P&amp;L-NJ'!$K104</f>
        <v>0</v>
      </c>
      <c r="Q104" s="187">
        <f>[100]Sheet1!$E102</f>
        <v>0</v>
      </c>
      <c r="R104" s="187">
        <f t="shared" si="11"/>
        <v>0</v>
      </c>
      <c r="S104" s="187">
        <f>'[96]Managerial P&amp;L-NJ'!$L104</f>
        <v>0</v>
      </c>
      <c r="T104" s="187">
        <f>[100]Sheet1!$F102</f>
        <v>0</v>
      </c>
      <c r="U104" s="187">
        <f t="shared" si="7"/>
        <v>0</v>
      </c>
      <c r="V104" s="187">
        <f>'[96]Managerial P&amp;L-NJ'!$U104</f>
        <v>0</v>
      </c>
      <c r="W104" s="187">
        <f>[100]Sheet1!$G102</f>
        <v>0</v>
      </c>
      <c r="X104" s="187">
        <f t="shared" si="8"/>
        <v>0</v>
      </c>
    </row>
    <row r="105" spans="1:24" ht="15.95" customHeight="1" x14ac:dyDescent="0.2">
      <c r="A105" s="39"/>
      <c r="B105" s="180">
        <f t="shared" si="6"/>
        <v>102</v>
      </c>
      <c r="C105" s="196" t="s">
        <v>1644</v>
      </c>
      <c r="D105" s="187">
        <f>'[96]Managerial P&amp;L-NJ'!$C105</f>
        <v>0</v>
      </c>
      <c r="E105" s="187">
        <f>'[96]Managerial P&amp;L-NJ'!$D105</f>
        <v>0</v>
      </c>
      <c r="F105" s="191"/>
      <c r="G105" s="191"/>
      <c r="H105" s="187">
        <f t="shared" si="9"/>
        <v>0</v>
      </c>
      <c r="I105" s="187">
        <f>'[96]Managerial P&amp;L-NJ'!$F105</f>
        <v>0</v>
      </c>
      <c r="J105" s="187">
        <f>'[96]Managerial P&amp;L-NJ'!$G105</f>
        <v>0</v>
      </c>
      <c r="K105" s="187">
        <f>'[96]Managerial P&amp;L-NJ'!$H105</f>
        <v>0</v>
      </c>
      <c r="L105" s="187">
        <f>[100]Sheet1!$D103</f>
        <v>0</v>
      </c>
      <c r="M105" s="187">
        <f t="shared" si="10"/>
        <v>0</v>
      </c>
      <c r="N105" s="187">
        <f>'[96]Managerial P&amp;L-NJ'!$I105</f>
        <v>0</v>
      </c>
      <c r="O105" s="187">
        <f>'[96]Managerial P&amp;L-NJ'!$J105</f>
        <v>0</v>
      </c>
      <c r="P105" s="187">
        <f>'[96]Managerial P&amp;L-NJ'!$K105</f>
        <v>0</v>
      </c>
      <c r="Q105" s="187">
        <f>[100]Sheet1!$E103</f>
        <v>0</v>
      </c>
      <c r="R105" s="187">
        <f t="shared" si="11"/>
        <v>0</v>
      </c>
      <c r="S105" s="187">
        <f>'[96]Managerial P&amp;L-NJ'!$L105</f>
        <v>0</v>
      </c>
      <c r="T105" s="187">
        <f>[100]Sheet1!$F103</f>
        <v>0</v>
      </c>
      <c r="U105" s="187">
        <f t="shared" si="7"/>
        <v>0</v>
      </c>
      <c r="V105" s="187">
        <f>'[96]Managerial P&amp;L-NJ'!$U105</f>
        <v>0</v>
      </c>
      <c r="W105" s="187">
        <f>[100]Sheet1!$G103</f>
        <v>0</v>
      </c>
      <c r="X105" s="187">
        <f t="shared" si="8"/>
        <v>0</v>
      </c>
    </row>
    <row r="106" spans="1:24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7">
        <f>'[96]Managerial P&amp;L-NJ'!$C106</f>
        <v>0</v>
      </c>
      <c r="E106" s="187">
        <f>'[96]Managerial P&amp;L-NJ'!$D106</f>
        <v>0</v>
      </c>
      <c r="F106" s="189"/>
      <c r="G106" s="189"/>
      <c r="H106" s="187">
        <f t="shared" si="9"/>
        <v>0</v>
      </c>
      <c r="I106" s="187">
        <f>'[96]Managerial P&amp;L-NJ'!$F106</f>
        <v>0</v>
      </c>
      <c r="J106" s="187">
        <f>'[96]Managerial P&amp;L-NJ'!$G106</f>
        <v>0</v>
      </c>
      <c r="K106" s="187">
        <f>'[96]Managerial P&amp;L-NJ'!$H106</f>
        <v>0</v>
      </c>
      <c r="L106" s="187">
        <f>[100]Sheet1!$D104</f>
        <v>0</v>
      </c>
      <c r="M106" s="187">
        <f t="shared" si="10"/>
        <v>0</v>
      </c>
      <c r="N106" s="187">
        <f>'[96]Managerial P&amp;L-NJ'!$I106</f>
        <v>0</v>
      </c>
      <c r="O106" s="187">
        <f>'[96]Managerial P&amp;L-NJ'!$J106</f>
        <v>0</v>
      </c>
      <c r="P106" s="187">
        <f>'[96]Managerial P&amp;L-NJ'!$K106</f>
        <v>0</v>
      </c>
      <c r="Q106" s="187">
        <f>[100]Sheet1!$E104</f>
        <v>0</v>
      </c>
      <c r="R106" s="187">
        <f t="shared" si="11"/>
        <v>0</v>
      </c>
      <c r="S106" s="187">
        <f>'[96]Managerial P&amp;L-NJ'!$L106</f>
        <v>0</v>
      </c>
      <c r="T106" s="187">
        <f>[100]Sheet1!$F104</f>
        <v>0</v>
      </c>
      <c r="U106" s="187">
        <f t="shared" si="7"/>
        <v>0</v>
      </c>
      <c r="V106" s="187">
        <f>'[96]Managerial P&amp;L-NJ'!$U106</f>
        <v>0</v>
      </c>
      <c r="W106" s="187">
        <f>[100]Sheet1!$G104</f>
        <v>0</v>
      </c>
      <c r="X106" s="187">
        <f t="shared" si="8"/>
        <v>0</v>
      </c>
    </row>
    <row r="107" spans="1:24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7">
        <f>'[96]Managerial P&amp;L-NJ'!$C107</f>
        <v>0</v>
      </c>
      <c r="E107" s="187">
        <f>'[96]Managerial P&amp;L-NJ'!$D107</f>
        <v>0</v>
      </c>
      <c r="F107" s="190"/>
      <c r="G107" s="190"/>
      <c r="H107" s="187">
        <f t="shared" si="9"/>
        <v>0</v>
      </c>
      <c r="I107" s="187">
        <f>'[96]Managerial P&amp;L-NJ'!$F107</f>
        <v>0</v>
      </c>
      <c r="J107" s="187">
        <f>'[96]Managerial P&amp;L-NJ'!$G107</f>
        <v>0</v>
      </c>
      <c r="K107" s="187">
        <f>'[96]Managerial P&amp;L-NJ'!$H107</f>
        <v>0</v>
      </c>
      <c r="L107" s="187" t="str">
        <f>[100]Sheet1!$D105</f>
        <v>1,404,804.16</v>
      </c>
      <c r="M107" s="187">
        <f t="shared" si="10"/>
        <v>-1404804.16</v>
      </c>
      <c r="N107" s="187">
        <f>'[96]Managerial P&amp;L-NJ'!$I107</f>
        <v>0</v>
      </c>
      <c r="O107" s="187">
        <f>'[96]Managerial P&amp;L-NJ'!$J107</f>
        <v>0</v>
      </c>
      <c r="P107" s="187">
        <f>'[96]Managerial P&amp;L-NJ'!$K107</f>
        <v>0</v>
      </c>
      <c r="Q107" s="187">
        <f>[100]Sheet1!$E105</f>
        <v>0</v>
      </c>
      <c r="R107" s="187">
        <f t="shared" si="11"/>
        <v>0</v>
      </c>
      <c r="S107" s="187">
        <f>'[96]Managerial P&amp;L-NJ'!$L107</f>
        <v>0</v>
      </c>
      <c r="T107" s="187">
        <f>[100]Sheet1!$F105</f>
        <v>0</v>
      </c>
      <c r="U107" s="187">
        <f t="shared" si="7"/>
        <v>0</v>
      </c>
      <c r="V107" s="187">
        <f>'[96]Managerial P&amp;L-NJ'!$U107</f>
        <v>0</v>
      </c>
      <c r="W107" s="187">
        <f>[100]Sheet1!$G105</f>
        <v>0</v>
      </c>
      <c r="X107" s="187">
        <f t="shared" si="8"/>
        <v>0</v>
      </c>
    </row>
    <row r="108" spans="1:24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7">
        <f>'[96]Managerial P&amp;L-NJ'!$C108</f>
        <v>0</v>
      </c>
      <c r="E108" s="187">
        <f>'[96]Managerial P&amp;L-NJ'!$D108</f>
        <v>0</v>
      </c>
      <c r="F108" s="189"/>
      <c r="G108" s="189"/>
      <c r="H108" s="187">
        <f t="shared" si="9"/>
        <v>0</v>
      </c>
      <c r="I108" s="187">
        <f>'[96]Managerial P&amp;L-NJ'!$F108</f>
        <v>0</v>
      </c>
      <c r="J108" s="187">
        <f>'[96]Managerial P&amp;L-NJ'!$G108</f>
        <v>0</v>
      </c>
      <c r="K108" s="187">
        <f>'[96]Managerial P&amp;L-NJ'!$H108</f>
        <v>0</v>
      </c>
      <c r="L108" s="187">
        <f>[100]Sheet1!$D106</f>
        <v>0</v>
      </c>
      <c r="M108" s="187">
        <f t="shared" si="10"/>
        <v>0</v>
      </c>
      <c r="N108" s="187">
        <f>'[96]Managerial P&amp;L-NJ'!$I108</f>
        <v>0</v>
      </c>
      <c r="O108" s="187">
        <f>'[96]Managerial P&amp;L-NJ'!$J108</f>
        <v>0</v>
      </c>
      <c r="P108" s="187">
        <f>'[96]Managerial P&amp;L-NJ'!$K108</f>
        <v>0</v>
      </c>
      <c r="Q108" s="187">
        <f>[100]Sheet1!$E106</f>
        <v>0</v>
      </c>
      <c r="R108" s="187">
        <f t="shared" si="11"/>
        <v>0</v>
      </c>
      <c r="S108" s="187">
        <f>'[96]Managerial P&amp;L-NJ'!$L108</f>
        <v>0</v>
      </c>
      <c r="T108" s="187">
        <f>[100]Sheet1!$F106</f>
        <v>0</v>
      </c>
      <c r="U108" s="187">
        <f t="shared" si="7"/>
        <v>0</v>
      </c>
      <c r="V108" s="187">
        <f>'[96]Managerial P&amp;L-NJ'!$U108</f>
        <v>0</v>
      </c>
      <c r="W108" s="187">
        <f>[100]Sheet1!$G106</f>
        <v>0</v>
      </c>
      <c r="X108" s="187">
        <f t="shared" si="8"/>
        <v>0</v>
      </c>
    </row>
    <row r="109" spans="1:24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7">
        <f>'[96]Managerial P&amp;L-NJ'!$C109</f>
        <v>0</v>
      </c>
      <c r="E109" s="187">
        <f>'[96]Managerial P&amp;L-NJ'!$D109</f>
        <v>0</v>
      </c>
      <c r="F109" s="189"/>
      <c r="G109" s="189"/>
      <c r="H109" s="187">
        <f t="shared" si="9"/>
        <v>0</v>
      </c>
      <c r="I109" s="187">
        <f>'[96]Managerial P&amp;L-NJ'!$F109</f>
        <v>0</v>
      </c>
      <c r="J109" s="187">
        <f>'[96]Managerial P&amp;L-NJ'!$G109</f>
        <v>0</v>
      </c>
      <c r="K109" s="187">
        <f>'[96]Managerial P&amp;L-NJ'!$H109</f>
        <v>0</v>
      </c>
      <c r="L109" s="187">
        <f>[100]Sheet1!$D107</f>
        <v>0</v>
      </c>
      <c r="M109" s="187">
        <f t="shared" si="10"/>
        <v>0</v>
      </c>
      <c r="N109" s="187">
        <f>'[96]Managerial P&amp;L-NJ'!$I109</f>
        <v>0</v>
      </c>
      <c r="O109" s="187">
        <f>'[96]Managerial P&amp;L-NJ'!$J109</f>
        <v>0</v>
      </c>
      <c r="P109" s="187">
        <f>'[96]Managerial P&amp;L-NJ'!$K109</f>
        <v>0</v>
      </c>
      <c r="Q109" s="187">
        <f>[100]Sheet1!$E107</f>
        <v>0</v>
      </c>
      <c r="R109" s="187">
        <f t="shared" si="11"/>
        <v>0</v>
      </c>
      <c r="S109" s="187">
        <f>'[96]Managerial P&amp;L-NJ'!$L109</f>
        <v>0</v>
      </c>
      <c r="T109" s="187">
        <f>[100]Sheet1!$F107</f>
        <v>0</v>
      </c>
      <c r="U109" s="187">
        <f t="shared" si="7"/>
        <v>0</v>
      </c>
      <c r="V109" s="187">
        <f>'[96]Managerial P&amp;L-NJ'!$U109</f>
        <v>0</v>
      </c>
      <c r="W109" s="187">
        <f>[100]Sheet1!$G107</f>
        <v>0</v>
      </c>
      <c r="X109" s="187">
        <f t="shared" si="8"/>
        <v>0</v>
      </c>
    </row>
    <row r="110" spans="1:24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7">
        <f>'[96]Managerial P&amp;L-NJ'!$C110</f>
        <v>0</v>
      </c>
      <c r="E110" s="187">
        <f>'[96]Managerial P&amp;L-NJ'!$D110</f>
        <v>0</v>
      </c>
      <c r="F110" s="189"/>
      <c r="G110" s="189"/>
      <c r="H110" s="187">
        <f t="shared" si="9"/>
        <v>0</v>
      </c>
      <c r="I110" s="187">
        <f>'[96]Managerial P&amp;L-NJ'!$F110</f>
        <v>0</v>
      </c>
      <c r="J110" s="187">
        <f>'[96]Managerial P&amp;L-NJ'!$G110</f>
        <v>0</v>
      </c>
      <c r="K110" s="187">
        <f>'[96]Managerial P&amp;L-NJ'!$H110</f>
        <v>0</v>
      </c>
      <c r="L110" s="187">
        <f>[100]Sheet1!$D108</f>
        <v>0</v>
      </c>
      <c r="M110" s="187">
        <f t="shared" si="10"/>
        <v>0</v>
      </c>
      <c r="N110" s="187">
        <f>'[96]Managerial P&amp;L-NJ'!$I110</f>
        <v>0</v>
      </c>
      <c r="O110" s="187">
        <f>'[96]Managerial P&amp;L-NJ'!$J110</f>
        <v>0</v>
      </c>
      <c r="P110" s="187">
        <f>'[96]Managerial P&amp;L-NJ'!$K110</f>
        <v>0</v>
      </c>
      <c r="Q110" s="187">
        <f>[100]Sheet1!$E108</f>
        <v>0</v>
      </c>
      <c r="R110" s="187">
        <f t="shared" si="11"/>
        <v>0</v>
      </c>
      <c r="S110" s="187">
        <f>'[96]Managerial P&amp;L-NJ'!$L110</f>
        <v>0</v>
      </c>
      <c r="T110" s="187">
        <f>[100]Sheet1!$F108</f>
        <v>0</v>
      </c>
      <c r="U110" s="187">
        <f t="shared" si="7"/>
        <v>0</v>
      </c>
      <c r="V110" s="187">
        <f>'[96]Managerial P&amp;L-NJ'!$U110</f>
        <v>0</v>
      </c>
      <c r="W110" s="187">
        <f>[100]Sheet1!$G108</f>
        <v>0</v>
      </c>
      <c r="X110" s="187">
        <f t="shared" si="8"/>
        <v>0</v>
      </c>
    </row>
    <row r="111" spans="1:24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7">
        <f>'[96]Managerial P&amp;L-NJ'!$C111</f>
        <v>0</v>
      </c>
      <c r="E111" s="187">
        <f>'[96]Managerial P&amp;L-NJ'!$D111</f>
        <v>0</v>
      </c>
      <c r="F111" s="189"/>
      <c r="G111" s="189"/>
      <c r="H111" s="187">
        <f t="shared" si="9"/>
        <v>0</v>
      </c>
      <c r="I111" s="187">
        <f>'[96]Managerial P&amp;L-NJ'!$F111</f>
        <v>0</v>
      </c>
      <c r="J111" s="187">
        <f>'[96]Managerial P&amp;L-NJ'!$G111</f>
        <v>0</v>
      </c>
      <c r="K111" s="187">
        <f>'[96]Managerial P&amp;L-NJ'!$H111</f>
        <v>0</v>
      </c>
      <c r="L111" s="187">
        <f>[100]Sheet1!$D109</f>
        <v>0</v>
      </c>
      <c r="M111" s="187">
        <f t="shared" si="10"/>
        <v>0</v>
      </c>
      <c r="N111" s="187">
        <f>'[96]Managerial P&amp;L-NJ'!$I111</f>
        <v>0</v>
      </c>
      <c r="O111" s="187">
        <f>'[96]Managerial P&amp;L-NJ'!$J111</f>
        <v>0</v>
      </c>
      <c r="P111" s="187">
        <f>'[96]Managerial P&amp;L-NJ'!$K111</f>
        <v>0</v>
      </c>
      <c r="Q111" s="187">
        <f>[100]Sheet1!$E109</f>
        <v>0</v>
      </c>
      <c r="R111" s="187">
        <f t="shared" si="11"/>
        <v>0</v>
      </c>
      <c r="S111" s="187">
        <f>'[96]Managerial P&amp;L-NJ'!$L111</f>
        <v>0</v>
      </c>
      <c r="T111" s="187">
        <f>[100]Sheet1!$F109</f>
        <v>0</v>
      </c>
      <c r="U111" s="187">
        <f t="shared" si="7"/>
        <v>0</v>
      </c>
      <c r="V111" s="187">
        <f>'[96]Managerial P&amp;L-NJ'!$U111</f>
        <v>0</v>
      </c>
      <c r="W111" s="187">
        <f>[100]Sheet1!$G109</f>
        <v>0</v>
      </c>
      <c r="X111" s="187">
        <f t="shared" si="8"/>
        <v>0</v>
      </c>
    </row>
    <row r="112" spans="1:24" s="15" customFormat="1" ht="15.95" customHeight="1" x14ac:dyDescent="0.2">
      <c r="A112" s="26"/>
      <c r="B112" s="179">
        <f t="shared" si="6"/>
        <v>109</v>
      </c>
      <c r="C112" s="196" t="s">
        <v>1644</v>
      </c>
      <c r="D112" s="187">
        <f>'[96]Managerial P&amp;L-NJ'!$C112</f>
        <v>0</v>
      </c>
      <c r="E112" s="187">
        <f>'[96]Managerial P&amp;L-NJ'!$D112</f>
        <v>0</v>
      </c>
      <c r="F112" s="189"/>
      <c r="G112" s="189"/>
      <c r="H112" s="187">
        <f t="shared" si="9"/>
        <v>0</v>
      </c>
      <c r="I112" s="187">
        <f>'[96]Managerial P&amp;L-NJ'!$F112</f>
        <v>0</v>
      </c>
      <c r="J112" s="187">
        <f>'[96]Managerial P&amp;L-NJ'!$G112</f>
        <v>0</v>
      </c>
      <c r="K112" s="187">
        <f>'[96]Managerial P&amp;L-NJ'!$H112</f>
        <v>0</v>
      </c>
      <c r="L112" s="187">
        <f>[100]Sheet1!$D110</f>
        <v>0</v>
      </c>
      <c r="M112" s="187">
        <f t="shared" si="10"/>
        <v>0</v>
      </c>
      <c r="N112" s="187">
        <f>'[96]Managerial P&amp;L-NJ'!$I112</f>
        <v>0</v>
      </c>
      <c r="O112" s="187">
        <f>'[96]Managerial P&amp;L-NJ'!$J112</f>
        <v>0</v>
      </c>
      <c r="P112" s="187">
        <f>'[96]Managerial P&amp;L-NJ'!$K112</f>
        <v>0</v>
      </c>
      <c r="Q112" s="187">
        <f>[100]Sheet1!$E110</f>
        <v>0</v>
      </c>
      <c r="R112" s="187">
        <f t="shared" si="11"/>
        <v>0</v>
      </c>
      <c r="S112" s="187">
        <f>'[96]Managerial P&amp;L-NJ'!$L112</f>
        <v>0</v>
      </c>
      <c r="T112" s="187">
        <f>[100]Sheet1!$F110</f>
        <v>0</v>
      </c>
      <c r="U112" s="187">
        <f t="shared" si="7"/>
        <v>0</v>
      </c>
      <c r="V112" s="187">
        <f>'[96]Managerial P&amp;L-NJ'!$U112</f>
        <v>0</v>
      </c>
      <c r="W112" s="187">
        <f>[100]Sheet1!$G110</f>
        <v>0</v>
      </c>
      <c r="X112" s="187">
        <f t="shared" si="8"/>
        <v>0</v>
      </c>
    </row>
    <row r="113" spans="1:24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7">
        <f>'[96]Managerial P&amp;L-NJ'!$C113</f>
        <v>0</v>
      </c>
      <c r="E113" s="187">
        <f>'[96]Managerial P&amp;L-NJ'!$D113</f>
        <v>0</v>
      </c>
      <c r="F113" s="189"/>
      <c r="G113" s="189"/>
      <c r="H113" s="187">
        <f t="shared" si="9"/>
        <v>0</v>
      </c>
      <c r="I113" s="187">
        <f>'[96]Managerial P&amp;L-NJ'!$F113</f>
        <v>0</v>
      </c>
      <c r="J113" s="187">
        <f>'[96]Managerial P&amp;L-NJ'!$G113</f>
        <v>0</v>
      </c>
      <c r="K113" s="187">
        <f>'[96]Managerial P&amp;L-NJ'!$H113</f>
        <v>0</v>
      </c>
      <c r="L113" s="187">
        <f>[100]Sheet1!$D111</f>
        <v>0</v>
      </c>
      <c r="M113" s="187">
        <f t="shared" si="10"/>
        <v>0</v>
      </c>
      <c r="N113" s="187">
        <f>'[96]Managerial P&amp;L-NJ'!$I113</f>
        <v>0</v>
      </c>
      <c r="O113" s="187">
        <f>'[96]Managerial P&amp;L-NJ'!$J113</f>
        <v>0</v>
      </c>
      <c r="P113" s="187">
        <f>'[96]Managerial P&amp;L-NJ'!$K113</f>
        <v>0</v>
      </c>
      <c r="Q113" s="187">
        <f>[100]Sheet1!$E111</f>
        <v>0</v>
      </c>
      <c r="R113" s="187">
        <f t="shared" si="11"/>
        <v>0</v>
      </c>
      <c r="S113" s="187">
        <f>'[96]Managerial P&amp;L-NJ'!$L113</f>
        <v>0</v>
      </c>
      <c r="T113" s="187">
        <f>[100]Sheet1!$F111</f>
        <v>0</v>
      </c>
      <c r="U113" s="187">
        <f t="shared" si="7"/>
        <v>0</v>
      </c>
      <c r="V113" s="187">
        <f>'[96]Managerial P&amp;L-NJ'!$U113</f>
        <v>0</v>
      </c>
      <c r="W113" s="187">
        <f>[100]Sheet1!$G111</f>
        <v>0</v>
      </c>
      <c r="X113" s="187">
        <f t="shared" si="8"/>
        <v>0</v>
      </c>
    </row>
    <row r="114" spans="1:24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7">
        <f>'[96]Managerial P&amp;L-NJ'!$C114</f>
        <v>0</v>
      </c>
      <c r="E114" s="187">
        <f>'[96]Managerial P&amp;L-NJ'!$D114</f>
        <v>0</v>
      </c>
      <c r="F114" s="190"/>
      <c r="G114" s="190"/>
      <c r="H114" s="187">
        <f t="shared" si="9"/>
        <v>0</v>
      </c>
      <c r="I114" s="187">
        <f>'[96]Managerial P&amp;L-NJ'!$F114</f>
        <v>0</v>
      </c>
      <c r="J114" s="187">
        <f>'[96]Managerial P&amp;L-NJ'!$G114</f>
        <v>0</v>
      </c>
      <c r="K114" s="187">
        <f>'[96]Managerial P&amp;L-NJ'!$H114</f>
        <v>0</v>
      </c>
      <c r="L114" s="187" t="str">
        <f>[100]Sheet1!$D112</f>
        <v>1,404,804.16</v>
      </c>
      <c r="M114" s="187">
        <f t="shared" si="10"/>
        <v>-1404804.16</v>
      </c>
      <c r="N114" s="187">
        <f>'[96]Managerial P&amp;L-NJ'!$I114</f>
        <v>0</v>
      </c>
      <c r="O114" s="187">
        <f>'[96]Managerial P&amp;L-NJ'!$J114</f>
        <v>0</v>
      </c>
      <c r="P114" s="187">
        <f>'[96]Managerial P&amp;L-NJ'!$K114</f>
        <v>0</v>
      </c>
      <c r="Q114" s="187">
        <f>[100]Sheet1!$E112</f>
        <v>0</v>
      </c>
      <c r="R114" s="187">
        <f t="shared" si="11"/>
        <v>0</v>
      </c>
      <c r="S114" s="187">
        <f>'[96]Managerial P&amp;L-NJ'!$L114</f>
        <v>0</v>
      </c>
      <c r="T114" s="187">
        <f>[100]Sheet1!$F112</f>
        <v>0</v>
      </c>
      <c r="U114" s="187">
        <f t="shared" si="7"/>
        <v>0</v>
      </c>
      <c r="V114" s="187">
        <f>'[96]Managerial P&amp;L-NJ'!$U114</f>
        <v>0</v>
      </c>
      <c r="W114" s="187">
        <f>[100]Sheet1!$G112</f>
        <v>0</v>
      </c>
      <c r="X114" s="187">
        <f t="shared" si="8"/>
        <v>0</v>
      </c>
    </row>
    <row r="115" spans="1:24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7">
        <f>'[96]Managerial P&amp;L-NJ'!$C115</f>
        <v>0</v>
      </c>
      <c r="E115" s="187">
        <f>'[96]Managerial P&amp;L-NJ'!$D115</f>
        <v>0</v>
      </c>
      <c r="F115" s="189"/>
      <c r="G115" s="189"/>
      <c r="H115" s="187">
        <f t="shared" si="9"/>
        <v>0</v>
      </c>
      <c r="I115" s="187">
        <f>'[96]Managerial P&amp;L-NJ'!$F115</f>
        <v>0</v>
      </c>
      <c r="J115" s="187">
        <f>'[96]Managerial P&amp;L-NJ'!$G115</f>
        <v>0</v>
      </c>
      <c r="K115" s="187">
        <f>'[96]Managerial P&amp;L-NJ'!$H115</f>
        <v>0</v>
      </c>
      <c r="L115" s="187">
        <f>[100]Sheet1!$D113</f>
        <v>0</v>
      </c>
      <c r="M115" s="187">
        <f t="shared" si="10"/>
        <v>0</v>
      </c>
      <c r="N115" s="187">
        <f>'[96]Managerial P&amp;L-NJ'!$I115</f>
        <v>0</v>
      </c>
      <c r="O115" s="187">
        <f>'[96]Managerial P&amp;L-NJ'!$J115</f>
        <v>0</v>
      </c>
      <c r="P115" s="187">
        <f>'[96]Managerial P&amp;L-NJ'!$K115</f>
        <v>0</v>
      </c>
      <c r="Q115" s="187">
        <f>[100]Sheet1!$E113</f>
        <v>0</v>
      </c>
      <c r="R115" s="187">
        <f t="shared" si="11"/>
        <v>0</v>
      </c>
      <c r="S115" s="187">
        <f>'[96]Managerial P&amp;L-NJ'!$L115</f>
        <v>0</v>
      </c>
      <c r="T115" s="187">
        <f>[100]Sheet1!$F113</f>
        <v>0</v>
      </c>
      <c r="U115" s="187">
        <f t="shared" si="7"/>
        <v>0</v>
      </c>
      <c r="V115" s="187">
        <f>'[96]Managerial P&amp;L-NJ'!$U115</f>
        <v>0</v>
      </c>
      <c r="W115" s="187">
        <f>[100]Sheet1!$G113</f>
        <v>0</v>
      </c>
      <c r="X115" s="187">
        <f t="shared" si="8"/>
        <v>0</v>
      </c>
    </row>
    <row r="116" spans="1:24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7">
        <f>'[96]Managerial P&amp;L-NJ'!$C116</f>
        <v>0</v>
      </c>
      <c r="E116" s="187">
        <f>'[96]Managerial P&amp;L-NJ'!$D116</f>
        <v>0</v>
      </c>
      <c r="F116" s="189"/>
      <c r="G116" s="189"/>
      <c r="H116" s="187">
        <f t="shared" si="9"/>
        <v>0</v>
      </c>
      <c r="I116" s="187">
        <f>'[96]Managerial P&amp;L-NJ'!$F116</f>
        <v>0</v>
      </c>
      <c r="J116" s="187">
        <f>'[96]Managerial P&amp;L-NJ'!$G116</f>
        <v>0</v>
      </c>
      <c r="K116" s="187">
        <f>'[96]Managerial P&amp;L-NJ'!$H116</f>
        <v>0</v>
      </c>
      <c r="L116" s="187">
        <f>[100]Sheet1!$D114</f>
        <v>0</v>
      </c>
      <c r="M116" s="187">
        <f t="shared" si="10"/>
        <v>0</v>
      </c>
      <c r="N116" s="187">
        <f>'[96]Managerial P&amp;L-NJ'!$I116</f>
        <v>0</v>
      </c>
      <c r="O116" s="187">
        <f>'[96]Managerial P&amp;L-NJ'!$J116</f>
        <v>0</v>
      </c>
      <c r="P116" s="187">
        <f>'[96]Managerial P&amp;L-NJ'!$K116</f>
        <v>0</v>
      </c>
      <c r="Q116" s="187">
        <f>[100]Sheet1!$E114</f>
        <v>0</v>
      </c>
      <c r="R116" s="187">
        <f t="shared" si="11"/>
        <v>0</v>
      </c>
      <c r="S116" s="187">
        <f>'[96]Managerial P&amp;L-NJ'!$L116</f>
        <v>0</v>
      </c>
      <c r="T116" s="187">
        <f>[100]Sheet1!$F114</f>
        <v>0</v>
      </c>
      <c r="U116" s="187">
        <f t="shared" si="7"/>
        <v>0</v>
      </c>
      <c r="V116" s="187">
        <f>'[96]Managerial P&amp;L-NJ'!$U116</f>
        <v>0</v>
      </c>
      <c r="W116" s="187">
        <f>[100]Sheet1!$G114</f>
        <v>0</v>
      </c>
      <c r="X116" s="187">
        <f t="shared" si="8"/>
        <v>0</v>
      </c>
    </row>
    <row r="117" spans="1:24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7">
        <f>'[96]Managerial P&amp;L-NJ'!$C117</f>
        <v>0</v>
      </c>
      <c r="E117" s="187">
        <f>'[96]Managerial P&amp;L-NJ'!$D117</f>
        <v>0</v>
      </c>
      <c r="F117" s="189"/>
      <c r="G117" s="189"/>
      <c r="H117" s="187">
        <f t="shared" si="9"/>
        <v>0</v>
      </c>
      <c r="I117" s="187">
        <f>'[96]Managerial P&amp;L-NJ'!$F117</f>
        <v>0</v>
      </c>
      <c r="J117" s="187">
        <f>'[96]Managerial P&amp;L-NJ'!$G117</f>
        <v>0</v>
      </c>
      <c r="K117" s="187">
        <f>'[96]Managerial P&amp;L-NJ'!$H117</f>
        <v>0</v>
      </c>
      <c r="L117" s="187">
        <f>[100]Sheet1!$D115</f>
        <v>0</v>
      </c>
      <c r="M117" s="187">
        <f t="shared" si="10"/>
        <v>0</v>
      </c>
      <c r="N117" s="187">
        <f>'[96]Managerial P&amp;L-NJ'!$I117</f>
        <v>0</v>
      </c>
      <c r="O117" s="187">
        <f>'[96]Managerial P&amp;L-NJ'!$J117</f>
        <v>0</v>
      </c>
      <c r="P117" s="187">
        <f>'[96]Managerial P&amp;L-NJ'!$K117</f>
        <v>0</v>
      </c>
      <c r="Q117" s="187">
        <f>[100]Sheet1!$E115</f>
        <v>0</v>
      </c>
      <c r="R117" s="187">
        <f t="shared" si="11"/>
        <v>0</v>
      </c>
      <c r="S117" s="187">
        <f>'[96]Managerial P&amp;L-NJ'!$L117</f>
        <v>0</v>
      </c>
      <c r="T117" s="187">
        <f>[100]Sheet1!$F115</f>
        <v>0</v>
      </c>
      <c r="U117" s="187">
        <f t="shared" si="7"/>
        <v>0</v>
      </c>
      <c r="V117" s="187">
        <f>'[96]Managerial P&amp;L-NJ'!$U117</f>
        <v>0</v>
      </c>
      <c r="W117" s="187">
        <f>[100]Sheet1!$G115</f>
        <v>0</v>
      </c>
      <c r="X117" s="187">
        <f t="shared" si="8"/>
        <v>0</v>
      </c>
    </row>
    <row r="118" spans="1:24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7">
        <f>'[96]Managerial P&amp;L-NJ'!$C118</f>
        <v>0</v>
      </c>
      <c r="E118" s="187">
        <f>'[96]Managerial P&amp;L-NJ'!$D118</f>
        <v>0</v>
      </c>
      <c r="F118" s="189"/>
      <c r="G118" s="189"/>
      <c r="H118" s="187">
        <f t="shared" si="9"/>
        <v>0</v>
      </c>
      <c r="I118" s="187">
        <f>'[96]Managerial P&amp;L-NJ'!$F118</f>
        <v>0</v>
      </c>
      <c r="J118" s="187">
        <f>'[96]Managerial P&amp;L-NJ'!$G118</f>
        <v>0</v>
      </c>
      <c r="K118" s="187">
        <f>'[96]Managerial P&amp;L-NJ'!$H118</f>
        <v>0</v>
      </c>
      <c r="L118" s="187">
        <f>[100]Sheet1!$D116</f>
        <v>0</v>
      </c>
      <c r="M118" s="187">
        <f t="shared" si="10"/>
        <v>0</v>
      </c>
      <c r="N118" s="187">
        <f>'[96]Managerial P&amp;L-NJ'!$I118</f>
        <v>0</v>
      </c>
      <c r="O118" s="187">
        <f>'[96]Managerial P&amp;L-NJ'!$J118</f>
        <v>0</v>
      </c>
      <c r="P118" s="187">
        <f>'[96]Managerial P&amp;L-NJ'!$K118</f>
        <v>0</v>
      </c>
      <c r="Q118" s="187">
        <f>[100]Sheet1!$E116</f>
        <v>0</v>
      </c>
      <c r="R118" s="187">
        <f t="shared" si="11"/>
        <v>0</v>
      </c>
      <c r="S118" s="187">
        <f>'[96]Managerial P&amp;L-NJ'!$L118</f>
        <v>0</v>
      </c>
      <c r="T118" s="187">
        <f>[100]Sheet1!$F116</f>
        <v>0</v>
      </c>
      <c r="U118" s="187">
        <f t="shared" si="7"/>
        <v>0</v>
      </c>
      <c r="V118" s="187">
        <f>'[96]Managerial P&amp;L-NJ'!$U118</f>
        <v>0</v>
      </c>
      <c r="W118" s="187">
        <f>[100]Sheet1!$G116</f>
        <v>0</v>
      </c>
      <c r="X118" s="187">
        <f t="shared" si="8"/>
        <v>0</v>
      </c>
    </row>
    <row r="119" spans="1:24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7">
        <f>'[96]Managerial P&amp;L-NJ'!$C119</f>
        <v>0</v>
      </c>
      <c r="E119" s="187">
        <f>'[96]Managerial P&amp;L-NJ'!$D119</f>
        <v>0</v>
      </c>
      <c r="F119" s="189"/>
      <c r="G119" s="189"/>
      <c r="H119" s="187">
        <f t="shared" si="9"/>
        <v>0</v>
      </c>
      <c r="I119" s="187">
        <f>'[96]Managerial P&amp;L-NJ'!$F119</f>
        <v>0</v>
      </c>
      <c r="J119" s="187">
        <f>'[96]Managerial P&amp;L-NJ'!$G119</f>
        <v>0</v>
      </c>
      <c r="K119" s="187">
        <f>'[96]Managerial P&amp;L-NJ'!$H119</f>
        <v>0</v>
      </c>
      <c r="L119" s="187">
        <f>[100]Sheet1!$D117</f>
        <v>0</v>
      </c>
      <c r="M119" s="187">
        <f t="shared" si="10"/>
        <v>0</v>
      </c>
      <c r="N119" s="187">
        <f>'[96]Managerial P&amp;L-NJ'!$I119</f>
        <v>0</v>
      </c>
      <c r="O119" s="187">
        <f>'[96]Managerial P&amp;L-NJ'!$J119</f>
        <v>0</v>
      </c>
      <c r="P119" s="187">
        <f>'[96]Managerial P&amp;L-NJ'!$K119</f>
        <v>0</v>
      </c>
      <c r="Q119" s="187">
        <f>[100]Sheet1!$E117</f>
        <v>0</v>
      </c>
      <c r="R119" s="187">
        <f t="shared" si="11"/>
        <v>0</v>
      </c>
      <c r="S119" s="187">
        <f>'[96]Managerial P&amp;L-NJ'!$L119</f>
        <v>0</v>
      </c>
      <c r="T119" s="187">
        <f>[100]Sheet1!$F117</f>
        <v>0</v>
      </c>
      <c r="U119" s="187">
        <f t="shared" si="7"/>
        <v>0</v>
      </c>
      <c r="V119" s="187">
        <f>'[96]Managerial P&amp;L-NJ'!$U119</f>
        <v>0</v>
      </c>
      <c r="W119" s="187">
        <f>[100]Sheet1!$G117</f>
        <v>0</v>
      </c>
      <c r="X119" s="187">
        <f t="shared" si="8"/>
        <v>0</v>
      </c>
    </row>
    <row r="120" spans="1:24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7">
        <f>'[96]Managerial P&amp;L-NJ'!$C120</f>
        <v>0</v>
      </c>
      <c r="E120" s="187">
        <f>'[96]Managerial P&amp;L-NJ'!$D120</f>
        <v>0</v>
      </c>
      <c r="F120" s="189"/>
      <c r="G120" s="189"/>
      <c r="H120" s="187">
        <f t="shared" si="9"/>
        <v>0</v>
      </c>
      <c r="I120" s="187">
        <f>'[96]Managerial P&amp;L-NJ'!$F120</f>
        <v>0</v>
      </c>
      <c r="J120" s="187">
        <f>'[96]Managerial P&amp;L-NJ'!$G120</f>
        <v>0</v>
      </c>
      <c r="K120" s="187">
        <f>'[96]Managerial P&amp;L-NJ'!$H120</f>
        <v>0</v>
      </c>
      <c r="L120" s="187">
        <f>[100]Sheet1!$D118</f>
        <v>0</v>
      </c>
      <c r="M120" s="187">
        <f t="shared" si="10"/>
        <v>0</v>
      </c>
      <c r="N120" s="187">
        <f>'[96]Managerial P&amp;L-NJ'!$I120</f>
        <v>0</v>
      </c>
      <c r="O120" s="187">
        <f>'[96]Managerial P&amp;L-NJ'!$J120</f>
        <v>0</v>
      </c>
      <c r="P120" s="187">
        <f>'[96]Managerial P&amp;L-NJ'!$K120</f>
        <v>0</v>
      </c>
      <c r="Q120" s="187">
        <f>[100]Sheet1!$E118</f>
        <v>0</v>
      </c>
      <c r="R120" s="187">
        <f t="shared" si="11"/>
        <v>0</v>
      </c>
      <c r="S120" s="187">
        <f>'[96]Managerial P&amp;L-NJ'!$L120</f>
        <v>0</v>
      </c>
      <c r="T120" s="187">
        <f>[100]Sheet1!$F118</f>
        <v>0</v>
      </c>
      <c r="U120" s="187">
        <f t="shared" si="7"/>
        <v>0</v>
      </c>
      <c r="V120" s="187">
        <f>'[96]Managerial P&amp;L-NJ'!$U120</f>
        <v>0</v>
      </c>
      <c r="W120" s="187">
        <f>[100]Sheet1!$G118</f>
        <v>0</v>
      </c>
      <c r="X120" s="187">
        <f t="shared" si="8"/>
        <v>0</v>
      </c>
    </row>
    <row r="121" spans="1:24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7">
        <f>'[96]Managerial P&amp;L-NJ'!$C121</f>
        <v>0</v>
      </c>
      <c r="E121" s="187">
        <f>'[96]Managerial P&amp;L-NJ'!$D121</f>
        <v>0</v>
      </c>
      <c r="F121" s="189"/>
      <c r="G121" s="189"/>
      <c r="H121" s="187">
        <f t="shared" si="9"/>
        <v>0</v>
      </c>
      <c r="I121" s="187">
        <f>'[96]Managerial P&amp;L-NJ'!$F121</f>
        <v>0</v>
      </c>
      <c r="J121" s="187">
        <f>'[96]Managerial P&amp;L-NJ'!$G121</f>
        <v>0</v>
      </c>
      <c r="K121" s="187">
        <f>'[96]Managerial P&amp;L-NJ'!$H121</f>
        <v>0</v>
      </c>
      <c r="L121" s="187">
        <f>[100]Sheet1!$D119</f>
        <v>0</v>
      </c>
      <c r="M121" s="187">
        <f t="shared" si="10"/>
        <v>0</v>
      </c>
      <c r="N121" s="187">
        <f>'[96]Managerial P&amp;L-NJ'!$I121</f>
        <v>0</v>
      </c>
      <c r="O121" s="187">
        <f>'[96]Managerial P&amp;L-NJ'!$J121</f>
        <v>0</v>
      </c>
      <c r="P121" s="187">
        <f>'[96]Managerial P&amp;L-NJ'!$K121</f>
        <v>0</v>
      </c>
      <c r="Q121" s="187">
        <f>[100]Sheet1!$E119</f>
        <v>0</v>
      </c>
      <c r="R121" s="187">
        <f t="shared" si="11"/>
        <v>0</v>
      </c>
      <c r="S121" s="187">
        <f>'[96]Managerial P&amp;L-NJ'!$L121</f>
        <v>0</v>
      </c>
      <c r="T121" s="187">
        <f>[100]Sheet1!$F119</f>
        <v>0</v>
      </c>
      <c r="U121" s="187">
        <f t="shared" si="7"/>
        <v>0</v>
      </c>
      <c r="V121" s="187">
        <f>'[96]Managerial P&amp;L-NJ'!$U121</f>
        <v>0</v>
      </c>
      <c r="W121" s="187">
        <f>[100]Sheet1!$G119</f>
        <v>0</v>
      </c>
      <c r="X121" s="187">
        <f t="shared" si="8"/>
        <v>0</v>
      </c>
    </row>
    <row r="122" spans="1:24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7">
        <f>'[96]Managerial P&amp;L-NJ'!$C122</f>
        <v>0</v>
      </c>
      <c r="E122" s="187">
        <f>'[96]Managerial P&amp;L-NJ'!$D122</f>
        <v>0</v>
      </c>
      <c r="F122" s="189"/>
      <c r="G122" s="189"/>
      <c r="H122" s="187">
        <f t="shared" si="9"/>
        <v>0</v>
      </c>
      <c r="I122" s="187">
        <f>'[96]Managerial P&amp;L-NJ'!$F122</f>
        <v>0</v>
      </c>
      <c r="J122" s="187">
        <f>'[96]Managerial P&amp;L-NJ'!$G122</f>
        <v>0</v>
      </c>
      <c r="K122" s="187">
        <f>'[96]Managerial P&amp;L-NJ'!$H122</f>
        <v>0</v>
      </c>
      <c r="L122" s="187">
        <f>[100]Sheet1!$D120</f>
        <v>0</v>
      </c>
      <c r="M122" s="187">
        <f t="shared" si="10"/>
        <v>0</v>
      </c>
      <c r="N122" s="187">
        <f>'[96]Managerial P&amp;L-NJ'!$I122</f>
        <v>0</v>
      </c>
      <c r="O122" s="187">
        <f>'[96]Managerial P&amp;L-NJ'!$J122</f>
        <v>0</v>
      </c>
      <c r="P122" s="187">
        <f>'[96]Managerial P&amp;L-NJ'!$K122</f>
        <v>0</v>
      </c>
      <c r="Q122" s="187">
        <f>[100]Sheet1!$E120</f>
        <v>0</v>
      </c>
      <c r="R122" s="187">
        <f t="shared" si="11"/>
        <v>0</v>
      </c>
      <c r="S122" s="187">
        <f>'[96]Managerial P&amp;L-NJ'!$L122</f>
        <v>0</v>
      </c>
      <c r="T122" s="187">
        <f>[100]Sheet1!$F120</f>
        <v>0</v>
      </c>
      <c r="U122" s="187">
        <f t="shared" si="7"/>
        <v>0</v>
      </c>
      <c r="V122" s="187">
        <f>'[96]Managerial P&amp;L-NJ'!$U122</f>
        <v>0</v>
      </c>
      <c r="W122" s="187">
        <f>[100]Sheet1!$G120</f>
        <v>0</v>
      </c>
      <c r="X122" s="187">
        <f t="shared" si="8"/>
        <v>0</v>
      </c>
    </row>
    <row r="123" spans="1:24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7">
        <f>'[96]Managerial P&amp;L-NJ'!$C123</f>
        <v>0</v>
      </c>
      <c r="E123" s="187">
        <f>'[96]Managerial P&amp;L-NJ'!$D123</f>
        <v>0</v>
      </c>
      <c r="F123" s="189"/>
      <c r="G123" s="189"/>
      <c r="H123" s="187">
        <f t="shared" si="9"/>
        <v>0</v>
      </c>
      <c r="I123" s="187">
        <f>'[96]Managerial P&amp;L-NJ'!$F123</f>
        <v>0</v>
      </c>
      <c r="J123" s="187">
        <f>'[96]Managerial P&amp;L-NJ'!$G123</f>
        <v>0</v>
      </c>
      <c r="K123" s="187">
        <f>'[96]Managerial P&amp;L-NJ'!$H123</f>
        <v>0</v>
      </c>
      <c r="L123" s="187">
        <f>[100]Sheet1!$D121</f>
        <v>0</v>
      </c>
      <c r="M123" s="187">
        <f t="shared" si="10"/>
        <v>0</v>
      </c>
      <c r="N123" s="187">
        <f>'[96]Managerial P&amp;L-NJ'!$I123</f>
        <v>0</v>
      </c>
      <c r="O123" s="187">
        <f>'[96]Managerial P&amp;L-NJ'!$J123</f>
        <v>0</v>
      </c>
      <c r="P123" s="187">
        <f>'[96]Managerial P&amp;L-NJ'!$K123</f>
        <v>0</v>
      </c>
      <c r="Q123" s="187">
        <f>[100]Sheet1!$E121</f>
        <v>0</v>
      </c>
      <c r="R123" s="187">
        <f t="shared" si="11"/>
        <v>0</v>
      </c>
      <c r="S123" s="187">
        <f>'[96]Managerial P&amp;L-NJ'!$L123</f>
        <v>0</v>
      </c>
      <c r="T123" s="187">
        <f>[100]Sheet1!$F121</f>
        <v>0</v>
      </c>
      <c r="U123" s="187">
        <f t="shared" si="7"/>
        <v>0</v>
      </c>
      <c r="V123" s="187">
        <f>'[96]Managerial P&amp;L-NJ'!$U123</f>
        <v>0</v>
      </c>
      <c r="W123" s="187">
        <f>[100]Sheet1!$G121</f>
        <v>0</v>
      </c>
      <c r="X123" s="187">
        <f t="shared" si="8"/>
        <v>0</v>
      </c>
    </row>
    <row r="124" spans="1:24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7">
        <f>'[96]Managerial P&amp;L-NJ'!$C124</f>
        <v>0</v>
      </c>
      <c r="E124" s="187">
        <f>'[96]Managerial P&amp;L-NJ'!$D124</f>
        <v>0</v>
      </c>
      <c r="F124" s="189"/>
      <c r="G124" s="189"/>
      <c r="H124" s="187">
        <f t="shared" si="9"/>
        <v>0</v>
      </c>
      <c r="I124" s="187">
        <f>'[96]Managerial P&amp;L-NJ'!$F124</f>
        <v>0</v>
      </c>
      <c r="J124" s="187">
        <f>'[96]Managerial P&amp;L-NJ'!$G124</f>
        <v>0</v>
      </c>
      <c r="K124" s="187">
        <f>'[96]Managerial P&amp;L-NJ'!$H124</f>
        <v>0</v>
      </c>
      <c r="L124" s="187">
        <f>[100]Sheet1!$D122</f>
        <v>0</v>
      </c>
      <c r="M124" s="187">
        <f t="shared" si="10"/>
        <v>0</v>
      </c>
      <c r="N124" s="187">
        <f>'[96]Managerial P&amp;L-NJ'!$I124</f>
        <v>0</v>
      </c>
      <c r="O124" s="187">
        <f>'[96]Managerial P&amp;L-NJ'!$J124</f>
        <v>0</v>
      </c>
      <c r="P124" s="187">
        <f>'[96]Managerial P&amp;L-NJ'!$K124</f>
        <v>0</v>
      </c>
      <c r="Q124" s="187">
        <f>[100]Sheet1!$E122</f>
        <v>0</v>
      </c>
      <c r="R124" s="187">
        <f t="shared" si="11"/>
        <v>0</v>
      </c>
      <c r="S124" s="187">
        <f>'[96]Managerial P&amp;L-NJ'!$L124</f>
        <v>0</v>
      </c>
      <c r="T124" s="187">
        <f>[100]Sheet1!$F122</f>
        <v>0</v>
      </c>
      <c r="U124" s="187">
        <f t="shared" si="7"/>
        <v>0</v>
      </c>
      <c r="V124" s="187">
        <f>'[96]Managerial P&amp;L-NJ'!$U124</f>
        <v>0</v>
      </c>
      <c r="W124" s="187">
        <f>[100]Sheet1!$G122</f>
        <v>0</v>
      </c>
      <c r="X124" s="187">
        <f t="shared" si="8"/>
        <v>0</v>
      </c>
    </row>
    <row r="125" spans="1:24" s="15" customFormat="1" ht="15.95" customHeight="1" x14ac:dyDescent="0.2">
      <c r="A125" s="26"/>
      <c r="B125" s="179">
        <f t="shared" si="6"/>
        <v>122</v>
      </c>
      <c r="C125" s="196" t="s">
        <v>1644</v>
      </c>
      <c r="D125" s="187">
        <f>'[96]Managerial P&amp;L-NJ'!$C125</f>
        <v>0</v>
      </c>
      <c r="E125" s="187">
        <f>'[96]Managerial P&amp;L-NJ'!$D125</f>
        <v>0</v>
      </c>
      <c r="F125" s="189"/>
      <c r="G125" s="189"/>
      <c r="H125" s="187">
        <f t="shared" si="9"/>
        <v>0</v>
      </c>
      <c r="I125" s="187">
        <f>'[96]Managerial P&amp;L-NJ'!$F125</f>
        <v>0</v>
      </c>
      <c r="J125" s="187">
        <f>'[96]Managerial P&amp;L-NJ'!$G125</f>
        <v>0</v>
      </c>
      <c r="K125" s="187">
        <f>'[96]Managerial P&amp;L-NJ'!$H125</f>
        <v>0</v>
      </c>
      <c r="L125" s="187">
        <f>[100]Sheet1!$D123</f>
        <v>0</v>
      </c>
      <c r="M125" s="187">
        <f t="shared" si="10"/>
        <v>0</v>
      </c>
      <c r="N125" s="187">
        <f>'[96]Managerial P&amp;L-NJ'!$I125</f>
        <v>0</v>
      </c>
      <c r="O125" s="187">
        <f>'[96]Managerial P&amp;L-NJ'!$J125</f>
        <v>0</v>
      </c>
      <c r="P125" s="187">
        <f>'[96]Managerial P&amp;L-NJ'!$K125</f>
        <v>0</v>
      </c>
      <c r="Q125" s="187">
        <f>[100]Sheet1!$E123</f>
        <v>0</v>
      </c>
      <c r="R125" s="187">
        <f t="shared" si="11"/>
        <v>0</v>
      </c>
      <c r="S125" s="187">
        <f>'[96]Managerial P&amp;L-NJ'!$L125</f>
        <v>0</v>
      </c>
      <c r="T125" s="187">
        <f>[100]Sheet1!$F123</f>
        <v>0</v>
      </c>
      <c r="U125" s="187">
        <f t="shared" si="7"/>
        <v>0</v>
      </c>
      <c r="V125" s="187">
        <f>'[96]Managerial P&amp;L-NJ'!$U125</f>
        <v>0</v>
      </c>
      <c r="W125" s="187">
        <f>[100]Sheet1!$G123</f>
        <v>0</v>
      </c>
      <c r="X125" s="187">
        <f t="shared" si="8"/>
        <v>0</v>
      </c>
    </row>
    <row r="126" spans="1:24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7">
        <f>'[96]Managerial P&amp;L-NJ'!$C126</f>
        <v>0</v>
      </c>
      <c r="E126" s="187">
        <f>'[96]Managerial P&amp;L-NJ'!$D126</f>
        <v>0</v>
      </c>
      <c r="F126" s="189"/>
      <c r="G126" s="189"/>
      <c r="H126" s="187">
        <f t="shared" si="9"/>
        <v>0</v>
      </c>
      <c r="I126" s="187">
        <f>'[96]Managerial P&amp;L-NJ'!$F126</f>
        <v>0</v>
      </c>
      <c r="J126" s="187">
        <f>'[96]Managerial P&amp;L-NJ'!$G126</f>
        <v>0</v>
      </c>
      <c r="K126" s="187">
        <f>'[96]Managerial P&amp;L-NJ'!$H126</f>
        <v>0</v>
      </c>
      <c r="L126" s="187">
        <f>[100]Sheet1!$D124</f>
        <v>0</v>
      </c>
      <c r="M126" s="187">
        <f t="shared" si="10"/>
        <v>0</v>
      </c>
      <c r="N126" s="187">
        <f>'[96]Managerial P&amp;L-NJ'!$I126</f>
        <v>0</v>
      </c>
      <c r="O126" s="187">
        <f>'[96]Managerial P&amp;L-NJ'!$J126</f>
        <v>0</v>
      </c>
      <c r="P126" s="187">
        <f>'[96]Managerial P&amp;L-NJ'!$K126</f>
        <v>0</v>
      </c>
      <c r="Q126" s="187">
        <f>[100]Sheet1!$E124</f>
        <v>0</v>
      </c>
      <c r="R126" s="187">
        <f t="shared" si="11"/>
        <v>0</v>
      </c>
      <c r="S126" s="187">
        <f>'[96]Managerial P&amp;L-NJ'!$L126</f>
        <v>0</v>
      </c>
      <c r="T126" s="187">
        <f>[100]Sheet1!$F124</f>
        <v>0</v>
      </c>
      <c r="U126" s="187">
        <f t="shared" si="7"/>
        <v>0</v>
      </c>
      <c r="V126" s="187">
        <f>'[96]Managerial P&amp;L-NJ'!$U126</f>
        <v>0</v>
      </c>
      <c r="W126" s="187">
        <f>[100]Sheet1!$G124</f>
        <v>0</v>
      </c>
      <c r="X126" s="187">
        <f t="shared" si="8"/>
        <v>0</v>
      </c>
    </row>
    <row r="127" spans="1:24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7">
        <f>'[96]Managerial P&amp;L-NJ'!$C127</f>
        <v>0</v>
      </c>
      <c r="E127" s="187">
        <f>'[96]Managerial P&amp;L-NJ'!$D127</f>
        <v>0</v>
      </c>
      <c r="F127" s="190"/>
      <c r="G127" s="190"/>
      <c r="H127" s="187">
        <f t="shared" si="9"/>
        <v>0</v>
      </c>
      <c r="I127" s="187">
        <f>'[96]Managerial P&amp;L-NJ'!$F127</f>
        <v>0</v>
      </c>
      <c r="J127" s="187">
        <f>'[96]Managerial P&amp;L-NJ'!$G127</f>
        <v>0</v>
      </c>
      <c r="K127" s="187">
        <f>'[96]Managerial P&amp;L-NJ'!$H127</f>
        <v>0</v>
      </c>
      <c r="L127" s="187" t="str">
        <f>[100]Sheet1!$D125</f>
        <v>1,404,804.16</v>
      </c>
      <c r="M127" s="187">
        <f t="shared" si="10"/>
        <v>-1404804.16</v>
      </c>
      <c r="N127" s="187">
        <f>'[96]Managerial P&amp;L-NJ'!$I127</f>
        <v>0</v>
      </c>
      <c r="O127" s="187">
        <f>'[96]Managerial P&amp;L-NJ'!$J127</f>
        <v>0</v>
      </c>
      <c r="P127" s="187">
        <f>'[96]Managerial P&amp;L-NJ'!$K127</f>
        <v>0</v>
      </c>
      <c r="Q127" s="187">
        <f>[100]Sheet1!$E125</f>
        <v>0</v>
      </c>
      <c r="R127" s="187">
        <f t="shared" si="11"/>
        <v>0</v>
      </c>
      <c r="S127" s="187">
        <f>'[96]Managerial P&amp;L-NJ'!$L127</f>
        <v>0</v>
      </c>
      <c r="T127" s="187">
        <f>[100]Sheet1!$F125</f>
        <v>0</v>
      </c>
      <c r="U127" s="187">
        <f t="shared" si="7"/>
        <v>0</v>
      </c>
      <c r="V127" s="187">
        <f>'[96]Managerial P&amp;L-NJ'!$U127</f>
        <v>0</v>
      </c>
      <c r="W127" s="187">
        <f>[100]Sheet1!$G125</f>
        <v>0</v>
      </c>
      <c r="X127" s="187">
        <f t="shared" si="8"/>
        <v>0</v>
      </c>
    </row>
    <row r="128" spans="1:24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7">
        <f>'[96]Managerial P&amp;L-NJ'!$C128</f>
        <v>0</v>
      </c>
      <c r="E128" s="187">
        <f>'[96]Managerial P&amp;L-NJ'!$D128</f>
        <v>0</v>
      </c>
      <c r="F128" s="189"/>
      <c r="G128" s="189"/>
      <c r="H128" s="187">
        <f t="shared" si="9"/>
        <v>0</v>
      </c>
      <c r="I128" s="187">
        <f>'[96]Managerial P&amp;L-NJ'!$F128</f>
        <v>0</v>
      </c>
      <c r="J128" s="187">
        <f>'[96]Managerial P&amp;L-NJ'!$G128</f>
        <v>0</v>
      </c>
      <c r="K128" s="187">
        <f>'[96]Managerial P&amp;L-NJ'!$H128</f>
        <v>0</v>
      </c>
      <c r="L128" s="187">
        <f>[100]Sheet1!$D126</f>
        <v>0</v>
      </c>
      <c r="M128" s="187">
        <f t="shared" si="10"/>
        <v>0</v>
      </c>
      <c r="N128" s="187">
        <f>'[96]Managerial P&amp;L-NJ'!$I128</f>
        <v>0</v>
      </c>
      <c r="O128" s="187">
        <f>'[96]Managerial P&amp;L-NJ'!$J128</f>
        <v>0</v>
      </c>
      <c r="P128" s="187">
        <f>'[96]Managerial P&amp;L-NJ'!$K128</f>
        <v>0</v>
      </c>
      <c r="Q128" s="187">
        <f>[100]Sheet1!$E126</f>
        <v>0</v>
      </c>
      <c r="R128" s="187">
        <f t="shared" si="11"/>
        <v>0</v>
      </c>
      <c r="S128" s="187">
        <f>'[96]Managerial P&amp;L-NJ'!$L128</f>
        <v>0</v>
      </c>
      <c r="T128" s="187">
        <f>[100]Sheet1!$F126</f>
        <v>0</v>
      </c>
      <c r="U128" s="187">
        <f t="shared" si="7"/>
        <v>0</v>
      </c>
      <c r="V128" s="187">
        <f>'[96]Managerial P&amp;L-NJ'!$U128</f>
        <v>0</v>
      </c>
      <c r="W128" s="187">
        <f>[100]Sheet1!$G126</f>
        <v>0</v>
      </c>
      <c r="X128" s="187">
        <f t="shared" si="8"/>
        <v>0</v>
      </c>
    </row>
    <row r="129" spans="1:24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7">
        <f>'[96]Managerial P&amp;L-NJ'!$C129</f>
        <v>0</v>
      </c>
      <c r="E129" s="187">
        <f>'[96]Managerial P&amp;L-NJ'!$D129</f>
        <v>0</v>
      </c>
      <c r="F129" s="189"/>
      <c r="G129" s="189"/>
      <c r="H129" s="187">
        <f t="shared" si="9"/>
        <v>0</v>
      </c>
      <c r="I129" s="187">
        <f>'[96]Managerial P&amp;L-NJ'!$F129</f>
        <v>0</v>
      </c>
      <c r="J129" s="187">
        <f>'[96]Managerial P&amp;L-NJ'!$G129</f>
        <v>0</v>
      </c>
      <c r="K129" s="187">
        <f>'[96]Managerial P&amp;L-NJ'!$H129</f>
        <v>0</v>
      </c>
      <c r="L129" s="187">
        <f>[100]Sheet1!$D127</f>
        <v>0</v>
      </c>
      <c r="M129" s="187">
        <f t="shared" si="10"/>
        <v>0</v>
      </c>
      <c r="N129" s="187">
        <f>'[96]Managerial P&amp;L-NJ'!$I129</f>
        <v>0</v>
      </c>
      <c r="O129" s="187">
        <f>'[96]Managerial P&amp;L-NJ'!$J129</f>
        <v>0</v>
      </c>
      <c r="P129" s="187">
        <f>'[96]Managerial P&amp;L-NJ'!$K129</f>
        <v>0</v>
      </c>
      <c r="Q129" s="187">
        <f>[100]Sheet1!$E127</f>
        <v>0</v>
      </c>
      <c r="R129" s="187">
        <f t="shared" si="11"/>
        <v>0</v>
      </c>
      <c r="S129" s="187">
        <f>'[96]Managerial P&amp;L-NJ'!$L129</f>
        <v>0</v>
      </c>
      <c r="T129" s="187">
        <f>[100]Sheet1!$F127</f>
        <v>0</v>
      </c>
      <c r="U129" s="187">
        <f t="shared" si="7"/>
        <v>0</v>
      </c>
      <c r="V129" s="187">
        <f>'[96]Managerial P&amp;L-NJ'!$U129</f>
        <v>0</v>
      </c>
      <c r="W129" s="187">
        <f>[100]Sheet1!$G127</f>
        <v>0</v>
      </c>
      <c r="X129" s="187">
        <f t="shared" si="8"/>
        <v>0</v>
      </c>
    </row>
    <row r="130" spans="1:24" s="15" customFormat="1" ht="15.95" customHeight="1" x14ac:dyDescent="0.2">
      <c r="A130" s="26"/>
      <c r="B130" s="179">
        <f t="shared" si="6"/>
        <v>127</v>
      </c>
      <c r="C130" s="196" t="s">
        <v>1644</v>
      </c>
      <c r="D130" s="187">
        <f>'[96]Managerial P&amp;L-NJ'!$C130</f>
        <v>0</v>
      </c>
      <c r="E130" s="187">
        <f>'[96]Managerial P&amp;L-NJ'!$D130</f>
        <v>0</v>
      </c>
      <c r="F130" s="189"/>
      <c r="G130" s="189"/>
      <c r="H130" s="187">
        <f t="shared" si="9"/>
        <v>0</v>
      </c>
      <c r="I130" s="187">
        <f>'[96]Managerial P&amp;L-NJ'!$F130</f>
        <v>0</v>
      </c>
      <c r="J130" s="187">
        <f>'[96]Managerial P&amp;L-NJ'!$G130</f>
        <v>0</v>
      </c>
      <c r="K130" s="187">
        <f>'[96]Managerial P&amp;L-NJ'!$H130</f>
        <v>0</v>
      </c>
      <c r="L130" s="187">
        <f>[100]Sheet1!$D128</f>
        <v>0</v>
      </c>
      <c r="M130" s="187">
        <f t="shared" si="10"/>
        <v>0</v>
      </c>
      <c r="N130" s="187">
        <f>'[96]Managerial P&amp;L-NJ'!$I130</f>
        <v>0</v>
      </c>
      <c r="O130" s="187">
        <f>'[96]Managerial P&amp;L-NJ'!$J130</f>
        <v>0</v>
      </c>
      <c r="P130" s="187">
        <f>'[96]Managerial P&amp;L-NJ'!$K130</f>
        <v>0</v>
      </c>
      <c r="Q130" s="187">
        <f>[100]Sheet1!$E128</f>
        <v>0</v>
      </c>
      <c r="R130" s="187">
        <f t="shared" si="11"/>
        <v>0</v>
      </c>
      <c r="S130" s="187">
        <f>'[96]Managerial P&amp;L-NJ'!$L130</f>
        <v>0</v>
      </c>
      <c r="T130" s="187">
        <f>[100]Sheet1!$F128</f>
        <v>0</v>
      </c>
      <c r="U130" s="187">
        <f t="shared" si="7"/>
        <v>0</v>
      </c>
      <c r="V130" s="187">
        <f>'[96]Managerial P&amp;L-NJ'!$U130</f>
        <v>0</v>
      </c>
      <c r="W130" s="187">
        <f>[100]Sheet1!$G128</f>
        <v>0</v>
      </c>
      <c r="X130" s="187">
        <f t="shared" si="8"/>
        <v>0</v>
      </c>
    </row>
    <row r="131" spans="1:24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7">
        <f>'[96]Managerial P&amp;L-NJ'!$C131</f>
        <v>0</v>
      </c>
      <c r="E131" s="187">
        <f>'[96]Managerial P&amp;L-NJ'!$D131</f>
        <v>0</v>
      </c>
      <c r="F131" s="189"/>
      <c r="G131" s="189"/>
      <c r="H131" s="187">
        <f t="shared" si="9"/>
        <v>0</v>
      </c>
      <c r="I131" s="187">
        <f>'[96]Managerial P&amp;L-NJ'!$F131</f>
        <v>0</v>
      </c>
      <c r="J131" s="187">
        <f>'[96]Managerial P&amp;L-NJ'!$G131</f>
        <v>0</v>
      </c>
      <c r="K131" s="187">
        <f>'[96]Managerial P&amp;L-NJ'!$H131</f>
        <v>0</v>
      </c>
      <c r="L131" s="187">
        <f>[100]Sheet1!$D129</f>
        <v>0</v>
      </c>
      <c r="M131" s="187">
        <f t="shared" si="10"/>
        <v>0</v>
      </c>
      <c r="N131" s="187">
        <f>'[96]Managerial P&amp;L-NJ'!$I131</f>
        <v>0</v>
      </c>
      <c r="O131" s="187">
        <f>'[96]Managerial P&amp;L-NJ'!$J131</f>
        <v>0</v>
      </c>
      <c r="P131" s="187">
        <f>'[96]Managerial P&amp;L-NJ'!$K131</f>
        <v>0</v>
      </c>
      <c r="Q131" s="187">
        <f>[100]Sheet1!$E129</f>
        <v>0</v>
      </c>
      <c r="R131" s="187">
        <f t="shared" si="11"/>
        <v>0</v>
      </c>
      <c r="S131" s="187">
        <f>'[96]Managerial P&amp;L-NJ'!$L131</f>
        <v>0</v>
      </c>
      <c r="T131" s="187">
        <f>[100]Sheet1!$F129</f>
        <v>0</v>
      </c>
      <c r="U131" s="187">
        <f t="shared" si="7"/>
        <v>0</v>
      </c>
      <c r="V131" s="187">
        <f>'[96]Managerial P&amp;L-NJ'!$U131</f>
        <v>0</v>
      </c>
      <c r="W131" s="187">
        <f>[100]Sheet1!$G129</f>
        <v>0</v>
      </c>
      <c r="X131" s="187">
        <f t="shared" si="8"/>
        <v>0</v>
      </c>
    </row>
    <row r="132" spans="1:24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7">
        <f>'[96]Managerial P&amp;L-NJ'!$C132</f>
        <v>0</v>
      </c>
      <c r="E132" s="187">
        <f>'[96]Managerial P&amp;L-NJ'!$D132</f>
        <v>0</v>
      </c>
      <c r="F132" s="190"/>
      <c r="G132" s="190"/>
      <c r="H132" s="187">
        <f t="shared" si="9"/>
        <v>0</v>
      </c>
      <c r="I132" s="187">
        <f>'[96]Managerial P&amp;L-NJ'!$F132</f>
        <v>0</v>
      </c>
      <c r="J132" s="187">
        <f>'[96]Managerial P&amp;L-NJ'!$G132</f>
        <v>0</v>
      </c>
      <c r="K132" s="187">
        <f>'[96]Managerial P&amp;L-NJ'!$H132</f>
        <v>0</v>
      </c>
      <c r="L132" s="187" t="str">
        <f>[100]Sheet1!$D130</f>
        <v>1,404,804.16</v>
      </c>
      <c r="M132" s="187">
        <f t="shared" si="10"/>
        <v>-1404804.16</v>
      </c>
      <c r="N132" s="187">
        <f>'[96]Managerial P&amp;L-NJ'!$I132</f>
        <v>0</v>
      </c>
      <c r="O132" s="187">
        <f>'[96]Managerial P&amp;L-NJ'!$J132</f>
        <v>0</v>
      </c>
      <c r="P132" s="187">
        <f>'[96]Managerial P&amp;L-NJ'!$K132</f>
        <v>0</v>
      </c>
      <c r="Q132" s="187">
        <f>[100]Sheet1!$E130</f>
        <v>0</v>
      </c>
      <c r="R132" s="187">
        <f t="shared" si="11"/>
        <v>0</v>
      </c>
      <c r="S132" s="187">
        <f>'[96]Managerial P&amp;L-NJ'!$L132</f>
        <v>0</v>
      </c>
      <c r="T132" s="187">
        <f>[100]Sheet1!$F130</f>
        <v>0</v>
      </c>
      <c r="U132" s="187">
        <f t="shared" si="7"/>
        <v>0</v>
      </c>
      <c r="V132" s="187">
        <f>'[96]Managerial P&amp;L-NJ'!$U132</f>
        <v>0</v>
      </c>
      <c r="W132" s="187">
        <f>[100]Sheet1!$G130</f>
        <v>0</v>
      </c>
      <c r="X132" s="187">
        <f t="shared" si="8"/>
        <v>0</v>
      </c>
    </row>
    <row r="133" spans="1:24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7">
        <f>'[96]Managerial P&amp;L-NJ'!$C133</f>
        <v>0</v>
      </c>
      <c r="E133" s="187">
        <f>'[96]Managerial P&amp;L-NJ'!$D133</f>
        <v>0</v>
      </c>
      <c r="F133" s="189"/>
      <c r="G133" s="189"/>
      <c r="H133" s="187">
        <f t="shared" si="9"/>
        <v>0</v>
      </c>
      <c r="I133" s="187">
        <f>'[96]Managerial P&amp;L-NJ'!$F133</f>
        <v>0</v>
      </c>
      <c r="J133" s="187">
        <f>'[96]Managerial P&amp;L-NJ'!$G133</f>
        <v>0</v>
      </c>
      <c r="K133" s="187">
        <f>'[96]Managerial P&amp;L-NJ'!$H133</f>
        <v>0</v>
      </c>
      <c r="L133" s="187">
        <f>[100]Sheet1!$D131</f>
        <v>0</v>
      </c>
      <c r="M133" s="187">
        <f t="shared" si="10"/>
        <v>0</v>
      </c>
      <c r="N133" s="187">
        <f>'[96]Managerial P&amp;L-NJ'!$I133</f>
        <v>0</v>
      </c>
      <c r="O133" s="187">
        <f>'[96]Managerial P&amp;L-NJ'!$J133</f>
        <v>0</v>
      </c>
      <c r="P133" s="187">
        <f>'[96]Managerial P&amp;L-NJ'!$K133</f>
        <v>0</v>
      </c>
      <c r="Q133" s="187">
        <f>[100]Sheet1!$E131</f>
        <v>0</v>
      </c>
      <c r="R133" s="187">
        <f t="shared" si="11"/>
        <v>0</v>
      </c>
      <c r="S133" s="187">
        <f>'[96]Managerial P&amp;L-NJ'!$L133</f>
        <v>0</v>
      </c>
      <c r="T133" s="187">
        <f>[100]Sheet1!$F131</f>
        <v>0</v>
      </c>
      <c r="U133" s="187">
        <f t="shared" ref="U133:U161" si="13">S133-T133</f>
        <v>0</v>
      </c>
      <c r="V133" s="187">
        <f>'[96]Managerial P&amp;L-NJ'!$U133</f>
        <v>0</v>
      </c>
      <c r="W133" s="187">
        <f>[100]Sheet1!$G131</f>
        <v>0</v>
      </c>
      <c r="X133" s="187">
        <f t="shared" ref="X133:X161" si="14">V133-W133</f>
        <v>0</v>
      </c>
    </row>
    <row r="134" spans="1:24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7">
        <f>'[96]Managerial P&amp;L-NJ'!$C134</f>
        <v>0</v>
      </c>
      <c r="E134" s="187">
        <f>'[96]Managerial P&amp;L-NJ'!$D134</f>
        <v>0</v>
      </c>
      <c r="F134" s="189"/>
      <c r="G134" s="189"/>
      <c r="H134" s="187">
        <f t="shared" ref="H134:H161" si="15">F134-G134</f>
        <v>0</v>
      </c>
      <c r="I134" s="187">
        <f>'[96]Managerial P&amp;L-NJ'!$F134</f>
        <v>0</v>
      </c>
      <c r="J134" s="187">
        <f>'[96]Managerial P&amp;L-NJ'!$G134</f>
        <v>0</v>
      </c>
      <c r="K134" s="187">
        <f>'[96]Managerial P&amp;L-NJ'!$H134</f>
        <v>0</v>
      </c>
      <c r="L134" s="187">
        <f>[100]Sheet1!$D132</f>
        <v>0</v>
      </c>
      <c r="M134" s="187">
        <f t="shared" ref="M134:M161" si="16">K134-L134</f>
        <v>0</v>
      </c>
      <c r="N134" s="187">
        <f>'[96]Managerial P&amp;L-NJ'!$I134</f>
        <v>0</v>
      </c>
      <c r="O134" s="187">
        <f>'[96]Managerial P&amp;L-NJ'!$J134</f>
        <v>0</v>
      </c>
      <c r="P134" s="187">
        <f>'[96]Managerial P&amp;L-NJ'!$K134</f>
        <v>0</v>
      </c>
      <c r="Q134" s="187">
        <f>[100]Sheet1!$E132</f>
        <v>0</v>
      </c>
      <c r="R134" s="187">
        <f t="shared" ref="R134:R161" si="17">P134-Q134</f>
        <v>0</v>
      </c>
      <c r="S134" s="187">
        <f>'[96]Managerial P&amp;L-NJ'!$L134</f>
        <v>0</v>
      </c>
      <c r="T134" s="187">
        <f>[100]Sheet1!$F132</f>
        <v>0</v>
      </c>
      <c r="U134" s="187">
        <f t="shared" si="13"/>
        <v>0</v>
      </c>
      <c r="V134" s="187">
        <f>'[96]Managerial P&amp;L-NJ'!$U134</f>
        <v>0</v>
      </c>
      <c r="W134" s="187">
        <f>[100]Sheet1!$G132</f>
        <v>0</v>
      </c>
      <c r="X134" s="187">
        <f t="shared" si="14"/>
        <v>0</v>
      </c>
    </row>
    <row r="135" spans="1:24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7">
        <f>'[96]Managerial P&amp;L-NJ'!$C135</f>
        <v>0</v>
      </c>
      <c r="E135" s="187">
        <f>'[96]Managerial P&amp;L-NJ'!$D135</f>
        <v>0</v>
      </c>
      <c r="F135" s="189"/>
      <c r="G135" s="189"/>
      <c r="H135" s="187">
        <f t="shared" si="15"/>
        <v>0</v>
      </c>
      <c r="I135" s="187">
        <f>'[96]Managerial P&amp;L-NJ'!$F135</f>
        <v>0</v>
      </c>
      <c r="J135" s="187">
        <f>'[96]Managerial P&amp;L-NJ'!$G135</f>
        <v>0</v>
      </c>
      <c r="K135" s="187">
        <f>'[96]Managerial P&amp;L-NJ'!$H135</f>
        <v>0</v>
      </c>
      <c r="L135" s="187">
        <f>[100]Sheet1!$D133</f>
        <v>0</v>
      </c>
      <c r="M135" s="187">
        <f t="shared" si="16"/>
        <v>0</v>
      </c>
      <c r="N135" s="187">
        <f>'[96]Managerial P&amp;L-NJ'!$I135</f>
        <v>0</v>
      </c>
      <c r="O135" s="187">
        <f>'[96]Managerial P&amp;L-NJ'!$J135</f>
        <v>0</v>
      </c>
      <c r="P135" s="187">
        <f>'[96]Managerial P&amp;L-NJ'!$K135</f>
        <v>0</v>
      </c>
      <c r="Q135" s="187">
        <f>[100]Sheet1!$E133</f>
        <v>0</v>
      </c>
      <c r="R135" s="187">
        <f t="shared" si="17"/>
        <v>0</v>
      </c>
      <c r="S135" s="187">
        <f>'[96]Managerial P&amp;L-NJ'!$L135</f>
        <v>0</v>
      </c>
      <c r="T135" s="187">
        <f>[100]Sheet1!$F133</f>
        <v>0</v>
      </c>
      <c r="U135" s="187">
        <f t="shared" si="13"/>
        <v>0</v>
      </c>
      <c r="V135" s="187">
        <f>'[96]Managerial P&amp;L-NJ'!$U135</f>
        <v>0</v>
      </c>
      <c r="W135" s="187">
        <f>[100]Sheet1!$G133</f>
        <v>0</v>
      </c>
      <c r="X135" s="187">
        <f t="shared" si="14"/>
        <v>0</v>
      </c>
    </row>
    <row r="136" spans="1:24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7">
        <f>'[96]Managerial P&amp;L-NJ'!$C136</f>
        <v>0</v>
      </c>
      <c r="E136" s="187">
        <f>'[96]Managerial P&amp;L-NJ'!$D136</f>
        <v>0</v>
      </c>
      <c r="F136" s="189"/>
      <c r="G136" s="189"/>
      <c r="H136" s="187">
        <f t="shared" si="15"/>
        <v>0</v>
      </c>
      <c r="I136" s="187">
        <f>'[96]Managerial P&amp;L-NJ'!$F136</f>
        <v>0</v>
      </c>
      <c r="J136" s="187">
        <f>'[96]Managerial P&amp;L-NJ'!$G136</f>
        <v>0</v>
      </c>
      <c r="K136" s="187">
        <f>'[96]Managerial P&amp;L-NJ'!$H136</f>
        <v>0</v>
      </c>
      <c r="L136" s="187">
        <f>[100]Sheet1!$D134</f>
        <v>0</v>
      </c>
      <c r="M136" s="187">
        <f t="shared" si="16"/>
        <v>0</v>
      </c>
      <c r="N136" s="187">
        <f>'[96]Managerial P&amp;L-NJ'!$I136</f>
        <v>0</v>
      </c>
      <c r="O136" s="187">
        <f>'[96]Managerial P&amp;L-NJ'!$J136</f>
        <v>0</v>
      </c>
      <c r="P136" s="187">
        <f>'[96]Managerial P&amp;L-NJ'!$K136</f>
        <v>0</v>
      </c>
      <c r="Q136" s="187">
        <f>[100]Sheet1!$E134</f>
        <v>0</v>
      </c>
      <c r="R136" s="187">
        <f t="shared" si="17"/>
        <v>0</v>
      </c>
      <c r="S136" s="187">
        <f>'[96]Managerial P&amp;L-NJ'!$L136</f>
        <v>0</v>
      </c>
      <c r="T136" s="187">
        <f>[100]Sheet1!$F134</f>
        <v>0</v>
      </c>
      <c r="U136" s="187">
        <f t="shared" si="13"/>
        <v>0</v>
      </c>
      <c r="V136" s="187">
        <f>'[96]Managerial P&amp;L-NJ'!$U136</f>
        <v>0</v>
      </c>
      <c r="W136" s="187">
        <f>[100]Sheet1!$G134</f>
        <v>0</v>
      </c>
      <c r="X136" s="187">
        <f t="shared" si="14"/>
        <v>0</v>
      </c>
    </row>
    <row r="137" spans="1:24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7">
        <f>'[96]Managerial P&amp;L-NJ'!$C137</f>
        <v>0</v>
      </c>
      <c r="E137" s="187">
        <f>'[96]Managerial P&amp;L-NJ'!$D137</f>
        <v>0</v>
      </c>
      <c r="F137" s="189"/>
      <c r="G137" s="189"/>
      <c r="H137" s="187">
        <f t="shared" si="15"/>
        <v>0</v>
      </c>
      <c r="I137" s="187">
        <f>'[96]Managerial P&amp;L-NJ'!$F137</f>
        <v>0</v>
      </c>
      <c r="J137" s="187">
        <f>'[96]Managerial P&amp;L-NJ'!$G137</f>
        <v>0</v>
      </c>
      <c r="K137" s="187">
        <f>'[96]Managerial P&amp;L-NJ'!$H137</f>
        <v>0</v>
      </c>
      <c r="L137" s="187">
        <f>[100]Sheet1!$D135</f>
        <v>0</v>
      </c>
      <c r="M137" s="187">
        <f t="shared" si="16"/>
        <v>0</v>
      </c>
      <c r="N137" s="187">
        <f>'[96]Managerial P&amp;L-NJ'!$I137</f>
        <v>0</v>
      </c>
      <c r="O137" s="187">
        <f>'[96]Managerial P&amp;L-NJ'!$J137</f>
        <v>0</v>
      </c>
      <c r="P137" s="187">
        <f>'[96]Managerial P&amp;L-NJ'!$K137</f>
        <v>0</v>
      </c>
      <c r="Q137" s="187">
        <f>[100]Sheet1!$E135</f>
        <v>0</v>
      </c>
      <c r="R137" s="187">
        <f t="shared" si="17"/>
        <v>0</v>
      </c>
      <c r="S137" s="187">
        <f>'[96]Managerial P&amp;L-NJ'!$L137</f>
        <v>0</v>
      </c>
      <c r="T137" s="187">
        <f>[100]Sheet1!$F135</f>
        <v>0</v>
      </c>
      <c r="U137" s="187">
        <f t="shared" si="13"/>
        <v>0</v>
      </c>
      <c r="V137" s="187">
        <f>'[96]Managerial P&amp;L-NJ'!$U137</f>
        <v>0</v>
      </c>
      <c r="W137" s="187">
        <f>[100]Sheet1!$G135</f>
        <v>0</v>
      </c>
      <c r="X137" s="187">
        <f t="shared" si="14"/>
        <v>0</v>
      </c>
    </row>
    <row r="138" spans="1:24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7">
        <f>'[96]Managerial P&amp;L-NJ'!$C138</f>
        <v>0</v>
      </c>
      <c r="E138" s="187">
        <f>'[96]Managerial P&amp;L-NJ'!$D138</f>
        <v>0</v>
      </c>
      <c r="F138" s="189"/>
      <c r="G138" s="189"/>
      <c r="H138" s="187">
        <f t="shared" si="15"/>
        <v>0</v>
      </c>
      <c r="I138" s="187">
        <f>'[96]Managerial P&amp;L-NJ'!$F138</f>
        <v>0</v>
      </c>
      <c r="J138" s="187">
        <f>'[96]Managerial P&amp;L-NJ'!$G138</f>
        <v>0</v>
      </c>
      <c r="K138" s="187">
        <f>'[96]Managerial P&amp;L-NJ'!$H138</f>
        <v>0</v>
      </c>
      <c r="L138" s="187">
        <f>[100]Sheet1!$D136</f>
        <v>0</v>
      </c>
      <c r="M138" s="187">
        <f t="shared" si="16"/>
        <v>0</v>
      </c>
      <c r="N138" s="187">
        <f>'[96]Managerial P&amp;L-NJ'!$I138</f>
        <v>0</v>
      </c>
      <c r="O138" s="187">
        <f>'[96]Managerial P&amp;L-NJ'!$J138</f>
        <v>0</v>
      </c>
      <c r="P138" s="187">
        <f>'[96]Managerial P&amp;L-NJ'!$K138</f>
        <v>0</v>
      </c>
      <c r="Q138" s="187">
        <f>[100]Sheet1!$E136</f>
        <v>0</v>
      </c>
      <c r="R138" s="187">
        <f t="shared" si="17"/>
        <v>0</v>
      </c>
      <c r="S138" s="187">
        <f>'[96]Managerial P&amp;L-NJ'!$L138</f>
        <v>0</v>
      </c>
      <c r="T138" s="187">
        <f>[100]Sheet1!$F136</f>
        <v>0</v>
      </c>
      <c r="U138" s="187">
        <f t="shared" si="13"/>
        <v>0</v>
      </c>
      <c r="V138" s="187">
        <f>'[96]Managerial P&amp;L-NJ'!$U138</f>
        <v>0</v>
      </c>
      <c r="W138" s="187">
        <f>[100]Sheet1!$G136</f>
        <v>0</v>
      </c>
      <c r="X138" s="187">
        <f t="shared" si="14"/>
        <v>0</v>
      </c>
    </row>
    <row r="139" spans="1:24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7">
        <f>'[96]Managerial P&amp;L-NJ'!$C139</f>
        <v>0</v>
      </c>
      <c r="E139" s="187">
        <f>'[96]Managerial P&amp;L-NJ'!$D139</f>
        <v>0</v>
      </c>
      <c r="F139" s="189"/>
      <c r="G139" s="189"/>
      <c r="H139" s="187">
        <f t="shared" si="15"/>
        <v>0</v>
      </c>
      <c r="I139" s="187">
        <f>'[96]Managerial P&amp;L-NJ'!$F139</f>
        <v>0</v>
      </c>
      <c r="J139" s="187">
        <f>'[96]Managerial P&amp;L-NJ'!$G139</f>
        <v>0</v>
      </c>
      <c r="K139" s="187">
        <f>'[96]Managerial P&amp;L-NJ'!$H139</f>
        <v>0</v>
      </c>
      <c r="L139" s="187">
        <f>[100]Sheet1!$D137</f>
        <v>0</v>
      </c>
      <c r="M139" s="187">
        <f t="shared" si="16"/>
        <v>0</v>
      </c>
      <c r="N139" s="187">
        <f>'[96]Managerial P&amp;L-NJ'!$I139</f>
        <v>0</v>
      </c>
      <c r="O139" s="187">
        <f>'[96]Managerial P&amp;L-NJ'!$J139</f>
        <v>0</v>
      </c>
      <c r="P139" s="187">
        <f>'[96]Managerial P&amp;L-NJ'!$K139</f>
        <v>0</v>
      </c>
      <c r="Q139" s="187">
        <f>[100]Sheet1!$E137</f>
        <v>0</v>
      </c>
      <c r="R139" s="187">
        <f t="shared" si="17"/>
        <v>0</v>
      </c>
      <c r="S139" s="187">
        <f>'[96]Managerial P&amp;L-NJ'!$L139</f>
        <v>0</v>
      </c>
      <c r="T139" s="187">
        <f>[100]Sheet1!$F137</f>
        <v>0</v>
      </c>
      <c r="U139" s="187">
        <f t="shared" si="13"/>
        <v>0</v>
      </c>
      <c r="V139" s="187">
        <f>'[96]Managerial P&amp;L-NJ'!$U139</f>
        <v>0</v>
      </c>
      <c r="W139" s="187">
        <f>[100]Sheet1!$G137</f>
        <v>0</v>
      </c>
      <c r="X139" s="187">
        <f t="shared" si="14"/>
        <v>0</v>
      </c>
    </row>
    <row r="140" spans="1:24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7">
        <f>'[96]Managerial P&amp;L-NJ'!$C140</f>
        <v>0</v>
      </c>
      <c r="E140" s="187">
        <f>'[96]Managerial P&amp;L-NJ'!$D140</f>
        <v>0</v>
      </c>
      <c r="F140" s="189"/>
      <c r="G140" s="189"/>
      <c r="H140" s="187">
        <f t="shared" si="15"/>
        <v>0</v>
      </c>
      <c r="I140" s="187">
        <f>'[96]Managerial P&amp;L-NJ'!$F140</f>
        <v>0</v>
      </c>
      <c r="J140" s="187">
        <f>'[96]Managerial P&amp;L-NJ'!$G140</f>
        <v>0</v>
      </c>
      <c r="K140" s="187">
        <f>'[96]Managerial P&amp;L-NJ'!$H140</f>
        <v>0</v>
      </c>
      <c r="L140" s="187">
        <f>[100]Sheet1!$D138</f>
        <v>0</v>
      </c>
      <c r="M140" s="187">
        <f t="shared" si="16"/>
        <v>0</v>
      </c>
      <c r="N140" s="187">
        <f>'[96]Managerial P&amp;L-NJ'!$I140</f>
        <v>0</v>
      </c>
      <c r="O140" s="187">
        <f>'[96]Managerial P&amp;L-NJ'!$J140</f>
        <v>0</v>
      </c>
      <c r="P140" s="187">
        <f>'[96]Managerial P&amp;L-NJ'!$K140</f>
        <v>0</v>
      </c>
      <c r="Q140" s="187">
        <f>[100]Sheet1!$E138</f>
        <v>0</v>
      </c>
      <c r="R140" s="187">
        <f t="shared" si="17"/>
        <v>0</v>
      </c>
      <c r="S140" s="187">
        <f>'[96]Managerial P&amp;L-NJ'!$L140</f>
        <v>0</v>
      </c>
      <c r="T140" s="187">
        <f>[100]Sheet1!$F138</f>
        <v>0</v>
      </c>
      <c r="U140" s="187">
        <f t="shared" si="13"/>
        <v>0</v>
      </c>
      <c r="V140" s="187">
        <f>'[96]Managerial P&amp;L-NJ'!$U140</f>
        <v>0</v>
      </c>
      <c r="W140" s="187">
        <f>[100]Sheet1!$G138</f>
        <v>0</v>
      </c>
      <c r="X140" s="187">
        <f t="shared" si="14"/>
        <v>0</v>
      </c>
    </row>
    <row r="141" spans="1:24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7">
        <f>'[96]Managerial P&amp;L-NJ'!$C141</f>
        <v>0</v>
      </c>
      <c r="E141" s="187">
        <f>'[96]Managerial P&amp;L-NJ'!$D141</f>
        <v>0</v>
      </c>
      <c r="F141" s="189"/>
      <c r="G141" s="189"/>
      <c r="H141" s="187">
        <f t="shared" si="15"/>
        <v>0</v>
      </c>
      <c r="I141" s="187">
        <f>'[96]Managerial P&amp;L-NJ'!$F141</f>
        <v>0</v>
      </c>
      <c r="J141" s="187">
        <f>'[96]Managerial P&amp;L-NJ'!$G141</f>
        <v>0</v>
      </c>
      <c r="K141" s="187">
        <f>'[96]Managerial P&amp;L-NJ'!$H141</f>
        <v>0</v>
      </c>
      <c r="L141" s="187">
        <f>[100]Sheet1!$D139</f>
        <v>0</v>
      </c>
      <c r="M141" s="187">
        <f t="shared" si="16"/>
        <v>0</v>
      </c>
      <c r="N141" s="187">
        <f>'[96]Managerial P&amp;L-NJ'!$I141</f>
        <v>0</v>
      </c>
      <c r="O141" s="187">
        <f>'[96]Managerial P&amp;L-NJ'!$J141</f>
        <v>0</v>
      </c>
      <c r="P141" s="187">
        <f>'[96]Managerial P&amp;L-NJ'!$K141</f>
        <v>0</v>
      </c>
      <c r="Q141" s="187">
        <f>[100]Sheet1!$E139</f>
        <v>0</v>
      </c>
      <c r="R141" s="187">
        <f t="shared" si="17"/>
        <v>0</v>
      </c>
      <c r="S141" s="187">
        <f>'[96]Managerial P&amp;L-NJ'!$L141</f>
        <v>0</v>
      </c>
      <c r="T141" s="187">
        <f>[100]Sheet1!$F139</f>
        <v>0</v>
      </c>
      <c r="U141" s="187">
        <f t="shared" si="13"/>
        <v>0</v>
      </c>
      <c r="V141" s="187">
        <f>'[96]Managerial P&amp;L-NJ'!$U141</f>
        <v>0</v>
      </c>
      <c r="W141" s="187">
        <f>[100]Sheet1!$G139</f>
        <v>0</v>
      </c>
      <c r="X141" s="187">
        <f t="shared" si="14"/>
        <v>0</v>
      </c>
    </row>
    <row r="142" spans="1:24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7">
        <f>'[96]Managerial P&amp;L-NJ'!$C142</f>
        <v>0</v>
      </c>
      <c r="E142" s="187">
        <f>'[96]Managerial P&amp;L-NJ'!$D142</f>
        <v>0</v>
      </c>
      <c r="F142" s="189"/>
      <c r="G142" s="189"/>
      <c r="H142" s="187">
        <f t="shared" si="15"/>
        <v>0</v>
      </c>
      <c r="I142" s="187">
        <f>'[96]Managerial P&amp;L-NJ'!$F142</f>
        <v>0</v>
      </c>
      <c r="J142" s="187">
        <f>'[96]Managerial P&amp;L-NJ'!$G142</f>
        <v>0</v>
      </c>
      <c r="K142" s="187">
        <f>'[96]Managerial P&amp;L-NJ'!$H142</f>
        <v>0</v>
      </c>
      <c r="L142" s="187">
        <f>[100]Sheet1!$D140</f>
        <v>0</v>
      </c>
      <c r="M142" s="187">
        <f t="shared" si="16"/>
        <v>0</v>
      </c>
      <c r="N142" s="187">
        <f>'[96]Managerial P&amp;L-NJ'!$I142</f>
        <v>0</v>
      </c>
      <c r="O142" s="187">
        <f>'[96]Managerial P&amp;L-NJ'!$J142</f>
        <v>0</v>
      </c>
      <c r="P142" s="187">
        <f>'[96]Managerial P&amp;L-NJ'!$K142</f>
        <v>0</v>
      </c>
      <c r="Q142" s="187">
        <f>[100]Sheet1!$E140</f>
        <v>0</v>
      </c>
      <c r="R142" s="187">
        <f t="shared" si="17"/>
        <v>0</v>
      </c>
      <c r="S142" s="187">
        <f>'[96]Managerial P&amp;L-NJ'!$L142</f>
        <v>0</v>
      </c>
      <c r="T142" s="187">
        <f>[100]Sheet1!$F140</f>
        <v>0</v>
      </c>
      <c r="U142" s="187">
        <f t="shared" si="13"/>
        <v>0</v>
      </c>
      <c r="V142" s="187">
        <f>'[96]Managerial P&amp;L-NJ'!$U142</f>
        <v>0</v>
      </c>
      <c r="W142" s="187">
        <f>[100]Sheet1!$G140</f>
        <v>0</v>
      </c>
      <c r="X142" s="187">
        <f t="shared" si="14"/>
        <v>0</v>
      </c>
    </row>
    <row r="143" spans="1:24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7">
        <f>'[96]Managerial P&amp;L-NJ'!$C143</f>
        <v>0</v>
      </c>
      <c r="E143" s="187">
        <f>'[96]Managerial P&amp;L-NJ'!$D143</f>
        <v>0</v>
      </c>
      <c r="F143" s="189"/>
      <c r="G143" s="189"/>
      <c r="H143" s="187">
        <f t="shared" si="15"/>
        <v>0</v>
      </c>
      <c r="I143" s="187">
        <f>'[96]Managerial P&amp;L-NJ'!$F143</f>
        <v>0</v>
      </c>
      <c r="J143" s="187">
        <f>'[96]Managerial P&amp;L-NJ'!$G143</f>
        <v>0</v>
      </c>
      <c r="K143" s="187">
        <f>'[96]Managerial P&amp;L-NJ'!$H143</f>
        <v>0</v>
      </c>
      <c r="L143" s="187">
        <f>[100]Sheet1!$D141</f>
        <v>0</v>
      </c>
      <c r="M143" s="187">
        <f t="shared" si="16"/>
        <v>0</v>
      </c>
      <c r="N143" s="187">
        <f>'[96]Managerial P&amp;L-NJ'!$I143</f>
        <v>0</v>
      </c>
      <c r="O143" s="187">
        <f>'[96]Managerial P&amp;L-NJ'!$J143</f>
        <v>0</v>
      </c>
      <c r="P143" s="187">
        <f>'[96]Managerial P&amp;L-NJ'!$K143</f>
        <v>0</v>
      </c>
      <c r="Q143" s="187">
        <f>[100]Sheet1!$E141</f>
        <v>0</v>
      </c>
      <c r="R143" s="187">
        <f t="shared" si="17"/>
        <v>0</v>
      </c>
      <c r="S143" s="187">
        <f>'[96]Managerial P&amp;L-NJ'!$L143</f>
        <v>0</v>
      </c>
      <c r="T143" s="187">
        <f>[100]Sheet1!$F141</f>
        <v>0</v>
      </c>
      <c r="U143" s="187">
        <f t="shared" si="13"/>
        <v>0</v>
      </c>
      <c r="V143" s="187">
        <f>'[96]Managerial P&amp;L-NJ'!$U143</f>
        <v>0</v>
      </c>
      <c r="W143" s="187">
        <f>[100]Sheet1!$G141</f>
        <v>0</v>
      </c>
      <c r="X143" s="187">
        <f t="shared" si="14"/>
        <v>0</v>
      </c>
    </row>
    <row r="144" spans="1:24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7">
        <f>'[96]Managerial P&amp;L-NJ'!$C144</f>
        <v>0</v>
      </c>
      <c r="E144" s="187">
        <f>'[96]Managerial P&amp;L-NJ'!$D144</f>
        <v>0</v>
      </c>
      <c r="F144" s="189"/>
      <c r="G144" s="189"/>
      <c r="H144" s="187">
        <f t="shared" si="15"/>
        <v>0</v>
      </c>
      <c r="I144" s="187">
        <f>'[96]Managerial P&amp;L-NJ'!$F144</f>
        <v>0</v>
      </c>
      <c r="J144" s="187">
        <f>'[96]Managerial P&amp;L-NJ'!$G144</f>
        <v>0</v>
      </c>
      <c r="K144" s="187">
        <f>'[96]Managerial P&amp;L-NJ'!$H144</f>
        <v>0</v>
      </c>
      <c r="L144" s="187">
        <f>[100]Sheet1!$D142</f>
        <v>0</v>
      </c>
      <c r="M144" s="187">
        <f t="shared" si="16"/>
        <v>0</v>
      </c>
      <c r="N144" s="187">
        <f>'[96]Managerial P&amp;L-NJ'!$I144</f>
        <v>0</v>
      </c>
      <c r="O144" s="187">
        <f>'[96]Managerial P&amp;L-NJ'!$J144</f>
        <v>0</v>
      </c>
      <c r="P144" s="187">
        <f>'[96]Managerial P&amp;L-NJ'!$K144</f>
        <v>0</v>
      </c>
      <c r="Q144" s="187">
        <f>[100]Sheet1!$E142</f>
        <v>0</v>
      </c>
      <c r="R144" s="187">
        <f t="shared" si="17"/>
        <v>0</v>
      </c>
      <c r="S144" s="187">
        <f>'[96]Managerial P&amp;L-NJ'!$L144</f>
        <v>0</v>
      </c>
      <c r="T144" s="187">
        <f>[100]Sheet1!$F142</f>
        <v>0</v>
      </c>
      <c r="U144" s="187">
        <f t="shared" si="13"/>
        <v>0</v>
      </c>
      <c r="V144" s="187">
        <f>'[96]Managerial P&amp;L-NJ'!$U144</f>
        <v>0</v>
      </c>
      <c r="W144" s="187">
        <f>[100]Sheet1!$G142</f>
        <v>0</v>
      </c>
      <c r="X144" s="187">
        <f t="shared" si="14"/>
        <v>0</v>
      </c>
    </row>
    <row r="145" spans="1:24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7">
        <f>'[96]Managerial P&amp;L-NJ'!$C145</f>
        <v>0</v>
      </c>
      <c r="E145" s="187">
        <f>'[96]Managerial P&amp;L-NJ'!$D145</f>
        <v>43499.88</v>
      </c>
      <c r="F145" s="189"/>
      <c r="G145" s="189"/>
      <c r="H145" s="187">
        <f t="shared" si="15"/>
        <v>0</v>
      </c>
      <c r="I145" s="187">
        <f>'[96]Managerial P&amp;L-NJ'!$F145</f>
        <v>0</v>
      </c>
      <c r="J145" s="187">
        <f>'[96]Managerial P&amp;L-NJ'!$G145</f>
        <v>42327.37</v>
      </c>
      <c r="K145" s="187">
        <f>'[96]Managerial P&amp;L-NJ'!$H145</f>
        <v>42327.37</v>
      </c>
      <c r="L145" s="187">
        <f>[100]Sheet1!$D143</f>
        <v>0</v>
      </c>
      <c r="M145" s="187">
        <f t="shared" si="16"/>
        <v>42327.37</v>
      </c>
      <c r="N145" s="187">
        <f>'[96]Managerial P&amp;L-NJ'!$I145</f>
        <v>129355.76</v>
      </c>
      <c r="O145" s="187">
        <f>'[96]Managerial P&amp;L-NJ'!$J145</f>
        <v>-85827.25</v>
      </c>
      <c r="P145" s="187">
        <f>'[96]Managerial P&amp;L-NJ'!$K145</f>
        <v>43528.509999999995</v>
      </c>
      <c r="Q145" s="187" t="str">
        <f>[100]Sheet1!$E143</f>
        <v>129,355.76</v>
      </c>
      <c r="R145" s="187">
        <f t="shared" si="17"/>
        <v>-85827.25</v>
      </c>
      <c r="S145" s="187">
        <f>'[96]Managerial P&amp;L-NJ'!$L145</f>
        <v>40768.089999999997</v>
      </c>
      <c r="T145" s="187" t="str">
        <f>[100]Sheet1!$F143</f>
        <v>40,768.09</v>
      </c>
      <c r="U145" s="187">
        <f t="shared" si="13"/>
        <v>0</v>
      </c>
      <c r="V145" s="187">
        <f>'[96]Managerial P&amp;L-NJ'!$U145</f>
        <v>170123.84999999998</v>
      </c>
      <c r="W145" s="187" t="str">
        <f>[100]Sheet1!$G143</f>
        <v>170,123.85</v>
      </c>
      <c r="X145" s="187">
        <f t="shared" si="14"/>
        <v>0</v>
      </c>
    </row>
    <row r="146" spans="1:24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7">
        <f>'[96]Managerial P&amp;L-NJ'!$C146</f>
        <v>0</v>
      </c>
      <c r="E146" s="187">
        <f>'[96]Managerial P&amp;L-NJ'!$D146</f>
        <v>0</v>
      </c>
      <c r="F146" s="190"/>
      <c r="G146" s="190"/>
      <c r="H146" s="187">
        <f t="shared" si="15"/>
        <v>0</v>
      </c>
      <c r="I146" s="187">
        <f>'[96]Managerial P&amp;L-NJ'!$F146</f>
        <v>0</v>
      </c>
      <c r="J146" s="187">
        <f>'[96]Managerial P&amp;L-NJ'!$G146</f>
        <v>0</v>
      </c>
      <c r="K146" s="187">
        <f>'[96]Managerial P&amp;L-NJ'!$H146</f>
        <v>3.0130441811903521E-2</v>
      </c>
      <c r="L146" s="187" t="str">
        <f>[100]Sheet1!$D144</f>
        <v>1,404,804.16</v>
      </c>
      <c r="M146" s="187">
        <f t="shared" si="16"/>
        <v>-1404804.1298695581</v>
      </c>
      <c r="N146" s="187">
        <f>'[96]Managerial P&amp;L-NJ'!$I146</f>
        <v>8.3323754909956499E-2</v>
      </c>
      <c r="O146" s="187">
        <f>'[96]Managerial P&amp;L-NJ'!$J146</f>
        <v>0</v>
      </c>
      <c r="P146" s="187">
        <f>'[96]Managerial P&amp;L-NJ'!$K146</f>
        <v>2.8038634683415647E-2</v>
      </c>
      <c r="Q146" s="187">
        <f>[100]Sheet1!$E144</f>
        <v>12</v>
      </c>
      <c r="R146" s="187">
        <f t="shared" si="17"/>
        <v>-11.971961365316584</v>
      </c>
      <c r="S146" s="187">
        <f>'[96]Managerial P&amp;L-NJ'!$L146</f>
        <v>2.7551362145852781E-2</v>
      </c>
      <c r="T146" s="187">
        <f>[100]Sheet1!$F144</f>
        <v>36.29</v>
      </c>
      <c r="U146" s="187">
        <f t="shared" si="13"/>
        <v>-36.262448637854149</v>
      </c>
      <c r="V146" s="187">
        <f>'[96]Managerial P&amp;L-NJ'!$U146</f>
        <v>2.514705885091888E-2</v>
      </c>
      <c r="W146" s="187">
        <f>[100]Sheet1!$G144</f>
        <v>39.76</v>
      </c>
      <c r="X146" s="187">
        <f t="shared" si="14"/>
        <v>-39.734852941149079</v>
      </c>
    </row>
    <row r="147" spans="1:24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7">
        <f>'[96]Managerial P&amp;L-NJ'!$C147</f>
        <v>0</v>
      </c>
      <c r="E147" s="187">
        <f>'[96]Managerial P&amp;L-NJ'!$D147</f>
        <v>0</v>
      </c>
      <c r="F147" s="189"/>
      <c r="G147" s="189"/>
      <c r="H147" s="187">
        <f t="shared" si="15"/>
        <v>0</v>
      </c>
      <c r="I147" s="187">
        <f>'[96]Managerial P&amp;L-NJ'!$F147</f>
        <v>0</v>
      </c>
      <c r="J147" s="187">
        <f>'[96]Managerial P&amp;L-NJ'!$G147</f>
        <v>0</v>
      </c>
      <c r="K147" s="187">
        <f>'[96]Managerial P&amp;L-NJ'!$H147</f>
        <v>0</v>
      </c>
      <c r="L147" s="187">
        <f>[100]Sheet1!$D145</f>
        <v>0</v>
      </c>
      <c r="M147" s="187">
        <f t="shared" si="16"/>
        <v>0</v>
      </c>
      <c r="N147" s="187">
        <f>'[96]Managerial P&amp;L-NJ'!$I147</f>
        <v>0</v>
      </c>
      <c r="O147" s="187">
        <f>'[96]Managerial P&amp;L-NJ'!$J147</f>
        <v>0</v>
      </c>
      <c r="P147" s="187">
        <f>'[96]Managerial P&amp;L-NJ'!$K147</f>
        <v>0</v>
      </c>
      <c r="Q147" s="187">
        <f>[100]Sheet1!$E145</f>
        <v>0</v>
      </c>
      <c r="R147" s="187">
        <f t="shared" si="17"/>
        <v>0</v>
      </c>
      <c r="S147" s="187">
        <f>'[96]Managerial P&amp;L-NJ'!$L147</f>
        <v>0</v>
      </c>
      <c r="T147" s="187">
        <f>[100]Sheet1!$F145</f>
        <v>0</v>
      </c>
      <c r="U147" s="187">
        <f t="shared" si="13"/>
        <v>0</v>
      </c>
      <c r="V147" s="187">
        <f>'[96]Managerial P&amp;L-NJ'!$U147</f>
        <v>0</v>
      </c>
      <c r="W147" s="187">
        <f>[100]Sheet1!$G145</f>
        <v>0</v>
      </c>
      <c r="X147" s="187">
        <f t="shared" si="14"/>
        <v>0</v>
      </c>
    </row>
    <row r="148" spans="1:24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7">
        <f>'[96]Managerial P&amp;L-NJ'!$C148</f>
        <v>0</v>
      </c>
      <c r="E148" s="187">
        <f>'[96]Managerial P&amp;L-NJ'!$D148</f>
        <v>0</v>
      </c>
      <c r="F148" s="189"/>
      <c r="G148" s="189"/>
      <c r="H148" s="187">
        <f t="shared" si="15"/>
        <v>0</v>
      </c>
      <c r="I148" s="187">
        <f>'[96]Managerial P&amp;L-NJ'!$F148</f>
        <v>0</v>
      </c>
      <c r="J148" s="187">
        <f>'[96]Managerial P&amp;L-NJ'!$G148</f>
        <v>0</v>
      </c>
      <c r="K148" s="187">
        <f>'[96]Managerial P&amp;L-NJ'!$H148</f>
        <v>0</v>
      </c>
      <c r="L148" s="187">
        <f>[100]Sheet1!$D146</f>
        <v>0</v>
      </c>
      <c r="M148" s="187">
        <f t="shared" si="16"/>
        <v>0</v>
      </c>
      <c r="N148" s="187">
        <f>'[96]Managerial P&amp;L-NJ'!$I148</f>
        <v>0</v>
      </c>
      <c r="O148" s="187">
        <f>'[96]Managerial P&amp;L-NJ'!$J148</f>
        <v>0</v>
      </c>
      <c r="P148" s="187">
        <f>'[96]Managerial P&amp;L-NJ'!$K148</f>
        <v>0</v>
      </c>
      <c r="Q148" s="187">
        <f>[100]Sheet1!$E146</f>
        <v>0</v>
      </c>
      <c r="R148" s="187">
        <f t="shared" si="17"/>
        <v>0</v>
      </c>
      <c r="S148" s="187">
        <f>'[96]Managerial P&amp;L-NJ'!$L148</f>
        <v>0</v>
      </c>
      <c r="T148" s="187">
        <f>[100]Sheet1!$F146</f>
        <v>0</v>
      </c>
      <c r="U148" s="187">
        <f t="shared" si="13"/>
        <v>0</v>
      </c>
      <c r="V148" s="187">
        <f>'[96]Managerial P&amp;L-NJ'!$U148</f>
        <v>0</v>
      </c>
      <c r="W148" s="187">
        <f>[100]Sheet1!$G146</f>
        <v>0</v>
      </c>
      <c r="X148" s="187">
        <f t="shared" si="14"/>
        <v>0</v>
      </c>
    </row>
    <row r="149" spans="1:24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7">
        <f>'[96]Managerial P&amp;L-NJ'!$C149</f>
        <v>0</v>
      </c>
      <c r="E149" s="187">
        <f>'[96]Managerial P&amp;L-NJ'!$D149</f>
        <v>0</v>
      </c>
      <c r="F149" s="189"/>
      <c r="G149" s="189"/>
      <c r="H149" s="187">
        <f t="shared" si="15"/>
        <v>0</v>
      </c>
      <c r="I149" s="187">
        <f>'[96]Managerial P&amp;L-NJ'!$F149</f>
        <v>0</v>
      </c>
      <c r="J149" s="187">
        <f>'[96]Managerial P&amp;L-NJ'!$G149</f>
        <v>0</v>
      </c>
      <c r="K149" s="187">
        <f>'[96]Managerial P&amp;L-NJ'!$H149</f>
        <v>0</v>
      </c>
      <c r="L149" s="187">
        <f>[100]Sheet1!$D147</f>
        <v>0</v>
      </c>
      <c r="M149" s="187">
        <f t="shared" si="16"/>
        <v>0</v>
      </c>
      <c r="N149" s="187">
        <f>'[96]Managerial P&amp;L-NJ'!$I149</f>
        <v>0</v>
      </c>
      <c r="O149" s="187">
        <f>'[96]Managerial P&amp;L-NJ'!$J149</f>
        <v>0</v>
      </c>
      <c r="P149" s="187">
        <f>'[96]Managerial P&amp;L-NJ'!$K149</f>
        <v>0</v>
      </c>
      <c r="Q149" s="187">
        <f>[100]Sheet1!$E147</f>
        <v>0</v>
      </c>
      <c r="R149" s="187">
        <f t="shared" si="17"/>
        <v>0</v>
      </c>
      <c r="S149" s="187">
        <f>'[96]Managerial P&amp;L-NJ'!$L149</f>
        <v>0</v>
      </c>
      <c r="T149" s="187">
        <f>[100]Sheet1!$F147</f>
        <v>0</v>
      </c>
      <c r="U149" s="187">
        <f t="shared" si="13"/>
        <v>0</v>
      </c>
      <c r="V149" s="187">
        <f>'[96]Managerial P&amp;L-NJ'!$U149</f>
        <v>0</v>
      </c>
      <c r="W149" s="187">
        <f>[100]Sheet1!$G147</f>
        <v>0</v>
      </c>
      <c r="X149" s="187">
        <f t="shared" si="14"/>
        <v>0</v>
      </c>
    </row>
    <row r="150" spans="1:24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7">
        <f>'[96]Managerial P&amp;L-NJ'!$C150</f>
        <v>0</v>
      </c>
      <c r="E150" s="187">
        <f>'[96]Managerial P&amp;L-NJ'!$D150</f>
        <v>43499.88</v>
      </c>
      <c r="F150" s="189"/>
      <c r="G150" s="189"/>
      <c r="H150" s="187">
        <f t="shared" si="15"/>
        <v>0</v>
      </c>
      <c r="I150" s="187">
        <f>'[96]Managerial P&amp;L-NJ'!$F150</f>
        <v>0</v>
      </c>
      <c r="J150" s="187">
        <f>'[96]Managerial P&amp;L-NJ'!$G150</f>
        <v>42327.37</v>
      </c>
      <c r="K150" s="187">
        <f>'[96]Managerial P&amp;L-NJ'!$H150</f>
        <v>42327.37</v>
      </c>
      <c r="L150" s="187">
        <f>[100]Sheet1!$D148</f>
        <v>0</v>
      </c>
      <c r="M150" s="187">
        <f t="shared" si="16"/>
        <v>42327.37</v>
      </c>
      <c r="N150" s="187">
        <f>'[96]Managerial P&amp;L-NJ'!$I150</f>
        <v>129355.76</v>
      </c>
      <c r="O150" s="187">
        <f>'[96]Managerial P&amp;L-NJ'!$J150</f>
        <v>-85827.25</v>
      </c>
      <c r="P150" s="187">
        <f>'[96]Managerial P&amp;L-NJ'!$K150</f>
        <v>43528.509999999995</v>
      </c>
      <c r="Q150" s="187" t="str">
        <f>[100]Sheet1!$E148</f>
        <v>129,355.76</v>
      </c>
      <c r="R150" s="187">
        <f t="shared" si="17"/>
        <v>-85827.25</v>
      </c>
      <c r="S150" s="187">
        <f>'[96]Managerial P&amp;L-NJ'!$L150</f>
        <v>40768.089999999997</v>
      </c>
      <c r="T150" s="187" t="str">
        <f>[100]Sheet1!$F148</f>
        <v>40,768.09</v>
      </c>
      <c r="U150" s="187">
        <f t="shared" si="13"/>
        <v>0</v>
      </c>
      <c r="V150" s="187">
        <f>'[96]Managerial P&amp;L-NJ'!$U150</f>
        <v>170123.84999999998</v>
      </c>
      <c r="W150" s="187" t="str">
        <f>[100]Sheet1!$G148</f>
        <v>170,123.85</v>
      </c>
      <c r="X150" s="187">
        <f t="shared" si="14"/>
        <v>0</v>
      </c>
    </row>
    <row r="151" spans="1:24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7">
        <f>'[96]Managerial P&amp;L-NJ'!$C151</f>
        <v>0</v>
      </c>
      <c r="E151" s="187">
        <f>'[96]Managerial P&amp;L-NJ'!$D151</f>
        <v>0</v>
      </c>
      <c r="F151" s="189"/>
      <c r="G151" s="189"/>
      <c r="H151" s="187">
        <f t="shared" si="15"/>
        <v>0</v>
      </c>
      <c r="I151" s="187">
        <f>'[96]Managerial P&amp;L-NJ'!$F151</f>
        <v>0</v>
      </c>
      <c r="J151" s="187">
        <f>'[96]Managerial P&amp;L-NJ'!$G151</f>
        <v>0</v>
      </c>
      <c r="K151" s="187">
        <f>'[96]Managerial P&amp;L-NJ'!$H151</f>
        <v>0</v>
      </c>
      <c r="L151" s="187">
        <f>[100]Sheet1!$D149</f>
        <v>0</v>
      </c>
      <c r="M151" s="187">
        <f t="shared" si="16"/>
        <v>0</v>
      </c>
      <c r="N151" s="187">
        <f>'[96]Managerial P&amp;L-NJ'!$I151</f>
        <v>0</v>
      </c>
      <c r="O151" s="187">
        <f>'[96]Managerial P&amp;L-NJ'!$J151</f>
        <v>0</v>
      </c>
      <c r="P151" s="187">
        <f>'[96]Managerial P&amp;L-NJ'!$K151</f>
        <v>0</v>
      </c>
      <c r="Q151" s="187">
        <f>[100]Sheet1!$E149</f>
        <v>0</v>
      </c>
      <c r="R151" s="187">
        <f t="shared" si="17"/>
        <v>0</v>
      </c>
      <c r="S151" s="187">
        <f>'[96]Managerial P&amp;L-NJ'!$L151</f>
        <v>0</v>
      </c>
      <c r="T151" s="187">
        <f>[100]Sheet1!$F149</f>
        <v>0</v>
      </c>
      <c r="U151" s="187">
        <f t="shared" si="13"/>
        <v>0</v>
      </c>
      <c r="V151" s="187">
        <f>'[96]Managerial P&amp;L-NJ'!$U151</f>
        <v>0</v>
      </c>
      <c r="W151" s="187">
        <f>[100]Sheet1!$G149</f>
        <v>0</v>
      </c>
      <c r="X151" s="187">
        <f t="shared" si="14"/>
        <v>0</v>
      </c>
    </row>
    <row r="152" spans="1:24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7">
        <f>'[96]Managerial P&amp;L-NJ'!$C152</f>
        <v>0</v>
      </c>
      <c r="E152" s="187">
        <f>'[96]Managerial P&amp;L-NJ'!$D152</f>
        <v>0</v>
      </c>
      <c r="F152" s="189"/>
      <c r="G152" s="189"/>
      <c r="H152" s="187">
        <f t="shared" si="15"/>
        <v>0</v>
      </c>
      <c r="I152" s="187">
        <f>'[96]Managerial P&amp;L-NJ'!$F152</f>
        <v>0</v>
      </c>
      <c r="J152" s="187">
        <f>'[96]Managerial P&amp;L-NJ'!$G152</f>
        <v>0</v>
      </c>
      <c r="K152" s="187">
        <f>'[96]Managerial P&amp;L-NJ'!$H152</f>
        <v>0</v>
      </c>
      <c r="L152" s="187">
        <f>[100]Sheet1!$D150</f>
        <v>0</v>
      </c>
      <c r="M152" s="187">
        <f t="shared" si="16"/>
        <v>0</v>
      </c>
      <c r="N152" s="187">
        <f>'[96]Managerial P&amp;L-NJ'!$I152</f>
        <v>0</v>
      </c>
      <c r="O152" s="187">
        <f>'[96]Managerial P&amp;L-NJ'!$J152</f>
        <v>0</v>
      </c>
      <c r="P152" s="187">
        <f>'[96]Managerial P&amp;L-NJ'!$K152</f>
        <v>0</v>
      </c>
      <c r="Q152" s="187">
        <f>[100]Sheet1!$E150</f>
        <v>0</v>
      </c>
      <c r="R152" s="187">
        <f t="shared" si="17"/>
        <v>0</v>
      </c>
      <c r="S152" s="187">
        <f>'[96]Managerial P&amp;L-NJ'!$L152</f>
        <v>0</v>
      </c>
      <c r="T152" s="187">
        <f>[100]Sheet1!$F150</f>
        <v>0</v>
      </c>
      <c r="U152" s="187">
        <f t="shared" si="13"/>
        <v>0</v>
      </c>
      <c r="V152" s="187">
        <f>'[96]Managerial P&amp;L-NJ'!$U152</f>
        <v>0</v>
      </c>
      <c r="W152" s="187">
        <f>[100]Sheet1!$G150</f>
        <v>0</v>
      </c>
      <c r="X152" s="187">
        <f t="shared" si="14"/>
        <v>0</v>
      </c>
    </row>
    <row r="153" spans="1:24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7">
        <f>'[96]Managerial P&amp;L-NJ'!$C153</f>
        <v>0</v>
      </c>
      <c r="E153" s="187">
        <f>'[96]Managerial P&amp;L-NJ'!$D153</f>
        <v>0</v>
      </c>
      <c r="F153" s="189"/>
      <c r="G153" s="189"/>
      <c r="H153" s="187">
        <f t="shared" si="15"/>
        <v>0</v>
      </c>
      <c r="I153" s="187">
        <f>'[96]Managerial P&amp;L-NJ'!$F153</f>
        <v>0</v>
      </c>
      <c r="J153" s="187">
        <f>'[96]Managerial P&amp;L-NJ'!$G153</f>
        <v>0</v>
      </c>
      <c r="K153" s="187">
        <f>'[96]Managerial P&amp;L-NJ'!$H153</f>
        <v>0</v>
      </c>
      <c r="L153" s="187">
        <f>[100]Sheet1!$D151</f>
        <v>0</v>
      </c>
      <c r="M153" s="187">
        <f t="shared" si="16"/>
        <v>0</v>
      </c>
      <c r="N153" s="187">
        <f>'[96]Managerial P&amp;L-NJ'!$I153</f>
        <v>0</v>
      </c>
      <c r="O153" s="187">
        <f>'[96]Managerial P&amp;L-NJ'!$J153</f>
        <v>0</v>
      </c>
      <c r="P153" s="187">
        <f>'[96]Managerial P&amp;L-NJ'!$K153</f>
        <v>0</v>
      </c>
      <c r="Q153" s="187">
        <f>[100]Sheet1!$E151</f>
        <v>0</v>
      </c>
      <c r="R153" s="187">
        <f t="shared" si="17"/>
        <v>0</v>
      </c>
      <c r="S153" s="187">
        <f>'[96]Managerial P&amp;L-NJ'!$L153</f>
        <v>0</v>
      </c>
      <c r="T153" s="187">
        <f>[100]Sheet1!$F151</f>
        <v>0</v>
      </c>
      <c r="U153" s="187">
        <f t="shared" si="13"/>
        <v>0</v>
      </c>
      <c r="V153" s="187">
        <f>'[96]Managerial P&amp;L-NJ'!$U153</f>
        <v>0</v>
      </c>
      <c r="W153" s="187">
        <f>[100]Sheet1!$G151</f>
        <v>0</v>
      </c>
      <c r="X153" s="187">
        <f t="shared" si="14"/>
        <v>0</v>
      </c>
    </row>
    <row r="154" spans="1:24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7">
        <f>'[96]Managerial P&amp;L-NJ'!$C154</f>
        <v>0</v>
      </c>
      <c r="E154" s="187">
        <f>'[96]Managerial P&amp;L-NJ'!$D154</f>
        <v>0</v>
      </c>
      <c r="F154" s="189"/>
      <c r="G154" s="189"/>
      <c r="H154" s="187">
        <f t="shared" si="15"/>
        <v>0</v>
      </c>
      <c r="I154" s="187">
        <f>'[96]Managerial P&amp;L-NJ'!$F154</f>
        <v>0</v>
      </c>
      <c r="J154" s="187">
        <f>'[96]Managerial P&amp;L-NJ'!$G154</f>
        <v>0</v>
      </c>
      <c r="K154" s="187">
        <f>'[96]Managerial P&amp;L-NJ'!$H154</f>
        <v>0</v>
      </c>
      <c r="L154" s="187">
        <f>[100]Sheet1!$D152</f>
        <v>0</v>
      </c>
      <c r="M154" s="187">
        <f t="shared" si="16"/>
        <v>0</v>
      </c>
      <c r="N154" s="187">
        <f>'[96]Managerial P&amp;L-NJ'!$I154</f>
        <v>0</v>
      </c>
      <c r="O154" s="187">
        <f>'[96]Managerial P&amp;L-NJ'!$J154</f>
        <v>0</v>
      </c>
      <c r="P154" s="187">
        <f>'[96]Managerial P&amp;L-NJ'!$K154</f>
        <v>0</v>
      </c>
      <c r="Q154" s="187">
        <f>[100]Sheet1!$E152</f>
        <v>0</v>
      </c>
      <c r="R154" s="187">
        <f t="shared" si="17"/>
        <v>0</v>
      </c>
      <c r="S154" s="187">
        <f>'[96]Managerial P&amp;L-NJ'!$L154</f>
        <v>0</v>
      </c>
      <c r="T154" s="187">
        <f>[100]Sheet1!$F152</f>
        <v>0</v>
      </c>
      <c r="U154" s="187">
        <f t="shared" si="13"/>
        <v>0</v>
      </c>
      <c r="V154" s="187">
        <f>'[96]Managerial P&amp;L-NJ'!$U154</f>
        <v>0</v>
      </c>
      <c r="W154" s="187">
        <f>[100]Sheet1!$G152</f>
        <v>0</v>
      </c>
      <c r="X154" s="187">
        <f t="shared" si="14"/>
        <v>0</v>
      </c>
    </row>
    <row r="155" spans="1:24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7">
        <f>'[96]Managerial P&amp;L-NJ'!$C155</f>
        <v>51784.919999999882</v>
      </c>
      <c r="E155" s="187">
        <f>'[96]Managerial P&amp;L-NJ'!$D155</f>
        <v>-61520.090000000018</v>
      </c>
      <c r="F155" s="189"/>
      <c r="G155" s="189"/>
      <c r="H155" s="187">
        <f t="shared" si="15"/>
        <v>0</v>
      </c>
      <c r="I155" s="187">
        <f>'[96]Managerial P&amp;L-NJ'!$F155</f>
        <v>-430.44999999999709</v>
      </c>
      <c r="J155" s="187">
        <f>'[96]Managerial P&amp;L-NJ'!$G155</f>
        <v>-60347.580000000024</v>
      </c>
      <c r="K155" s="187">
        <f>'[96]Managerial P&amp;L-NJ'!$H155</f>
        <v>-60778.030000000021</v>
      </c>
      <c r="L155" s="187">
        <f>[100]Sheet1!$D153</f>
        <v>0</v>
      </c>
      <c r="M155" s="187">
        <f t="shared" si="16"/>
        <v>-60778.030000000021</v>
      </c>
      <c r="N155" s="187">
        <f>'[96]Managerial P&amp;L-NJ'!$I155</f>
        <v>-44004.41999999994</v>
      </c>
      <c r="O155" s="187">
        <f>'[96]Managerial P&amp;L-NJ'!$J155</f>
        <v>121867.67000000004</v>
      </c>
      <c r="P155" s="187">
        <f>'[96]Managerial P&amp;L-NJ'!$K155</f>
        <v>77863.25000000016</v>
      </c>
      <c r="Q155" s="187">
        <f>[100]Sheet1!$E153</f>
        <v>0</v>
      </c>
      <c r="R155" s="187">
        <f t="shared" si="17"/>
        <v>77863.25000000016</v>
      </c>
      <c r="S155" s="187">
        <f>'[96]Managerial P&amp;L-NJ'!$L155</f>
        <v>93656.020000000164</v>
      </c>
      <c r="T155" s="187">
        <f>[100]Sheet1!$F153</f>
        <v>0</v>
      </c>
      <c r="U155" s="187">
        <f t="shared" si="13"/>
        <v>93656.020000000164</v>
      </c>
      <c r="V155" s="187">
        <f>'[96]Managerial P&amp;L-NJ'!$U155</f>
        <v>101006.06999999942</v>
      </c>
      <c r="W155" s="187">
        <f>[100]Sheet1!$G153</f>
        <v>0</v>
      </c>
      <c r="X155" s="187">
        <f t="shared" si="14"/>
        <v>101006.06999999942</v>
      </c>
    </row>
    <row r="156" spans="1:24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7">
        <f>'[96]Managerial P&amp;L-NJ'!$C156</f>
        <v>2.2242519301111725E-2</v>
      </c>
      <c r="E156" s="187">
        <f>'[96]Managerial P&amp;L-NJ'!$D156</f>
        <v>0</v>
      </c>
      <c r="F156" s="192"/>
      <c r="G156" s="192"/>
      <c r="H156" s="187">
        <f t="shared" si="15"/>
        <v>0</v>
      </c>
      <c r="I156" s="187">
        <f>'[96]Managerial P&amp;L-NJ'!$F156</f>
        <v>-3.0641281700076765E-4</v>
      </c>
      <c r="J156" s="187">
        <f>'[96]Managerial P&amp;L-NJ'!$G156</f>
        <v>0</v>
      </c>
      <c r="K156" s="187">
        <f>'[96]Managerial P&amp;L-NJ'!$H156</f>
        <v>-4.3264414877586942E-2</v>
      </c>
      <c r="L156" s="187" t="str">
        <f>[100]Sheet1!$D154</f>
        <v>1,404,804.16</v>
      </c>
      <c r="M156" s="187">
        <f t="shared" si="16"/>
        <v>-1404804.2032644148</v>
      </c>
      <c r="N156" s="187">
        <f>'[96]Managerial P&amp;L-NJ'!$I156</f>
        <v>-2.8345189321563904E-2</v>
      </c>
      <c r="O156" s="187">
        <f>'[96]Managerial P&amp;L-NJ'!$J156</f>
        <v>0</v>
      </c>
      <c r="P156" s="187">
        <f>'[96]Managerial P&amp;L-NJ'!$K156</f>
        <v>5.0155156287533573E-2</v>
      </c>
      <c r="Q156" s="187">
        <f>[100]Sheet1!$E154</f>
        <v>0</v>
      </c>
      <c r="R156" s="187">
        <f t="shared" si="17"/>
        <v>5.0155156287533573E-2</v>
      </c>
      <c r="S156" s="187">
        <f>'[96]Managerial P&amp;L-NJ'!$L156</f>
        <v>6.3293397462555537E-2</v>
      </c>
      <c r="T156" s="187">
        <f>[100]Sheet1!$F154</f>
        <v>0</v>
      </c>
      <c r="U156" s="187">
        <f t="shared" si="13"/>
        <v>6.3293397462555537E-2</v>
      </c>
      <c r="V156" s="187">
        <f>'[96]Managerial P&amp;L-NJ'!$U156</f>
        <v>1.4930332146786109E-2</v>
      </c>
      <c r="W156" s="187">
        <f>[100]Sheet1!$G154</f>
        <v>0</v>
      </c>
      <c r="X156" s="187">
        <f t="shared" si="14"/>
        <v>1.4930332146786109E-2</v>
      </c>
    </row>
    <row r="157" spans="1:24" ht="17.100000000000001" customHeight="1" x14ac:dyDescent="0.2">
      <c r="A157" s="39"/>
      <c r="B157" s="180">
        <f t="shared" si="12"/>
        <v>154</v>
      </c>
      <c r="C157" s="196" t="s">
        <v>1644</v>
      </c>
      <c r="D157" s="187">
        <f>'[96]Managerial P&amp;L-NJ'!$C157</f>
        <v>0</v>
      </c>
      <c r="E157" s="187">
        <f>'[96]Managerial P&amp;L-NJ'!$D157</f>
        <v>0</v>
      </c>
      <c r="F157" s="191"/>
      <c r="G157" s="191"/>
      <c r="H157" s="187">
        <f t="shared" si="15"/>
        <v>0</v>
      </c>
      <c r="I157" s="187">
        <f>'[96]Managerial P&amp;L-NJ'!$F157</f>
        <v>0</v>
      </c>
      <c r="J157" s="187">
        <f>'[96]Managerial P&amp;L-NJ'!$G157</f>
        <v>0</v>
      </c>
      <c r="K157" s="187">
        <f>'[96]Managerial P&amp;L-NJ'!$H157</f>
        <v>0</v>
      </c>
      <c r="L157" s="187">
        <f>[100]Sheet1!$D155</f>
        <v>0</v>
      </c>
      <c r="M157" s="187">
        <f t="shared" si="16"/>
        <v>0</v>
      </c>
      <c r="N157" s="187">
        <f>'[96]Managerial P&amp;L-NJ'!$I157</f>
        <v>0</v>
      </c>
      <c r="O157" s="187">
        <f>'[96]Managerial P&amp;L-NJ'!$J157</f>
        <v>0</v>
      </c>
      <c r="P157" s="187">
        <f>'[96]Managerial P&amp;L-NJ'!$K157</f>
        <v>0</v>
      </c>
      <c r="Q157" s="187">
        <f>[100]Sheet1!$E155</f>
        <v>0</v>
      </c>
      <c r="R157" s="187">
        <f t="shared" si="17"/>
        <v>0</v>
      </c>
      <c r="S157" s="187">
        <f>'[96]Managerial P&amp;L-NJ'!$L157</f>
        <v>0</v>
      </c>
      <c r="T157" s="187">
        <f>[100]Sheet1!$F155</f>
        <v>0</v>
      </c>
      <c r="U157" s="187">
        <f t="shared" si="13"/>
        <v>0</v>
      </c>
      <c r="V157" s="187">
        <f>'[96]Managerial P&amp;L-NJ'!$U157</f>
        <v>0</v>
      </c>
      <c r="W157" s="187">
        <f>[100]Sheet1!$G155</f>
        <v>0</v>
      </c>
      <c r="X157" s="187">
        <f t="shared" si="14"/>
        <v>0</v>
      </c>
    </row>
    <row r="158" spans="1:24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7">
        <f>'[96]Managerial P&amp;L-NJ'!$C158</f>
        <v>0</v>
      </c>
      <c r="E158" s="187">
        <f>'[96]Managerial P&amp;L-NJ'!$D158</f>
        <v>0</v>
      </c>
      <c r="F158" s="191"/>
      <c r="G158" s="191"/>
      <c r="H158" s="187">
        <f t="shared" si="15"/>
        <v>0</v>
      </c>
      <c r="I158" s="187">
        <f>'[96]Managerial P&amp;L-NJ'!$F158</f>
        <v>0</v>
      </c>
      <c r="J158" s="187">
        <f>'[96]Managerial P&amp;L-NJ'!$G158</f>
        <v>0</v>
      </c>
      <c r="K158" s="187">
        <f>'[96]Managerial P&amp;L-NJ'!$H158</f>
        <v>0</v>
      </c>
      <c r="L158" s="187">
        <f>[100]Sheet1!$D156</f>
        <v>0</v>
      </c>
      <c r="M158" s="187">
        <f t="shared" si="16"/>
        <v>0</v>
      </c>
      <c r="N158" s="187">
        <f>'[96]Managerial P&amp;L-NJ'!$I158</f>
        <v>0</v>
      </c>
      <c r="O158" s="187">
        <f>'[96]Managerial P&amp;L-NJ'!$J158</f>
        <v>0</v>
      </c>
      <c r="P158" s="187">
        <f>'[96]Managerial P&amp;L-NJ'!$K158</f>
        <v>0</v>
      </c>
      <c r="Q158" s="187">
        <f>[100]Sheet1!$E156</f>
        <v>0</v>
      </c>
      <c r="R158" s="187">
        <f t="shared" si="17"/>
        <v>0</v>
      </c>
      <c r="S158" s="187">
        <f>'[96]Managerial P&amp;L-NJ'!$L158</f>
        <v>0</v>
      </c>
      <c r="T158" s="187">
        <f>[100]Sheet1!$F156</f>
        <v>0</v>
      </c>
      <c r="U158" s="187">
        <f t="shared" si="13"/>
        <v>0</v>
      </c>
      <c r="V158" s="187">
        <f>'[96]Managerial P&amp;L-NJ'!$U158</f>
        <v>0</v>
      </c>
      <c r="W158" s="187">
        <f>[100]Sheet1!$G156</f>
        <v>0</v>
      </c>
      <c r="X158" s="187">
        <f t="shared" si="14"/>
        <v>0</v>
      </c>
    </row>
    <row r="159" spans="1:24" ht="15.95" customHeight="1" x14ac:dyDescent="0.2">
      <c r="A159" s="39"/>
      <c r="B159" s="180">
        <f t="shared" si="12"/>
        <v>156</v>
      </c>
      <c r="C159" s="172" t="s">
        <v>1634</v>
      </c>
      <c r="D159" s="187">
        <f>'[96]Managerial P&amp;L-NJ'!$C159</f>
        <v>0</v>
      </c>
      <c r="E159" s="187">
        <f>'[96]Managerial P&amp;L-NJ'!$D159</f>
        <v>0</v>
      </c>
      <c r="F159" s="191"/>
      <c r="G159" s="191"/>
      <c r="H159" s="187">
        <f t="shared" si="15"/>
        <v>0</v>
      </c>
      <c r="I159" s="187">
        <f>'[96]Managerial P&amp;L-NJ'!$F159</f>
        <v>0</v>
      </c>
      <c r="J159" s="187">
        <f>'[96]Managerial P&amp;L-NJ'!$G159</f>
        <v>0</v>
      </c>
      <c r="K159" s="187">
        <f>'[96]Managerial P&amp;L-NJ'!$H159</f>
        <v>0</v>
      </c>
      <c r="L159" s="187">
        <f>[100]Sheet1!$D157</f>
        <v>0</v>
      </c>
      <c r="M159" s="187">
        <f t="shared" si="16"/>
        <v>0</v>
      </c>
      <c r="N159" s="187">
        <f>'[96]Managerial P&amp;L-NJ'!$I159</f>
        <v>0</v>
      </c>
      <c r="O159" s="187">
        <f>'[96]Managerial P&amp;L-NJ'!$J159</f>
        <v>0</v>
      </c>
      <c r="P159" s="187">
        <f>'[96]Managerial P&amp;L-NJ'!$K159</f>
        <v>0</v>
      </c>
      <c r="Q159" s="187">
        <f>[100]Sheet1!$E157</f>
        <v>0</v>
      </c>
      <c r="R159" s="187">
        <f t="shared" si="17"/>
        <v>0</v>
      </c>
      <c r="S159" s="187">
        <f>'[96]Managerial P&amp;L-NJ'!$L159</f>
        <v>0</v>
      </c>
      <c r="T159" s="187">
        <f>[100]Sheet1!$F157</f>
        <v>0</v>
      </c>
      <c r="U159" s="187">
        <f t="shared" si="13"/>
        <v>0</v>
      </c>
      <c r="V159" s="187">
        <f>'[96]Managerial P&amp;L-NJ'!$U159</f>
        <v>0</v>
      </c>
      <c r="W159" s="187">
        <f>[100]Sheet1!$G157</f>
        <v>0</v>
      </c>
      <c r="X159" s="187">
        <f t="shared" si="14"/>
        <v>0</v>
      </c>
    </row>
    <row r="160" spans="1:24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7">
        <f>'[96]Managerial P&amp;L-NJ'!$C160</f>
        <v>51784.919999999882</v>
      </c>
      <c r="E160" s="187">
        <f>'[96]Managerial P&amp;L-NJ'!$D160</f>
        <v>-61520.090000000018</v>
      </c>
      <c r="F160" s="191"/>
      <c r="G160" s="191"/>
      <c r="H160" s="187">
        <f t="shared" si="15"/>
        <v>0</v>
      </c>
      <c r="I160" s="187">
        <f>'[96]Managerial P&amp;L-NJ'!$F160</f>
        <v>-430.44999999999709</v>
      </c>
      <c r="J160" s="187">
        <f>'[96]Managerial P&amp;L-NJ'!$G160</f>
        <v>-60347.580000000024</v>
      </c>
      <c r="K160" s="187">
        <f>'[96]Managerial P&amp;L-NJ'!$H160</f>
        <v>-60778.030000000021</v>
      </c>
      <c r="L160" s="187">
        <f>[100]Sheet1!$D158</f>
        <v>0</v>
      </c>
      <c r="M160" s="187">
        <f t="shared" si="16"/>
        <v>-60778.030000000021</v>
      </c>
      <c r="N160" s="187">
        <f>'[96]Managerial P&amp;L-NJ'!$I160</f>
        <v>-44004.41999999994</v>
      </c>
      <c r="O160" s="187">
        <f>'[96]Managerial P&amp;L-NJ'!$J160</f>
        <v>121867.67000000004</v>
      </c>
      <c r="P160" s="187">
        <f>'[96]Managerial P&amp;L-NJ'!$K160</f>
        <v>77863.25000000016</v>
      </c>
      <c r="Q160" s="187">
        <f>[100]Sheet1!$E158</f>
        <v>0</v>
      </c>
      <c r="R160" s="187">
        <f t="shared" si="17"/>
        <v>77863.25000000016</v>
      </c>
      <c r="S160" s="187">
        <f>'[96]Managerial P&amp;L-NJ'!$L160</f>
        <v>93656.020000000164</v>
      </c>
      <c r="T160" s="187">
        <f>[100]Sheet1!$F158</f>
        <v>0</v>
      </c>
      <c r="U160" s="187">
        <f t="shared" si="13"/>
        <v>93656.020000000164</v>
      </c>
      <c r="V160" s="187">
        <f>'[96]Managerial P&amp;L-NJ'!$U160</f>
        <v>101006.06999999942</v>
      </c>
      <c r="W160" s="187">
        <f>[100]Sheet1!$G158</f>
        <v>0</v>
      </c>
      <c r="X160" s="187">
        <f t="shared" si="14"/>
        <v>101006.06999999942</v>
      </c>
    </row>
    <row r="161" spans="1:24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95">
        <f>'[96]Managerial P&amp;L-NJ'!$C161</f>
        <v>2.2242519301111725E-2</v>
      </c>
      <c r="E161" s="195">
        <f>'[96]Managerial P&amp;L-NJ'!$D161</f>
        <v>0</v>
      </c>
      <c r="F161" s="194"/>
      <c r="G161" s="194"/>
      <c r="H161" s="195">
        <f t="shared" si="15"/>
        <v>0</v>
      </c>
      <c r="I161" s="195">
        <f>'[96]Managerial P&amp;L-NJ'!$F161</f>
        <v>-3.0641281700076765E-4</v>
      </c>
      <c r="J161" s="195">
        <f>'[96]Managerial P&amp;L-NJ'!$G161</f>
        <v>0</v>
      </c>
      <c r="K161" s="195">
        <f>'[96]Managerial P&amp;L-NJ'!$H161</f>
        <v>-4.3264414877586942E-2</v>
      </c>
      <c r="L161" s="195" t="str">
        <f>[100]Sheet1!$D159</f>
        <v>1,404,804.16</v>
      </c>
      <c r="M161" s="195">
        <f t="shared" si="16"/>
        <v>-1404804.2032644148</v>
      </c>
      <c r="N161" s="195">
        <f>'[96]Managerial P&amp;L-NJ'!$I161</f>
        <v>-2.8345189321563904E-2</v>
      </c>
      <c r="O161" s="195">
        <f>'[96]Managerial P&amp;L-NJ'!$J161</f>
        <v>0</v>
      </c>
      <c r="P161" s="195">
        <f>'[96]Managerial P&amp;L-NJ'!$K161</f>
        <v>5.0155156287533573E-2</v>
      </c>
      <c r="Q161" s="195">
        <f>[100]Sheet1!$E159</f>
        <v>0</v>
      </c>
      <c r="R161" s="195">
        <f t="shared" si="17"/>
        <v>5.0155156287533573E-2</v>
      </c>
      <c r="S161" s="187">
        <f>'[96]Managerial P&amp;L-NJ'!$L161</f>
        <v>6.3293397462555537E-2</v>
      </c>
      <c r="T161" s="187">
        <f>[100]Sheet1!$F159</f>
        <v>0</v>
      </c>
      <c r="U161" s="187">
        <f t="shared" si="13"/>
        <v>6.3293397462555537E-2</v>
      </c>
      <c r="V161" s="187">
        <f>'[96]Managerial P&amp;L-NJ'!$U161</f>
        <v>1.4930332146786109E-2</v>
      </c>
      <c r="W161" s="187">
        <f>[100]Sheet1!$G159</f>
        <v>0</v>
      </c>
      <c r="X161" s="195">
        <f t="shared" si="14"/>
        <v>1.4930332146786109E-2</v>
      </c>
    </row>
  </sheetData>
  <autoFilter ref="A3:B161" xr:uid="{00000000-0009-0000-0000-000009000000}"/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52FFB-5453-4715-B92A-2968575AE789}">
  <dimension ref="A1:R161"/>
  <sheetViews>
    <sheetView showZeros="0" zoomScaleNormal="100" workbookViewId="0">
      <pane xSplit="1" ySplit="3" topLeftCell="B139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G154" sqref="G154"/>
    </sheetView>
  </sheetViews>
  <sheetFormatPr defaultColWidth="10.140625" defaultRowHeight="15" x14ac:dyDescent="0.2"/>
  <cols>
    <col min="1" max="1" width="55.7109375" style="17" bestFit="1" customWidth="1"/>
    <col min="2" max="2" width="5.5703125" style="160" bestFit="1" customWidth="1"/>
    <col min="3" max="3" width="11.28515625" style="17" bestFit="1" customWidth="1"/>
    <col min="4" max="5" width="12.28515625" style="163" bestFit="1" customWidth="1"/>
    <col min="6" max="6" width="12.85546875" style="163" bestFit="1" customWidth="1"/>
    <col min="7" max="8" width="12.28515625" style="163" bestFit="1" customWidth="1"/>
    <col min="9" max="9" width="12.85546875" style="163" bestFit="1" customWidth="1"/>
    <col min="10" max="11" width="12.28515625" style="163" bestFit="1" customWidth="1"/>
    <col min="12" max="12" width="12.85546875" style="163" bestFit="1" customWidth="1"/>
    <col min="13" max="14" width="12.28515625" style="163" bestFit="1" customWidth="1"/>
    <col min="15" max="15" width="12.85546875" style="163" bestFit="1" customWidth="1"/>
    <col min="16" max="16" width="13.28515625" style="163" bestFit="1" customWidth="1"/>
    <col min="17" max="17" width="12.85546875" style="163" bestFit="1" customWidth="1"/>
    <col min="18" max="18" width="13.28515625" style="163" bestFit="1" customWidth="1"/>
    <col min="19" max="16384" width="10.140625" style="18"/>
  </cols>
  <sheetData>
    <row r="1" spans="1:18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s="36" customFormat="1" ht="45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P&amp;L-CD'!$C3</f>
        <v>Jan-23</v>
      </c>
      <c r="E3" s="170" t="s">
        <v>1628</v>
      </c>
      <c r="F3" s="171" t="s">
        <v>1629</v>
      </c>
      <c r="G3" s="169" t="str">
        <f>'[96]Managerial P&amp;L-CD'!$D$3</f>
        <v>Feb-23</v>
      </c>
      <c r="H3" s="170" t="s">
        <v>1630</v>
      </c>
      <c r="I3" s="171" t="s">
        <v>1631</v>
      </c>
      <c r="J3" s="169" t="str">
        <f>'[96]Managerial P&amp;L-CD'!$E$3</f>
        <v>Mar-23</v>
      </c>
      <c r="K3" s="170" t="s">
        <v>1638</v>
      </c>
      <c r="L3" s="171" t="s">
        <v>1639</v>
      </c>
      <c r="M3" s="169" t="str">
        <f>'[96]Managerial P&amp;L-CD'!$F$3</f>
        <v>Apr-23</v>
      </c>
      <c r="N3" s="170" t="s">
        <v>1640</v>
      </c>
      <c r="O3" s="171" t="s">
        <v>1641</v>
      </c>
      <c r="P3" s="169" t="str">
        <f>'[96]Managerial P&amp;L-CD'!$O$3</f>
        <v>2023 YTD</v>
      </c>
      <c r="Q3" s="170" t="s">
        <v>1642</v>
      </c>
      <c r="R3" s="170" t="s">
        <v>1643</v>
      </c>
    </row>
    <row r="4" spans="1:18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3">
        <f>'[96]Managerial P&amp;L-CD'!$C4</f>
        <v>3597050</v>
      </c>
      <c r="E4" s="183">
        <f>[101]Sheet1!$C2</f>
        <v>0</v>
      </c>
      <c r="F4" s="183">
        <f>D4-E4</f>
        <v>3597050</v>
      </c>
      <c r="G4" s="183">
        <f>'[96]Managerial P&amp;L-CD'!$D4</f>
        <v>2539542</v>
      </c>
      <c r="H4" s="183">
        <f>[101]Sheet1!$D2</f>
        <v>0</v>
      </c>
      <c r="I4" s="183">
        <f>G4-H4</f>
        <v>2539542</v>
      </c>
      <c r="J4" s="183">
        <f>'[96]Managerial P&amp;L-CD'!$E4</f>
        <v>2657700</v>
      </c>
      <c r="K4" s="183">
        <f>[101]Sheet1!$E2</f>
        <v>0</v>
      </c>
      <c r="L4" s="183">
        <f>J4-K4</f>
        <v>2657700</v>
      </c>
      <c r="M4" s="183">
        <f>'[96]Managerial P&amp;L-CD'!$F4</f>
        <v>2825430</v>
      </c>
      <c r="N4" s="183">
        <f>[101]Sheet1!$F2</f>
        <v>0</v>
      </c>
      <c r="O4" s="183">
        <f>M4-N4</f>
        <v>2825430</v>
      </c>
      <c r="P4" s="183">
        <f>'[96]Managerial P&amp;L-CD'!$O4</f>
        <v>11619722</v>
      </c>
      <c r="Q4" s="183">
        <f>[101]Sheet1!$G2</f>
        <v>0</v>
      </c>
      <c r="R4" s="183">
        <f>P4-Q4</f>
        <v>11619722</v>
      </c>
    </row>
    <row r="5" spans="1:18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3">
        <f>'[96]Managerial P&amp;L-CD'!$C5</f>
        <v>-790338</v>
      </c>
      <c r="E5" s="183">
        <f>[101]Sheet1!$C3</f>
        <v>0</v>
      </c>
      <c r="F5" s="183">
        <f t="shared" ref="F5:F68" si="1">D5-E5</f>
        <v>-790338</v>
      </c>
      <c r="G5" s="183">
        <f>'[96]Managerial P&amp;L-CD'!$D5</f>
        <v>-121089</v>
      </c>
      <c r="H5" s="183">
        <f>[101]Sheet1!$D3</f>
        <v>0</v>
      </c>
      <c r="I5" s="183">
        <f t="shared" ref="I5:I68" si="2">G5-H5</f>
        <v>-121089</v>
      </c>
      <c r="J5" s="183">
        <f>'[96]Managerial P&amp;L-CD'!$E5</f>
        <v>-56460</v>
      </c>
      <c r="K5" s="183">
        <f>[101]Sheet1!$E3</f>
        <v>0</v>
      </c>
      <c r="L5" s="183">
        <f t="shared" ref="L5:L68" si="3">J5-K5</f>
        <v>-56460</v>
      </c>
      <c r="M5" s="183">
        <f>'[96]Managerial P&amp;L-CD'!$F5</f>
        <v>-4144</v>
      </c>
      <c r="N5" s="183">
        <f>[101]Sheet1!$F3</f>
        <v>0</v>
      </c>
      <c r="O5" s="183">
        <f t="shared" ref="O5:O68" si="4">M5-N5</f>
        <v>-4144</v>
      </c>
      <c r="P5" s="183">
        <f>'[96]Managerial P&amp;L-CD'!$O5</f>
        <v>-972031</v>
      </c>
      <c r="Q5" s="183">
        <f>[101]Sheet1!$G3</f>
        <v>0</v>
      </c>
      <c r="R5" s="183">
        <f t="shared" ref="R5:R68" si="5">P5-Q5</f>
        <v>-972031</v>
      </c>
    </row>
    <row r="6" spans="1:18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3">
        <f>'[96]Managerial P&amp;L-CD'!$C6</f>
        <v>2806712</v>
      </c>
      <c r="E6" s="183">
        <f>[101]Sheet1!$C4</f>
        <v>0</v>
      </c>
      <c r="F6" s="183">
        <f t="shared" si="1"/>
        <v>2806712</v>
      </c>
      <c r="G6" s="183">
        <f>'[96]Managerial P&amp;L-CD'!$D6</f>
        <v>2418453</v>
      </c>
      <c r="H6" s="183">
        <f>[101]Sheet1!$D4</f>
        <v>0</v>
      </c>
      <c r="I6" s="183">
        <f t="shared" si="2"/>
        <v>2418453</v>
      </c>
      <c r="J6" s="183">
        <f>'[96]Managerial P&amp;L-CD'!$E6</f>
        <v>2601240</v>
      </c>
      <c r="K6" s="183">
        <f>[101]Sheet1!$E4</f>
        <v>0</v>
      </c>
      <c r="L6" s="183">
        <f t="shared" si="3"/>
        <v>2601240</v>
      </c>
      <c r="M6" s="183">
        <f>'[96]Managerial P&amp;L-CD'!$F6</f>
        <v>2821286</v>
      </c>
      <c r="N6" s="183">
        <f>[101]Sheet1!$F4</f>
        <v>0</v>
      </c>
      <c r="O6" s="183">
        <f t="shared" si="4"/>
        <v>2821286</v>
      </c>
      <c r="P6" s="183">
        <f>'[96]Managerial P&amp;L-CD'!$O6</f>
        <v>10647691</v>
      </c>
      <c r="Q6" s="183">
        <f>[101]Sheet1!$G4</f>
        <v>0</v>
      </c>
      <c r="R6" s="183">
        <f t="shared" si="5"/>
        <v>10647691</v>
      </c>
    </row>
    <row r="7" spans="1:18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3">
        <f>'[96]Managerial P&amp;L-CD'!$C7</f>
        <v>-322896.2</v>
      </c>
      <c r="E7" s="183">
        <f>[101]Sheet1!$C5</f>
        <v>0</v>
      </c>
      <c r="F7" s="183">
        <f t="shared" si="1"/>
        <v>-322896.2</v>
      </c>
      <c r="G7" s="183">
        <f>'[96]Managerial P&amp;L-CD'!$D7</f>
        <v>-278229.21999999997</v>
      </c>
      <c r="H7" s="183">
        <f>[101]Sheet1!$D5</f>
        <v>0</v>
      </c>
      <c r="I7" s="183">
        <f t="shared" si="2"/>
        <v>-278229.21999999997</v>
      </c>
      <c r="J7" s="183">
        <f>'[96]Managerial P&amp;L-CD'!$E7</f>
        <v>-299258.03000000003</v>
      </c>
      <c r="K7" s="183">
        <f>[101]Sheet1!$E5</f>
        <v>0</v>
      </c>
      <c r="L7" s="183">
        <f t="shared" si="3"/>
        <v>-299258.03000000003</v>
      </c>
      <c r="M7" s="183">
        <f>'[96]Managerial P&amp;L-CD'!$F7</f>
        <v>-324572.31</v>
      </c>
      <c r="N7" s="183">
        <f>[101]Sheet1!$F5</f>
        <v>0</v>
      </c>
      <c r="O7" s="183">
        <f t="shared" si="4"/>
        <v>-324572.31</v>
      </c>
      <c r="P7" s="183">
        <f>'[96]Managerial P&amp;L-CD'!$O7</f>
        <v>-1224955.76</v>
      </c>
      <c r="Q7" s="183">
        <f>[101]Sheet1!$G5</f>
        <v>0</v>
      </c>
      <c r="R7" s="183">
        <f t="shared" si="5"/>
        <v>-1224955.76</v>
      </c>
    </row>
    <row r="8" spans="1:18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3">
        <f>'[96]Managerial P&amp;L-CD'!$C8</f>
        <v>2483815.7999999998</v>
      </c>
      <c r="E8" s="183" t="str">
        <f>[101]Sheet1!$C6</f>
        <v>2,483,815.80</v>
      </c>
      <c r="F8" s="183">
        <f t="shared" si="1"/>
        <v>0</v>
      </c>
      <c r="G8" s="183">
        <f>'[96]Managerial P&amp;L-CD'!$D8</f>
        <v>2140223.7799999998</v>
      </c>
      <c r="H8" s="183" t="str">
        <f>[101]Sheet1!$D6</f>
        <v>2,140,223.78</v>
      </c>
      <c r="I8" s="183">
        <f t="shared" si="2"/>
        <v>0</v>
      </c>
      <c r="J8" s="183">
        <f>'[96]Managerial P&amp;L-CD'!$E8</f>
        <v>2301981.9699999997</v>
      </c>
      <c r="K8" s="183" t="str">
        <f>[101]Sheet1!$E6</f>
        <v>2,301,981.97</v>
      </c>
      <c r="L8" s="183">
        <f t="shared" si="3"/>
        <v>0</v>
      </c>
      <c r="M8" s="183">
        <f>'[96]Managerial P&amp;L-CD'!$F8</f>
        <v>2496713.69</v>
      </c>
      <c r="N8" s="183" t="str">
        <f>[101]Sheet1!$F6</f>
        <v>2,496,713.69</v>
      </c>
      <c r="O8" s="183">
        <f t="shared" si="4"/>
        <v>0</v>
      </c>
      <c r="P8" s="183">
        <f>'[96]Managerial P&amp;L-CD'!$O8</f>
        <v>9422735.2400000002</v>
      </c>
      <c r="Q8" s="183" t="str">
        <f>[101]Sheet1!$G6</f>
        <v>9,422,735.24</v>
      </c>
      <c r="R8" s="183">
        <f t="shared" si="5"/>
        <v>0</v>
      </c>
    </row>
    <row r="9" spans="1:18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3">
        <f>'[96]Managerial P&amp;L-CD'!$C9</f>
        <v>2483815.7999999998</v>
      </c>
      <c r="E9" s="183" t="str">
        <f>[101]Sheet1!$C7</f>
        <v>2,483,815.80</v>
      </c>
      <c r="F9" s="183">
        <f t="shared" si="1"/>
        <v>0</v>
      </c>
      <c r="G9" s="183">
        <f>'[96]Managerial P&amp;L-CD'!$D9</f>
        <v>2140223.7799999998</v>
      </c>
      <c r="H9" s="183" t="str">
        <f>[101]Sheet1!$D7</f>
        <v>2,140,223.78</v>
      </c>
      <c r="I9" s="183">
        <f t="shared" si="2"/>
        <v>0</v>
      </c>
      <c r="J9" s="183">
        <f>'[96]Managerial P&amp;L-CD'!$E9</f>
        <v>2301981.9699999997</v>
      </c>
      <c r="K9" s="183" t="str">
        <f>[101]Sheet1!$E7</f>
        <v>2,301,981.97</v>
      </c>
      <c r="L9" s="183">
        <f t="shared" si="3"/>
        <v>0</v>
      </c>
      <c r="M9" s="183">
        <f>'[96]Managerial P&amp;L-CD'!$F9</f>
        <v>2496713.69</v>
      </c>
      <c r="N9" s="183" t="str">
        <f>[101]Sheet1!$F7</f>
        <v>2,496,713.69</v>
      </c>
      <c r="O9" s="183">
        <f t="shared" si="4"/>
        <v>0</v>
      </c>
      <c r="P9" s="183">
        <f>'[96]Managerial P&amp;L-CD'!$O9</f>
        <v>9422735.2400000002</v>
      </c>
      <c r="Q9" s="183" t="str">
        <f>[101]Sheet1!$G7</f>
        <v>9,422,735.24</v>
      </c>
      <c r="R9" s="183">
        <f t="shared" si="5"/>
        <v>0</v>
      </c>
    </row>
    <row r="10" spans="1:18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3">
        <f>'[96]Managerial P&amp;L-CD'!$C10</f>
        <v>0</v>
      </c>
      <c r="E10" s="183">
        <f>[101]Sheet1!$C8</f>
        <v>0</v>
      </c>
      <c r="F10" s="183">
        <f t="shared" si="1"/>
        <v>0</v>
      </c>
      <c r="G10" s="183">
        <f>'[96]Managerial P&amp;L-CD'!$D10</f>
        <v>0</v>
      </c>
      <c r="H10" s="183">
        <f>[101]Sheet1!$D8</f>
        <v>0</v>
      </c>
      <c r="I10" s="183">
        <f t="shared" si="2"/>
        <v>0</v>
      </c>
      <c r="J10" s="183">
        <f>'[96]Managerial P&amp;L-CD'!$E10</f>
        <v>0</v>
      </c>
      <c r="K10" s="183">
        <f>[101]Sheet1!$E8</f>
        <v>0</v>
      </c>
      <c r="L10" s="183">
        <f t="shared" si="3"/>
        <v>0</v>
      </c>
      <c r="M10" s="183">
        <f>'[96]Managerial P&amp;L-CD'!$F10</f>
        <v>0</v>
      </c>
      <c r="N10" s="183">
        <f>[101]Sheet1!$F8</f>
        <v>0</v>
      </c>
      <c r="O10" s="183">
        <f t="shared" si="4"/>
        <v>0</v>
      </c>
      <c r="P10" s="183">
        <f>'[96]Managerial P&amp;L-CD'!$O10</f>
        <v>0</v>
      </c>
      <c r="Q10" s="183">
        <f>[101]Sheet1!$G8</f>
        <v>0</v>
      </c>
      <c r="R10" s="183">
        <f t="shared" si="5"/>
        <v>0</v>
      </c>
    </row>
    <row r="11" spans="1:18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3">
        <f>'[96]Managerial P&amp;L-CD'!$C11</f>
        <v>0</v>
      </c>
      <c r="E11" s="183">
        <f>[101]Sheet1!$C9</f>
        <v>0</v>
      </c>
      <c r="F11" s="183">
        <f t="shared" si="1"/>
        <v>0</v>
      </c>
      <c r="G11" s="183">
        <f>'[96]Managerial P&amp;L-CD'!$D11</f>
        <v>0</v>
      </c>
      <c r="H11" s="183">
        <f>[101]Sheet1!$D9</f>
        <v>0</v>
      </c>
      <c r="I11" s="183">
        <f t="shared" si="2"/>
        <v>0</v>
      </c>
      <c r="J11" s="183">
        <f>'[96]Managerial P&amp;L-CD'!$E11</f>
        <v>0</v>
      </c>
      <c r="K11" s="183">
        <f>[101]Sheet1!$E9</f>
        <v>0</v>
      </c>
      <c r="L11" s="183">
        <f t="shared" si="3"/>
        <v>0</v>
      </c>
      <c r="M11" s="183">
        <f>'[96]Managerial P&amp;L-CD'!$F11</f>
        <v>0</v>
      </c>
      <c r="N11" s="183">
        <f>[101]Sheet1!$F9</f>
        <v>0</v>
      </c>
      <c r="O11" s="183">
        <f t="shared" si="4"/>
        <v>0</v>
      </c>
      <c r="P11" s="183">
        <f>'[96]Managerial P&amp;L-CD'!$O11</f>
        <v>0</v>
      </c>
      <c r="Q11" s="183">
        <f>[101]Sheet1!$G9</f>
        <v>0</v>
      </c>
      <c r="R11" s="183">
        <f t="shared" si="5"/>
        <v>0</v>
      </c>
    </row>
    <row r="12" spans="1:18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3">
        <f>'[96]Managerial P&amp;L-CD'!$C12</f>
        <v>0</v>
      </c>
      <c r="E12" s="183">
        <f>[101]Sheet1!$C10</f>
        <v>0</v>
      </c>
      <c r="F12" s="183">
        <f t="shared" si="1"/>
        <v>0</v>
      </c>
      <c r="G12" s="183">
        <f>'[96]Managerial P&amp;L-CD'!$D12</f>
        <v>0</v>
      </c>
      <c r="H12" s="183">
        <f>[101]Sheet1!$D10</f>
        <v>0</v>
      </c>
      <c r="I12" s="183">
        <f t="shared" si="2"/>
        <v>0</v>
      </c>
      <c r="J12" s="183">
        <f>'[96]Managerial P&amp;L-CD'!$E12</f>
        <v>0</v>
      </c>
      <c r="K12" s="183">
        <f>[101]Sheet1!$E10</f>
        <v>0</v>
      </c>
      <c r="L12" s="183">
        <f t="shared" si="3"/>
        <v>0</v>
      </c>
      <c r="M12" s="183">
        <f>'[96]Managerial P&amp;L-CD'!$F12</f>
        <v>0</v>
      </c>
      <c r="N12" s="183">
        <f>[101]Sheet1!$F10</f>
        <v>0</v>
      </c>
      <c r="O12" s="183">
        <f t="shared" si="4"/>
        <v>0</v>
      </c>
      <c r="P12" s="183">
        <f>'[96]Managerial P&amp;L-CD'!$O12</f>
        <v>0</v>
      </c>
      <c r="Q12" s="183">
        <f>[101]Sheet1!$G10</f>
        <v>0</v>
      </c>
      <c r="R12" s="183">
        <f t="shared" si="5"/>
        <v>0</v>
      </c>
    </row>
    <row r="13" spans="1:18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3">
        <f>'[96]Managerial P&amp;L-CD'!$C13</f>
        <v>1293417.21</v>
      </c>
      <c r="E13" s="183" t="str">
        <f>[101]Sheet1!$C11</f>
        <v>2,411,134.32</v>
      </c>
      <c r="F13" s="183">
        <f t="shared" si="1"/>
        <v>-1117717.1099999999</v>
      </c>
      <c r="G13" s="183">
        <f>'[96]Managerial P&amp;L-CD'!$D13</f>
        <v>988316.16000000003</v>
      </c>
      <c r="H13" s="183" t="str">
        <f>[101]Sheet1!$D11</f>
        <v>1,951,416.86</v>
      </c>
      <c r="I13" s="183">
        <f t="shared" si="2"/>
        <v>-963100.70000000007</v>
      </c>
      <c r="J13" s="183">
        <f>'[96]Managerial P&amp;L-CD'!$E13</f>
        <v>890832.66</v>
      </c>
      <c r="K13" s="183" t="str">
        <f>[101]Sheet1!$E11</f>
        <v>1,924,892.69</v>
      </c>
      <c r="L13" s="183">
        <f t="shared" si="3"/>
        <v>-1034060.0299999999</v>
      </c>
      <c r="M13" s="183">
        <f>'[96]Managerial P&amp;L-CD'!$F13</f>
        <v>931281.07000000007</v>
      </c>
      <c r="N13" s="183" t="str">
        <f>[101]Sheet1!$F11</f>
        <v>2,054,802.23</v>
      </c>
      <c r="O13" s="183">
        <f t="shared" si="4"/>
        <v>-1123521.1599999999</v>
      </c>
      <c r="P13" s="183">
        <f>'[96]Managerial P&amp;L-CD'!$O13</f>
        <v>4103847.1000000006</v>
      </c>
      <c r="Q13" s="183" t="str">
        <f>[101]Sheet1!$G11</f>
        <v>8,342,246.10</v>
      </c>
      <c r="R13" s="183">
        <f t="shared" si="5"/>
        <v>-4238398.9999999991</v>
      </c>
    </row>
    <row r="14" spans="1:18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3">
        <f>'[96]Managerial P&amp;L-CD'!$C14</f>
        <v>1293417.21</v>
      </c>
      <c r="E14" s="183" t="str">
        <f>[101]Sheet1!$C12</f>
        <v>2,411,134.32</v>
      </c>
      <c r="F14" s="183">
        <f t="shared" si="1"/>
        <v>-1117717.1099999999</v>
      </c>
      <c r="G14" s="183">
        <f>'[96]Managerial P&amp;L-CD'!$D14</f>
        <v>988316.16000000003</v>
      </c>
      <c r="H14" s="183" t="str">
        <f>[101]Sheet1!$D12</f>
        <v>1,951,416.86</v>
      </c>
      <c r="I14" s="183">
        <f t="shared" si="2"/>
        <v>-963100.70000000007</v>
      </c>
      <c r="J14" s="183">
        <f>'[96]Managerial P&amp;L-CD'!$E14</f>
        <v>890832.66</v>
      </c>
      <c r="K14" s="183" t="str">
        <f>[101]Sheet1!$E12</f>
        <v>1,924,892.69</v>
      </c>
      <c r="L14" s="183">
        <f t="shared" si="3"/>
        <v>-1034060.0299999999</v>
      </c>
      <c r="M14" s="183">
        <f>'[96]Managerial P&amp;L-CD'!$F14</f>
        <v>931281.07000000007</v>
      </c>
      <c r="N14" s="183" t="str">
        <f>[101]Sheet1!$F12</f>
        <v>2,054,802.23</v>
      </c>
      <c r="O14" s="183">
        <f t="shared" si="4"/>
        <v>-1123521.1599999999</v>
      </c>
      <c r="P14" s="183">
        <f>'[96]Managerial P&amp;L-CD'!$O14</f>
        <v>4103847.1000000006</v>
      </c>
      <c r="Q14" s="183" t="str">
        <f>[101]Sheet1!$G12</f>
        <v>8,342,246.10</v>
      </c>
      <c r="R14" s="183">
        <f t="shared" si="5"/>
        <v>-4238398.9999999991</v>
      </c>
    </row>
    <row r="15" spans="1:18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3">
        <f>'[96]Managerial P&amp;L-CD'!$C15</f>
        <v>0</v>
      </c>
      <c r="E15" s="183">
        <f>[101]Sheet1!$C13</f>
        <v>0</v>
      </c>
      <c r="F15" s="183">
        <f t="shared" si="1"/>
        <v>0</v>
      </c>
      <c r="G15" s="183">
        <f>'[96]Managerial P&amp;L-CD'!$D15</f>
        <v>0</v>
      </c>
      <c r="H15" s="183">
        <f>[101]Sheet1!$D13</f>
        <v>0</v>
      </c>
      <c r="I15" s="183">
        <f t="shared" si="2"/>
        <v>0</v>
      </c>
      <c r="J15" s="183">
        <f>'[96]Managerial P&amp;L-CD'!$E15</f>
        <v>0</v>
      </c>
      <c r="K15" s="183">
        <f>[101]Sheet1!$E13</f>
        <v>0</v>
      </c>
      <c r="L15" s="183">
        <f t="shared" si="3"/>
        <v>0</v>
      </c>
      <c r="M15" s="183">
        <f>'[96]Managerial P&amp;L-CD'!$F15</f>
        <v>0</v>
      </c>
      <c r="N15" s="183">
        <f>[101]Sheet1!$F13</f>
        <v>0</v>
      </c>
      <c r="O15" s="183">
        <f t="shared" si="4"/>
        <v>0</v>
      </c>
      <c r="P15" s="183">
        <f>'[96]Managerial P&amp;L-CD'!$O15</f>
        <v>0</v>
      </c>
      <c r="Q15" s="183">
        <f>[101]Sheet1!$G13</f>
        <v>0</v>
      </c>
      <c r="R15" s="183">
        <f t="shared" si="5"/>
        <v>0</v>
      </c>
    </row>
    <row r="16" spans="1:18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3">
        <f>'[96]Managerial P&amp;L-CD'!$C16</f>
        <v>0</v>
      </c>
      <c r="E16" s="183">
        <f>[101]Sheet1!$C14</f>
        <v>0</v>
      </c>
      <c r="F16" s="183">
        <f t="shared" si="1"/>
        <v>0</v>
      </c>
      <c r="G16" s="183">
        <f>'[96]Managerial P&amp;L-CD'!$D16</f>
        <v>0</v>
      </c>
      <c r="H16" s="183">
        <f>[101]Sheet1!$D14</f>
        <v>0</v>
      </c>
      <c r="I16" s="183">
        <f t="shared" si="2"/>
        <v>0</v>
      </c>
      <c r="J16" s="183">
        <f>'[96]Managerial P&amp;L-CD'!$E16</f>
        <v>0</v>
      </c>
      <c r="K16" s="183">
        <f>[101]Sheet1!$E14</f>
        <v>0</v>
      </c>
      <c r="L16" s="183">
        <f t="shared" si="3"/>
        <v>0</v>
      </c>
      <c r="M16" s="183">
        <f>'[96]Managerial P&amp;L-CD'!$F16</f>
        <v>0</v>
      </c>
      <c r="N16" s="183">
        <f>[101]Sheet1!$F14</f>
        <v>0</v>
      </c>
      <c r="O16" s="183">
        <f t="shared" si="4"/>
        <v>0</v>
      </c>
      <c r="P16" s="183">
        <f>'[96]Managerial P&amp;L-CD'!$O16</f>
        <v>0</v>
      </c>
      <c r="Q16" s="183">
        <f>[101]Sheet1!$G14</f>
        <v>0</v>
      </c>
      <c r="R16" s="183">
        <f t="shared" si="5"/>
        <v>0</v>
      </c>
    </row>
    <row r="17" spans="1:18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3">
        <f>'[96]Managerial P&amp;L-CD'!$C17</f>
        <v>0</v>
      </c>
      <c r="E17" s="183">
        <f>[101]Sheet1!$C15</f>
        <v>0</v>
      </c>
      <c r="F17" s="183">
        <f t="shared" si="1"/>
        <v>0</v>
      </c>
      <c r="G17" s="183">
        <f>'[96]Managerial P&amp;L-CD'!$D17</f>
        <v>0</v>
      </c>
      <c r="H17" s="183">
        <f>[101]Sheet1!$D15</f>
        <v>0</v>
      </c>
      <c r="I17" s="183">
        <f t="shared" si="2"/>
        <v>0</v>
      </c>
      <c r="J17" s="183">
        <f>'[96]Managerial P&amp;L-CD'!$E17</f>
        <v>0</v>
      </c>
      <c r="K17" s="183">
        <f>[101]Sheet1!$E15</f>
        <v>0</v>
      </c>
      <c r="L17" s="183">
        <f t="shared" si="3"/>
        <v>0</v>
      </c>
      <c r="M17" s="183">
        <f>'[96]Managerial P&amp;L-CD'!$F17</f>
        <v>0</v>
      </c>
      <c r="N17" s="183">
        <f>[101]Sheet1!$F15</f>
        <v>0</v>
      </c>
      <c r="O17" s="183">
        <f t="shared" si="4"/>
        <v>0</v>
      </c>
      <c r="P17" s="183">
        <f>'[96]Managerial P&amp;L-CD'!$O17</f>
        <v>0</v>
      </c>
      <c r="Q17" s="183">
        <f>[101]Sheet1!$G15</f>
        <v>0</v>
      </c>
      <c r="R17" s="183">
        <f t="shared" si="5"/>
        <v>0</v>
      </c>
    </row>
    <row r="18" spans="1:18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3">
        <f>'[96]Managerial P&amp;L-CD'!$C18</f>
        <v>0</v>
      </c>
      <c r="E18" s="183">
        <f>[101]Sheet1!$C16</f>
        <v>0</v>
      </c>
      <c r="F18" s="183">
        <f t="shared" si="1"/>
        <v>0</v>
      </c>
      <c r="G18" s="183">
        <f>'[96]Managerial P&amp;L-CD'!$D18</f>
        <v>0</v>
      </c>
      <c r="H18" s="183">
        <f>[101]Sheet1!$D16</f>
        <v>0</v>
      </c>
      <c r="I18" s="183">
        <f t="shared" si="2"/>
        <v>0</v>
      </c>
      <c r="J18" s="183">
        <f>'[96]Managerial P&amp;L-CD'!$E18</f>
        <v>0</v>
      </c>
      <c r="K18" s="183">
        <f>[101]Sheet1!$E16</f>
        <v>0</v>
      </c>
      <c r="L18" s="183">
        <f t="shared" si="3"/>
        <v>0</v>
      </c>
      <c r="M18" s="183">
        <f>'[96]Managerial P&amp;L-CD'!$F18</f>
        <v>0</v>
      </c>
      <c r="N18" s="183">
        <f>[101]Sheet1!$F16</f>
        <v>0</v>
      </c>
      <c r="O18" s="183">
        <f t="shared" si="4"/>
        <v>0</v>
      </c>
      <c r="P18" s="183">
        <f>'[96]Managerial P&amp;L-CD'!$O18</f>
        <v>0</v>
      </c>
      <c r="Q18" s="183">
        <f>[101]Sheet1!$G16</f>
        <v>0</v>
      </c>
      <c r="R18" s="183">
        <f t="shared" si="5"/>
        <v>0</v>
      </c>
    </row>
    <row r="19" spans="1:18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3">
        <f>'[96]Managerial P&amp;L-CD'!$C19</f>
        <v>0</v>
      </c>
      <c r="E19" s="183">
        <f>[101]Sheet1!$C17</f>
        <v>0</v>
      </c>
      <c r="F19" s="183">
        <f t="shared" si="1"/>
        <v>0</v>
      </c>
      <c r="G19" s="183">
        <f>'[96]Managerial P&amp;L-CD'!$D19</f>
        <v>0</v>
      </c>
      <c r="H19" s="183">
        <f>[101]Sheet1!$D17</f>
        <v>0</v>
      </c>
      <c r="I19" s="183">
        <f t="shared" si="2"/>
        <v>0</v>
      </c>
      <c r="J19" s="183">
        <f>'[96]Managerial P&amp;L-CD'!$E19</f>
        <v>3580.82</v>
      </c>
      <c r="K19" s="183" t="str">
        <f>[101]Sheet1!$E17</f>
        <v>3,580.82</v>
      </c>
      <c r="L19" s="183">
        <f t="shared" si="3"/>
        <v>0</v>
      </c>
      <c r="M19" s="183">
        <f>'[96]Managerial P&amp;L-CD'!$F19</f>
        <v>659.99</v>
      </c>
      <c r="N19" s="183">
        <f>[101]Sheet1!$F17</f>
        <v>659.99</v>
      </c>
      <c r="O19" s="183">
        <f t="shared" si="4"/>
        <v>0</v>
      </c>
      <c r="P19" s="183">
        <f>'[96]Managerial P&amp;L-CD'!$O19</f>
        <v>4240.8100000000004</v>
      </c>
      <c r="Q19" s="183" t="str">
        <f>[101]Sheet1!$G17</f>
        <v>4,240.81</v>
      </c>
      <c r="R19" s="183">
        <f t="shared" si="5"/>
        <v>0</v>
      </c>
    </row>
    <row r="20" spans="1:18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3">
        <f>'[96]Managerial P&amp;L-CD'!$C20</f>
        <v>1293417.21</v>
      </c>
      <c r="E20" s="183" t="str">
        <f>[101]Sheet1!$C18</f>
        <v>2,411,134.32</v>
      </c>
      <c r="F20" s="183">
        <f t="shared" si="1"/>
        <v>-1117717.1099999999</v>
      </c>
      <c r="G20" s="183">
        <f>'[96]Managerial P&amp;L-CD'!$D20</f>
        <v>988316.16000000003</v>
      </c>
      <c r="H20" s="183" t="str">
        <f>[101]Sheet1!$D18</f>
        <v>1,951,416.86</v>
      </c>
      <c r="I20" s="183">
        <f t="shared" si="2"/>
        <v>-963100.70000000007</v>
      </c>
      <c r="J20" s="183">
        <f>'[96]Managerial P&amp;L-CD'!$E20</f>
        <v>894413.48</v>
      </c>
      <c r="K20" s="183" t="str">
        <f>[101]Sheet1!$E18</f>
        <v>1,928,473.51</v>
      </c>
      <c r="L20" s="183">
        <f t="shared" si="3"/>
        <v>-1034060.03</v>
      </c>
      <c r="M20" s="183">
        <f>'[96]Managerial P&amp;L-CD'!$F20</f>
        <v>931941.06</v>
      </c>
      <c r="N20" s="183" t="str">
        <f>[101]Sheet1!$F18</f>
        <v>2,055,462.22</v>
      </c>
      <c r="O20" s="183">
        <f t="shared" si="4"/>
        <v>-1123521.1599999999</v>
      </c>
      <c r="P20" s="183">
        <f>'[96]Managerial P&amp;L-CD'!$O20</f>
        <v>4108087.9100000006</v>
      </c>
      <c r="Q20" s="183" t="str">
        <f>[101]Sheet1!$G18</f>
        <v>8,346,486.91</v>
      </c>
      <c r="R20" s="183">
        <f t="shared" si="5"/>
        <v>-4238399</v>
      </c>
    </row>
    <row r="21" spans="1:18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3">
        <f>'[96]Managerial P&amp;L-CD'!$C21</f>
        <v>1190398.5899999999</v>
      </c>
      <c r="E21" s="183" t="str">
        <f>[101]Sheet1!$C19</f>
        <v>4,894,950.12</v>
      </c>
      <c r="F21" s="183">
        <f t="shared" si="1"/>
        <v>-3704551.5300000003</v>
      </c>
      <c r="G21" s="183">
        <f>'[96]Managerial P&amp;L-CD'!$D21</f>
        <v>1151907.6199999996</v>
      </c>
      <c r="H21" s="183" t="str">
        <f>[101]Sheet1!$D19</f>
        <v>4,091,640.64</v>
      </c>
      <c r="I21" s="183">
        <f t="shared" si="2"/>
        <v>-2939733.0200000005</v>
      </c>
      <c r="J21" s="183">
        <f>'[96]Managerial P&amp;L-CD'!$E21</f>
        <v>1407568.4899999998</v>
      </c>
      <c r="K21" s="183" t="str">
        <f>[101]Sheet1!$E19</f>
        <v>-,373,508.46</v>
      </c>
      <c r="L21" s="183" t="e">
        <f t="shared" si="3"/>
        <v>#VALUE!</v>
      </c>
      <c r="M21" s="183">
        <f>'[96]Managerial P&amp;L-CD'!$F21</f>
        <v>1564772.63</v>
      </c>
      <c r="N21" s="183" t="str">
        <f>[101]Sheet1!$F19</f>
        <v>-,441,251.47</v>
      </c>
      <c r="O21" s="183" t="e">
        <f t="shared" si="4"/>
        <v>#VALUE!</v>
      </c>
      <c r="P21" s="183">
        <f>'[96]Managerial P&amp;L-CD'!$O21</f>
        <v>5314647.33</v>
      </c>
      <c r="Q21" s="183" t="str">
        <f>[101]Sheet1!$G19</f>
        <v>-1,076,248.33</v>
      </c>
      <c r="R21" s="183">
        <f>P21-Q21</f>
        <v>6390895.6600000001</v>
      </c>
    </row>
    <row r="22" spans="1:18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3">
        <f>'[96]Managerial P&amp;L-CD'!$C22</f>
        <v>0.47926202498591075</v>
      </c>
      <c r="E22" s="183" t="str">
        <f>[101]Sheet1!$C20</f>
        <v>7,378,765.92</v>
      </c>
      <c r="F22" s="184">
        <f t="shared" si="1"/>
        <v>-7378765.4407379748</v>
      </c>
      <c r="G22" s="183">
        <f>'[96]Managerial P&amp;L-CD'!$D22</f>
        <v>0.53821830724635711</v>
      </c>
      <c r="H22" s="183" t="str">
        <f>[101]Sheet1!$D20</f>
        <v>6,231,864.42</v>
      </c>
      <c r="I22" s="183">
        <f t="shared" si="2"/>
        <v>-6231863.8817816926</v>
      </c>
      <c r="J22" s="183">
        <f>'[96]Managerial P&amp;L-CD'!$E22</f>
        <v>0.61145938949295942</v>
      </c>
      <c r="K22" s="183">
        <f>[101]Sheet1!$E20</f>
        <v>-6.16</v>
      </c>
      <c r="L22" s="183">
        <f t="shared" si="3"/>
        <v>6.7714593894929598</v>
      </c>
      <c r="M22" s="183">
        <f>'[96]Managerial P&amp;L-CD'!$F22</f>
        <v>0.62673290744843069</v>
      </c>
      <c r="N22" s="183">
        <f>[101]Sheet1!$F20</f>
        <v>-5.65</v>
      </c>
      <c r="O22" s="183">
        <f t="shared" si="4"/>
        <v>6.276732907448431</v>
      </c>
      <c r="P22" s="183">
        <f>'[96]Managerial P&amp;L-CD'!$O22</f>
        <v>0.56402384176507969</v>
      </c>
      <c r="Q22" s="183">
        <f>[101]Sheet1!$G20</f>
        <v>-8.75</v>
      </c>
      <c r="R22" s="184">
        <f t="shared" si="5"/>
        <v>9.3140238417650796</v>
      </c>
    </row>
    <row r="23" spans="1:18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3">
        <f>'[96]Managerial P&amp;L-CD'!$C23</f>
        <v>1190398.5899999999</v>
      </c>
      <c r="E23" s="183" t="str">
        <f>[101]Sheet1!$C21</f>
        <v>4,894,950.12</v>
      </c>
      <c r="F23" s="183">
        <f t="shared" si="1"/>
        <v>-3704551.5300000003</v>
      </c>
      <c r="G23" s="183">
        <f>'[96]Managerial P&amp;L-CD'!$D23</f>
        <v>1151907.6199999996</v>
      </c>
      <c r="H23" s="183" t="str">
        <f>[101]Sheet1!$D21</f>
        <v>4,091,640.64</v>
      </c>
      <c r="I23" s="183">
        <f t="shared" si="2"/>
        <v>-2939733.0200000005</v>
      </c>
      <c r="J23" s="183">
        <f>'[96]Managerial P&amp;L-CD'!$E23</f>
        <v>1407568.4899999998</v>
      </c>
      <c r="K23" s="183" t="str">
        <f>[101]Sheet1!$E21</f>
        <v>-,373,508.46</v>
      </c>
      <c r="L23" s="183" t="e">
        <f t="shared" si="3"/>
        <v>#VALUE!</v>
      </c>
      <c r="M23" s="183">
        <f>'[96]Managerial P&amp;L-CD'!$F23</f>
        <v>1564772.63</v>
      </c>
      <c r="N23" s="183" t="str">
        <f>[101]Sheet1!$F21</f>
        <v>-,441,251.47</v>
      </c>
      <c r="O23" s="183" t="e">
        <f t="shared" si="4"/>
        <v>#VALUE!</v>
      </c>
      <c r="P23" s="183">
        <f>'[96]Managerial P&amp;L-CD'!$O23</f>
        <v>5314647.3299999991</v>
      </c>
      <c r="Q23" s="183" t="str">
        <f>[101]Sheet1!$G21</f>
        <v>-1,076,248.33</v>
      </c>
      <c r="R23" s="183">
        <f t="shared" si="5"/>
        <v>6390895.6599999992</v>
      </c>
    </row>
    <row r="24" spans="1:18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3">
        <f>'[96]Managerial P&amp;L-CD'!$C24</f>
        <v>0</v>
      </c>
      <c r="E24" s="183">
        <f>[101]Sheet1!$C22</f>
        <v>0</v>
      </c>
      <c r="F24" s="183">
        <f t="shared" si="1"/>
        <v>0</v>
      </c>
      <c r="G24" s="183">
        <f>'[96]Managerial P&amp;L-CD'!$D24</f>
        <v>0</v>
      </c>
      <c r="H24" s="183">
        <f>[101]Sheet1!$D22</f>
        <v>0</v>
      </c>
      <c r="I24" s="183">
        <f t="shared" si="2"/>
        <v>0</v>
      </c>
      <c r="J24" s="183">
        <f>'[96]Managerial P&amp;L-CD'!$E24</f>
        <v>0</v>
      </c>
      <c r="K24" s="183">
        <f>[101]Sheet1!$E22</f>
        <v>0</v>
      </c>
      <c r="L24" s="183">
        <f t="shared" si="3"/>
        <v>0</v>
      </c>
      <c r="M24" s="183">
        <f>'[96]Managerial P&amp;L-CD'!$F24</f>
        <v>0</v>
      </c>
      <c r="N24" s="183">
        <f>[101]Sheet1!$F22</f>
        <v>0</v>
      </c>
      <c r="O24" s="183">
        <f t="shared" si="4"/>
        <v>0</v>
      </c>
      <c r="P24" s="183">
        <f>'[96]Managerial P&amp;L-CD'!$O24</f>
        <v>0</v>
      </c>
      <c r="Q24" s="183">
        <f>[101]Sheet1!$G22</f>
        <v>0</v>
      </c>
      <c r="R24" s="183">
        <f t="shared" si="5"/>
        <v>0</v>
      </c>
    </row>
    <row r="25" spans="1:18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3">
        <f>'[96]Managerial P&amp;L-CD'!$C25</f>
        <v>0</v>
      </c>
      <c r="E25" s="183">
        <f>[101]Sheet1!$C23</f>
        <v>0</v>
      </c>
      <c r="F25" s="183">
        <f t="shared" si="1"/>
        <v>0</v>
      </c>
      <c r="G25" s="183">
        <f>'[96]Managerial P&amp;L-CD'!$D25</f>
        <v>0</v>
      </c>
      <c r="H25" s="183">
        <f>[101]Sheet1!$D23</f>
        <v>0</v>
      </c>
      <c r="I25" s="183">
        <f t="shared" si="2"/>
        <v>0</v>
      </c>
      <c r="J25" s="183">
        <f>'[96]Managerial P&amp;L-CD'!$E25</f>
        <v>0</v>
      </c>
      <c r="K25" s="183">
        <f>[101]Sheet1!$E23</f>
        <v>0</v>
      </c>
      <c r="L25" s="183">
        <f t="shared" si="3"/>
        <v>0</v>
      </c>
      <c r="M25" s="183">
        <f>'[96]Managerial P&amp;L-CD'!$F25</f>
        <v>0</v>
      </c>
      <c r="N25" s="183">
        <f>[101]Sheet1!$F23</f>
        <v>0</v>
      </c>
      <c r="O25" s="183">
        <f t="shared" si="4"/>
        <v>0</v>
      </c>
      <c r="P25" s="183">
        <f>'[96]Managerial P&amp;L-CD'!$O25</f>
        <v>0</v>
      </c>
      <c r="Q25" s="183">
        <f>[101]Sheet1!$G23</f>
        <v>0</v>
      </c>
      <c r="R25" s="183">
        <f t="shared" si="5"/>
        <v>0</v>
      </c>
    </row>
    <row r="26" spans="1:18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3">
        <f>'[96]Managerial P&amp;L-CD'!$C26</f>
        <v>0</v>
      </c>
      <c r="E26" s="183">
        <f>[101]Sheet1!$C24</f>
        <v>0</v>
      </c>
      <c r="F26" s="183">
        <f t="shared" si="1"/>
        <v>0</v>
      </c>
      <c r="G26" s="183">
        <f>'[96]Managerial P&amp;L-CD'!$D26</f>
        <v>0</v>
      </c>
      <c r="H26" s="183">
        <f>[101]Sheet1!$D24</f>
        <v>0</v>
      </c>
      <c r="I26" s="183">
        <f t="shared" si="2"/>
        <v>0</v>
      </c>
      <c r="J26" s="183">
        <f>'[96]Managerial P&amp;L-CD'!$E26</f>
        <v>0</v>
      </c>
      <c r="K26" s="183">
        <f>[101]Sheet1!$E24</f>
        <v>0</v>
      </c>
      <c r="L26" s="183">
        <f t="shared" si="3"/>
        <v>0</v>
      </c>
      <c r="M26" s="183">
        <f>'[96]Managerial P&amp;L-CD'!$F26</f>
        <v>0</v>
      </c>
      <c r="N26" s="183">
        <f>[101]Sheet1!$F24</f>
        <v>0</v>
      </c>
      <c r="O26" s="183">
        <f t="shared" si="4"/>
        <v>0</v>
      </c>
      <c r="P26" s="183">
        <f>'[96]Managerial P&amp;L-CD'!$O26</f>
        <v>0</v>
      </c>
      <c r="Q26" s="183">
        <f>[101]Sheet1!$G24</f>
        <v>0</v>
      </c>
      <c r="R26" s="183">
        <f t="shared" si="5"/>
        <v>0</v>
      </c>
    </row>
    <row r="27" spans="1:18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3">
        <f>'[96]Managerial P&amp;L-CD'!$C27</f>
        <v>0</v>
      </c>
      <c r="E27" s="183">
        <f>[101]Sheet1!$C25</f>
        <v>0</v>
      </c>
      <c r="F27" s="183">
        <f t="shared" si="1"/>
        <v>0</v>
      </c>
      <c r="G27" s="183">
        <f>'[96]Managerial P&amp;L-CD'!$D27</f>
        <v>0</v>
      </c>
      <c r="H27" s="183">
        <f>[101]Sheet1!$D25</f>
        <v>0</v>
      </c>
      <c r="I27" s="183">
        <f t="shared" si="2"/>
        <v>0</v>
      </c>
      <c r="J27" s="183">
        <f>'[96]Managerial P&amp;L-CD'!$E27</f>
        <v>0</v>
      </c>
      <c r="K27" s="183">
        <f>[101]Sheet1!$E25</f>
        <v>0</v>
      </c>
      <c r="L27" s="183">
        <f t="shared" si="3"/>
        <v>0</v>
      </c>
      <c r="M27" s="183">
        <f>'[96]Managerial P&amp;L-CD'!$F27</f>
        <v>0</v>
      </c>
      <c r="N27" s="183">
        <f>[101]Sheet1!$F25</f>
        <v>0</v>
      </c>
      <c r="O27" s="183">
        <f t="shared" si="4"/>
        <v>0</v>
      </c>
      <c r="P27" s="183">
        <f>'[96]Managerial P&amp;L-CD'!$O27</f>
        <v>0</v>
      </c>
      <c r="Q27" s="183">
        <f>[101]Sheet1!$G25</f>
        <v>0</v>
      </c>
      <c r="R27" s="183">
        <f t="shared" si="5"/>
        <v>0</v>
      </c>
    </row>
    <row r="28" spans="1:18" s="15" customFormat="1" ht="15.95" customHeight="1" x14ac:dyDescent="0.2">
      <c r="A28" s="39"/>
      <c r="B28" s="180">
        <f t="shared" si="0"/>
        <v>25</v>
      </c>
      <c r="C28" s="172"/>
      <c r="D28" s="183">
        <f>'[96]Managerial P&amp;L-CD'!$C28</f>
        <v>0</v>
      </c>
      <c r="E28" s="183">
        <f>[101]Sheet1!$C26</f>
        <v>0</v>
      </c>
      <c r="F28" s="183">
        <f t="shared" si="1"/>
        <v>0</v>
      </c>
      <c r="G28" s="183">
        <f>'[96]Managerial P&amp;L-CD'!$D28</f>
        <v>0</v>
      </c>
      <c r="H28" s="183">
        <f>[101]Sheet1!$D26</f>
        <v>0</v>
      </c>
      <c r="I28" s="183">
        <f t="shared" si="2"/>
        <v>0</v>
      </c>
      <c r="J28" s="183">
        <f>'[96]Managerial P&amp;L-CD'!$E28</f>
        <v>0</v>
      </c>
      <c r="K28" s="183">
        <f>[101]Sheet1!$E26</f>
        <v>0</v>
      </c>
      <c r="L28" s="183">
        <f t="shared" si="3"/>
        <v>0</v>
      </c>
      <c r="M28" s="183">
        <f>'[96]Managerial P&amp;L-CD'!$F28</f>
        <v>0</v>
      </c>
      <c r="N28" s="183">
        <f>[101]Sheet1!$F26</f>
        <v>0</v>
      </c>
      <c r="O28" s="183">
        <f t="shared" si="4"/>
        <v>0</v>
      </c>
      <c r="P28" s="183">
        <f>'[96]Managerial P&amp;L-CD'!$O28</f>
        <v>0</v>
      </c>
      <c r="Q28" s="183">
        <f>[101]Sheet1!$G26</f>
        <v>0</v>
      </c>
      <c r="R28" s="183">
        <f t="shared" si="5"/>
        <v>0</v>
      </c>
    </row>
    <row r="29" spans="1:18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3">
        <f>'[96]Managerial P&amp;L-CD'!$C29</f>
        <v>474284.7</v>
      </c>
      <c r="E29" s="183" t="str">
        <f>[101]Sheet1!$C27</f>
        <v>474,284.70</v>
      </c>
      <c r="F29" s="183">
        <f t="shared" si="1"/>
        <v>0</v>
      </c>
      <c r="G29" s="183">
        <f>'[96]Managerial P&amp;L-CD'!$D29</f>
        <v>434434.21</v>
      </c>
      <c r="H29" s="183" t="str">
        <f>[101]Sheet1!$D27</f>
        <v>434,434.21</v>
      </c>
      <c r="I29" s="183">
        <f t="shared" si="2"/>
        <v>0</v>
      </c>
      <c r="J29" s="183">
        <f>'[96]Managerial P&amp;L-CD'!$E29</f>
        <v>395397.83</v>
      </c>
      <c r="K29" s="183" t="str">
        <f>[101]Sheet1!$E27</f>
        <v>395,397.83</v>
      </c>
      <c r="L29" s="183">
        <f t="shared" si="3"/>
        <v>0</v>
      </c>
      <c r="M29" s="183">
        <f>'[96]Managerial P&amp;L-CD'!$F29</f>
        <v>419658.56000000006</v>
      </c>
      <c r="N29" s="183" t="str">
        <f>[101]Sheet1!$F27</f>
        <v>419,658.56</v>
      </c>
      <c r="O29" s="183">
        <f t="shared" si="4"/>
        <v>0</v>
      </c>
      <c r="P29" s="183">
        <f>'[96]Managerial P&amp;L-CD'!$O29</f>
        <v>1723775.3</v>
      </c>
      <c r="Q29" s="183" t="str">
        <f>[101]Sheet1!$G27</f>
        <v>1,723,775.30</v>
      </c>
      <c r="R29" s="183">
        <f t="shared" si="5"/>
        <v>0</v>
      </c>
    </row>
    <row r="30" spans="1:18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3">
        <f>'[96]Managerial P&amp;L-CD'!$C30</f>
        <v>0.19095002938623712</v>
      </c>
      <c r="E30" s="183">
        <f>[101]Sheet1!$C28</f>
        <v>0</v>
      </c>
      <c r="F30" s="184">
        <f t="shared" si="1"/>
        <v>0.19095002938623712</v>
      </c>
      <c r="G30" s="183">
        <f>'[96]Managerial P&amp;L-CD'!$D30</f>
        <v>0.2029854139832051</v>
      </c>
      <c r="H30" s="183">
        <f>[101]Sheet1!$D28</f>
        <v>0</v>
      </c>
      <c r="I30" s="183">
        <f t="shared" si="2"/>
        <v>0.2029854139832051</v>
      </c>
      <c r="J30" s="183">
        <f>'[96]Managerial P&amp;L-CD'!$E30</f>
        <v>0.17176408640594176</v>
      </c>
      <c r="K30" s="183">
        <f>[101]Sheet1!$E28</f>
        <v>0</v>
      </c>
      <c r="L30" s="183">
        <f t="shared" si="3"/>
        <v>0.17176408640594176</v>
      </c>
      <c r="M30" s="183">
        <f>'[96]Managerial P&amp;L-CD'!$F30</f>
        <v>0.16808437494489009</v>
      </c>
      <c r="N30" s="183">
        <f>[101]Sheet1!$F28</f>
        <v>0</v>
      </c>
      <c r="O30" s="183">
        <f t="shared" si="4"/>
        <v>0.16808437494489009</v>
      </c>
      <c r="P30" s="183">
        <f>'[96]Managerial P&amp;L-CD'!$O30</f>
        <v>0.18293788969921221</v>
      </c>
      <c r="Q30" s="183">
        <f>[101]Sheet1!$G28</f>
        <v>0</v>
      </c>
      <c r="R30" s="184">
        <f t="shared" si="5"/>
        <v>0.18293788969921221</v>
      </c>
    </row>
    <row r="31" spans="1:18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3">
        <f>'[96]Managerial P&amp;L-CD'!$C31</f>
        <v>276894.03999999998</v>
      </c>
      <c r="E31" s="183" t="str">
        <f>[101]Sheet1!$C29</f>
        <v>276,894.04</v>
      </c>
      <c r="F31" s="183">
        <f t="shared" si="1"/>
        <v>0</v>
      </c>
      <c r="G31" s="183">
        <f>'[96]Managerial P&amp;L-CD'!$D31</f>
        <v>276894.03999999998</v>
      </c>
      <c r="H31" s="183" t="str">
        <f>[101]Sheet1!$D29</f>
        <v>276,894.04</v>
      </c>
      <c r="I31" s="183">
        <f t="shared" si="2"/>
        <v>0</v>
      </c>
      <c r="J31" s="183">
        <f>'[96]Managerial P&amp;L-CD'!$E31</f>
        <v>276502.51</v>
      </c>
      <c r="K31" s="183" t="str">
        <f>[101]Sheet1!$E29</f>
        <v>276,502.51</v>
      </c>
      <c r="L31" s="183">
        <f t="shared" si="3"/>
        <v>0</v>
      </c>
      <c r="M31" s="183">
        <f>'[96]Managerial P&amp;L-CD'!$F31</f>
        <v>276763.53000000003</v>
      </c>
      <c r="N31" s="183" t="str">
        <f>[101]Sheet1!$F29</f>
        <v>276,763.53</v>
      </c>
      <c r="O31" s="183">
        <f t="shared" si="4"/>
        <v>0</v>
      </c>
      <c r="P31" s="183">
        <f>'[96]Managerial P&amp;L-CD'!$O31</f>
        <v>1107054.1200000001</v>
      </c>
      <c r="Q31" s="183" t="str">
        <f>[101]Sheet1!$G29</f>
        <v>1,107,054.12</v>
      </c>
      <c r="R31" s="183">
        <f t="shared" si="5"/>
        <v>0</v>
      </c>
    </row>
    <row r="32" spans="1:18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3">
        <f>'[96]Managerial P&amp;L-CD'!$C32</f>
        <v>162093.72</v>
      </c>
      <c r="E32" s="183" t="str">
        <f>[101]Sheet1!$C30</f>
        <v>162,093.72</v>
      </c>
      <c r="F32" s="183">
        <f t="shared" si="1"/>
        <v>0</v>
      </c>
      <c r="G32" s="183">
        <f>'[96]Managerial P&amp;L-CD'!$D32</f>
        <v>117514.82</v>
      </c>
      <c r="H32" s="183" t="str">
        <f>[101]Sheet1!$D30</f>
        <v>117,514.82</v>
      </c>
      <c r="I32" s="183">
        <f t="shared" si="2"/>
        <v>0</v>
      </c>
      <c r="J32" s="183">
        <f>'[96]Managerial P&amp;L-CD'!$E32</f>
        <v>83840</v>
      </c>
      <c r="K32" s="183" t="str">
        <f>[101]Sheet1!$E30</f>
        <v>83,840.00</v>
      </c>
      <c r="L32" s="183">
        <f t="shared" si="3"/>
        <v>0</v>
      </c>
      <c r="M32" s="183">
        <f>'[96]Managerial P&amp;L-CD'!$F32</f>
        <v>105472.45</v>
      </c>
      <c r="N32" s="183" t="str">
        <f>[101]Sheet1!$F30</f>
        <v>105,472.45</v>
      </c>
      <c r="O32" s="183">
        <f t="shared" si="4"/>
        <v>0</v>
      </c>
      <c r="P32" s="183">
        <f>'[96]Managerial P&amp;L-CD'!$O32</f>
        <v>468920.99000000005</v>
      </c>
      <c r="Q32" s="183" t="str">
        <f>[101]Sheet1!$G30</f>
        <v>468,920.99</v>
      </c>
      <c r="R32" s="183">
        <f t="shared" si="5"/>
        <v>0</v>
      </c>
    </row>
    <row r="33" spans="1:18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3">
        <f>'[96]Managerial P&amp;L-CD'!$C33</f>
        <v>35572</v>
      </c>
      <c r="E33" s="183" t="str">
        <f>[101]Sheet1!$C31</f>
        <v>35,572.00</v>
      </c>
      <c r="F33" s="183">
        <f t="shared" si="1"/>
        <v>0</v>
      </c>
      <c r="G33" s="183">
        <f>'[96]Managerial P&amp;L-CD'!$D33</f>
        <v>37176.32</v>
      </c>
      <c r="H33" s="183" t="str">
        <f>[101]Sheet1!$D31</f>
        <v>37,176.32</v>
      </c>
      <c r="I33" s="183">
        <f t="shared" si="2"/>
        <v>0</v>
      </c>
      <c r="J33" s="183">
        <f>'[96]Managerial P&amp;L-CD'!$E33</f>
        <v>32967.68</v>
      </c>
      <c r="K33" s="183" t="str">
        <f>[101]Sheet1!$E31</f>
        <v>32,967.68</v>
      </c>
      <c r="L33" s="183">
        <f t="shared" si="3"/>
        <v>0</v>
      </c>
      <c r="M33" s="183">
        <f>'[96]Managerial P&amp;L-CD'!$F33</f>
        <v>35072</v>
      </c>
      <c r="N33" s="183" t="str">
        <f>[101]Sheet1!$F31</f>
        <v>35,072.00</v>
      </c>
      <c r="O33" s="183">
        <f t="shared" si="4"/>
        <v>0</v>
      </c>
      <c r="P33" s="183">
        <f>'[96]Managerial P&amp;L-CD'!$O33</f>
        <v>140788</v>
      </c>
      <c r="Q33" s="183" t="str">
        <f>[101]Sheet1!$G31</f>
        <v>140,788.00</v>
      </c>
      <c r="R33" s="183">
        <f t="shared" si="5"/>
        <v>0</v>
      </c>
    </row>
    <row r="34" spans="1:18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3">
        <f>'[96]Managerial P&amp;L-CD'!$C34</f>
        <v>0</v>
      </c>
      <c r="E34" s="183">
        <f>[101]Sheet1!$C32</f>
        <v>0</v>
      </c>
      <c r="F34" s="183">
        <f t="shared" si="1"/>
        <v>0</v>
      </c>
      <c r="G34" s="183">
        <f>'[96]Managerial P&amp;L-CD'!$D34</f>
        <v>0</v>
      </c>
      <c r="H34" s="183">
        <f>[101]Sheet1!$D32</f>
        <v>0</v>
      </c>
      <c r="I34" s="183">
        <f t="shared" si="2"/>
        <v>0</v>
      </c>
      <c r="J34" s="183">
        <f>'[96]Managerial P&amp;L-CD'!$E34</f>
        <v>0</v>
      </c>
      <c r="K34" s="183">
        <f>[101]Sheet1!$E32</f>
        <v>0</v>
      </c>
      <c r="L34" s="183">
        <f t="shared" si="3"/>
        <v>0</v>
      </c>
      <c r="M34" s="183">
        <f>'[96]Managerial P&amp;L-CD'!$F34</f>
        <v>0</v>
      </c>
      <c r="N34" s="183">
        <f>[101]Sheet1!$F32</f>
        <v>0</v>
      </c>
      <c r="O34" s="183">
        <f t="shared" si="4"/>
        <v>0</v>
      </c>
      <c r="P34" s="183">
        <f>'[96]Managerial P&amp;L-CD'!$O34</f>
        <v>0</v>
      </c>
      <c r="Q34" s="183">
        <f>[101]Sheet1!$G32</f>
        <v>0</v>
      </c>
      <c r="R34" s="183">
        <f t="shared" si="5"/>
        <v>0</v>
      </c>
    </row>
    <row r="35" spans="1:18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3">
        <f>'[96]Managerial P&amp;L-CD'!$C35</f>
        <v>-275.06</v>
      </c>
      <c r="E35" s="183" t="str">
        <f>[101]Sheet1!$C33</f>
        <v>-,275.06</v>
      </c>
      <c r="F35" s="183" t="e">
        <f t="shared" si="1"/>
        <v>#VALUE!</v>
      </c>
      <c r="G35" s="183">
        <f>'[96]Managerial P&amp;L-CD'!$D35</f>
        <v>2849.03</v>
      </c>
      <c r="H35" s="183" t="str">
        <f>[101]Sheet1!$D33</f>
        <v>2,849.03</v>
      </c>
      <c r="I35" s="183">
        <f t="shared" si="2"/>
        <v>0</v>
      </c>
      <c r="J35" s="183">
        <f>'[96]Managerial P&amp;L-CD'!$E35</f>
        <v>2087.64</v>
      </c>
      <c r="K35" s="183" t="str">
        <f>[101]Sheet1!$E33</f>
        <v>2,087.64</v>
      </c>
      <c r="L35" s="183">
        <f t="shared" si="3"/>
        <v>0</v>
      </c>
      <c r="M35" s="183">
        <f>'[96]Managerial P&amp;L-CD'!$F35</f>
        <v>2350.58</v>
      </c>
      <c r="N35" s="183" t="str">
        <f>[101]Sheet1!$F33</f>
        <v>2,350.58</v>
      </c>
      <c r="O35" s="183">
        <f t="shared" si="4"/>
        <v>0</v>
      </c>
      <c r="P35" s="183">
        <f>'[96]Managerial P&amp;L-CD'!$O35</f>
        <v>7012.1900000000005</v>
      </c>
      <c r="Q35" s="183" t="str">
        <f>[101]Sheet1!$G33</f>
        <v>7,012.19</v>
      </c>
      <c r="R35" s="183">
        <f t="shared" si="5"/>
        <v>0</v>
      </c>
    </row>
    <row r="36" spans="1:18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3">
        <f>'[96]Managerial P&amp;L-CD'!$C36</f>
        <v>0</v>
      </c>
      <c r="E36" s="183">
        <f>[101]Sheet1!$C34</f>
        <v>0</v>
      </c>
      <c r="F36" s="183">
        <f t="shared" si="1"/>
        <v>0</v>
      </c>
      <c r="G36" s="183">
        <f>'[96]Managerial P&amp;L-CD'!$D36</f>
        <v>0</v>
      </c>
      <c r="H36" s="183">
        <f>[101]Sheet1!$D34</f>
        <v>0</v>
      </c>
      <c r="I36" s="183">
        <f t="shared" si="2"/>
        <v>0</v>
      </c>
      <c r="J36" s="183">
        <f>'[96]Managerial P&amp;L-CD'!$E36</f>
        <v>0</v>
      </c>
      <c r="K36" s="183">
        <f>[101]Sheet1!$E34</f>
        <v>0</v>
      </c>
      <c r="L36" s="183">
        <f t="shared" si="3"/>
        <v>0</v>
      </c>
      <c r="M36" s="183">
        <f>'[96]Managerial P&amp;L-CD'!$F36</f>
        <v>0</v>
      </c>
      <c r="N36" s="183">
        <f>[101]Sheet1!$F34</f>
        <v>0</v>
      </c>
      <c r="O36" s="183">
        <f t="shared" si="4"/>
        <v>0</v>
      </c>
      <c r="P36" s="183">
        <f>'[96]Managerial P&amp;L-CD'!$O36</f>
        <v>0</v>
      </c>
      <c r="Q36" s="183">
        <f>[101]Sheet1!$G34</f>
        <v>0</v>
      </c>
      <c r="R36" s="183">
        <f t="shared" si="5"/>
        <v>0</v>
      </c>
    </row>
    <row r="37" spans="1:18" s="15" customFormat="1" ht="15.95" customHeight="1" x14ac:dyDescent="0.2">
      <c r="A37" s="39"/>
      <c r="B37" s="180">
        <f t="shared" si="0"/>
        <v>34</v>
      </c>
      <c r="C37" s="172" t="s">
        <v>1636</v>
      </c>
      <c r="D37" s="183">
        <f>'[96]Managerial P&amp;L-CD'!$C37</f>
        <v>0</v>
      </c>
      <c r="E37" s="183">
        <f>[101]Sheet1!$C35</f>
        <v>0</v>
      </c>
      <c r="F37" s="183">
        <f t="shared" si="1"/>
        <v>0</v>
      </c>
      <c r="G37" s="183">
        <f>'[96]Managerial P&amp;L-CD'!$D37</f>
        <v>0</v>
      </c>
      <c r="H37" s="183">
        <f>[101]Sheet1!$D35</f>
        <v>0</v>
      </c>
      <c r="I37" s="183">
        <f t="shared" si="2"/>
        <v>0</v>
      </c>
      <c r="J37" s="183">
        <f>'[96]Managerial P&amp;L-CD'!$E37</f>
        <v>0</v>
      </c>
      <c r="K37" s="183">
        <f>[101]Sheet1!$E35</f>
        <v>0</v>
      </c>
      <c r="L37" s="183">
        <f t="shared" si="3"/>
        <v>0</v>
      </c>
      <c r="M37" s="183">
        <f>'[96]Managerial P&amp;L-CD'!$F37</f>
        <v>0</v>
      </c>
      <c r="N37" s="183">
        <f>[101]Sheet1!$F35</f>
        <v>0</v>
      </c>
      <c r="O37" s="183">
        <f t="shared" si="4"/>
        <v>0</v>
      </c>
      <c r="P37" s="183">
        <f>'[96]Managerial P&amp;L-CD'!$O37</f>
        <v>0</v>
      </c>
      <c r="Q37" s="183">
        <f>[101]Sheet1!$G35</f>
        <v>0</v>
      </c>
      <c r="R37" s="183">
        <f t="shared" si="5"/>
        <v>0</v>
      </c>
    </row>
    <row r="38" spans="1:18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3">
        <f>'[96]Managerial P&amp;L-CD'!$C38</f>
        <v>297067.54000000004</v>
      </c>
      <c r="E38" s="183" t="str">
        <f>[101]Sheet1!$C36</f>
        <v>297,067.54</v>
      </c>
      <c r="F38" s="183">
        <f t="shared" si="1"/>
        <v>0</v>
      </c>
      <c r="G38" s="183">
        <f>'[96]Managerial P&amp;L-CD'!$D38</f>
        <v>235995.71</v>
      </c>
      <c r="H38" s="183" t="str">
        <f>[101]Sheet1!$D36</f>
        <v>235,995.71</v>
      </c>
      <c r="I38" s="183">
        <f t="shared" si="2"/>
        <v>0</v>
      </c>
      <c r="J38" s="183">
        <f>'[96]Managerial P&amp;L-CD'!$E38</f>
        <v>229674.75</v>
      </c>
      <c r="K38" s="183" t="str">
        <f>[101]Sheet1!$E36</f>
        <v>229,674.75</v>
      </c>
      <c r="L38" s="183">
        <f t="shared" si="3"/>
        <v>0</v>
      </c>
      <c r="M38" s="183">
        <f>'[96]Managerial P&amp;L-CD'!$F38</f>
        <v>255066.34000000003</v>
      </c>
      <c r="N38" s="183" t="str">
        <f>[101]Sheet1!$F36</f>
        <v>255,066.34</v>
      </c>
      <c r="O38" s="183">
        <f t="shared" si="4"/>
        <v>0</v>
      </c>
      <c r="P38" s="183">
        <f>'[96]Managerial P&amp;L-CD'!$O38</f>
        <v>1017804.3400000001</v>
      </c>
      <c r="Q38" s="183" t="str">
        <f>[101]Sheet1!$G36</f>
        <v>1,017,804.34</v>
      </c>
      <c r="R38" s="183">
        <f t="shared" si="5"/>
        <v>0</v>
      </c>
    </row>
    <row r="39" spans="1:18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3">
        <f>'[96]Managerial P&amp;L-CD'!$C39</f>
        <v>0.11960127639094657</v>
      </c>
      <c r="E39" s="183">
        <f>[101]Sheet1!$C37</f>
        <v>0</v>
      </c>
      <c r="F39" s="184">
        <f t="shared" si="1"/>
        <v>0.11960127639094657</v>
      </c>
      <c r="G39" s="183">
        <f>'[96]Managerial P&amp;L-CD'!$D39</f>
        <v>0.11026683854526652</v>
      </c>
      <c r="H39" s="183">
        <f>[101]Sheet1!$D37</f>
        <v>0</v>
      </c>
      <c r="I39" s="183">
        <f t="shared" si="2"/>
        <v>0.11026683854526652</v>
      </c>
      <c r="J39" s="183">
        <f>'[96]Managerial P&amp;L-CD'!$E39</f>
        <v>9.9772610295466399E-2</v>
      </c>
      <c r="K39" s="183">
        <f>[101]Sheet1!$E37</f>
        <v>0</v>
      </c>
      <c r="L39" s="183">
        <f t="shared" si="3"/>
        <v>9.9772610295466399E-2</v>
      </c>
      <c r="M39" s="183">
        <f>'[96]Managerial P&amp;L-CD'!$F39</f>
        <v>0.10216082886139821</v>
      </c>
      <c r="N39" s="183">
        <f>[101]Sheet1!$F37</f>
        <v>0</v>
      </c>
      <c r="O39" s="183">
        <f t="shared" si="4"/>
        <v>0.10216082886139821</v>
      </c>
      <c r="P39" s="183">
        <f>'[96]Managerial P&amp;L-CD'!$O39</f>
        <v>0.10801580582242912</v>
      </c>
      <c r="Q39" s="183">
        <f>[101]Sheet1!$G37</f>
        <v>0</v>
      </c>
      <c r="R39" s="184">
        <f t="shared" si="5"/>
        <v>0.10801580582242912</v>
      </c>
    </row>
    <row r="40" spans="1:18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3">
        <f>'[96]Managerial P&amp;L-CD'!$C40</f>
        <v>57000</v>
      </c>
      <c r="E40" s="183" t="str">
        <f>[101]Sheet1!$C38</f>
        <v>57,000.00</v>
      </c>
      <c r="F40" s="183">
        <f t="shared" si="1"/>
        <v>0</v>
      </c>
      <c r="G40" s="183">
        <f>'[96]Managerial P&amp;L-CD'!$D40</f>
        <v>63476.19</v>
      </c>
      <c r="H40" s="183" t="str">
        <f>[101]Sheet1!$D38</f>
        <v>63,476.19</v>
      </c>
      <c r="I40" s="183">
        <f t="shared" si="2"/>
        <v>0</v>
      </c>
      <c r="J40" s="183">
        <f>'[96]Managerial P&amp;L-CD'!$E40</f>
        <v>68428.570000000007</v>
      </c>
      <c r="K40" s="183" t="str">
        <f>[101]Sheet1!$E38</f>
        <v>68,428.57</v>
      </c>
      <c r="L40" s="183">
        <f t="shared" si="3"/>
        <v>0</v>
      </c>
      <c r="M40" s="183">
        <f>'[96]Managerial P&amp;L-CD'!$F40</f>
        <v>69214.289999999994</v>
      </c>
      <c r="N40" s="183" t="str">
        <f>[101]Sheet1!$F38</f>
        <v>69,214.29</v>
      </c>
      <c r="O40" s="183">
        <f t="shared" si="4"/>
        <v>0</v>
      </c>
      <c r="P40" s="183">
        <f>'[96]Managerial P&amp;L-CD'!$O40</f>
        <v>258119.05</v>
      </c>
      <c r="Q40" s="183" t="str">
        <f>[101]Sheet1!$G38</f>
        <v>258,119.05</v>
      </c>
      <c r="R40" s="183">
        <f t="shared" si="5"/>
        <v>0</v>
      </c>
    </row>
    <row r="41" spans="1:18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3">
        <f>'[96]Managerial P&amp;L-CD'!$C41</f>
        <v>5000</v>
      </c>
      <c r="E41" s="183" t="str">
        <f>[101]Sheet1!$C39</f>
        <v>5,000.00</v>
      </c>
      <c r="F41" s="183">
        <f t="shared" si="1"/>
        <v>0</v>
      </c>
      <c r="G41" s="183">
        <f>'[96]Managerial P&amp;L-CD'!$D41</f>
        <v>5000</v>
      </c>
      <c r="H41" s="183" t="str">
        <f>[101]Sheet1!$D39</f>
        <v>5,000.00</v>
      </c>
      <c r="I41" s="183">
        <f t="shared" si="2"/>
        <v>0</v>
      </c>
      <c r="J41" s="183">
        <f>'[96]Managerial P&amp;L-CD'!$E41</f>
        <v>5000</v>
      </c>
      <c r="K41" s="183" t="str">
        <f>[101]Sheet1!$E39</f>
        <v>5,000.00</v>
      </c>
      <c r="L41" s="183">
        <f t="shared" si="3"/>
        <v>0</v>
      </c>
      <c r="M41" s="183">
        <f>'[96]Managerial P&amp;L-CD'!$F41</f>
        <v>5000</v>
      </c>
      <c r="N41" s="183" t="str">
        <f>[101]Sheet1!$F39</f>
        <v>5,000.00</v>
      </c>
      <c r="O41" s="183">
        <f t="shared" si="4"/>
        <v>0</v>
      </c>
      <c r="P41" s="183">
        <f>'[96]Managerial P&amp;L-CD'!$O41</f>
        <v>20000</v>
      </c>
      <c r="Q41" s="183" t="str">
        <f>[101]Sheet1!$G39</f>
        <v>20,000.00</v>
      </c>
      <c r="R41" s="183">
        <f t="shared" si="5"/>
        <v>0</v>
      </c>
    </row>
    <row r="42" spans="1:18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3">
        <f>'[96]Managerial P&amp;L-CD'!$C42</f>
        <v>22928.58</v>
      </c>
      <c r="E42" s="183" t="str">
        <f>[101]Sheet1!$C40</f>
        <v>22,928.58</v>
      </c>
      <c r="F42" s="183">
        <f t="shared" si="1"/>
        <v>0</v>
      </c>
      <c r="G42" s="183">
        <f>'[96]Managerial P&amp;L-CD'!$D42</f>
        <v>0</v>
      </c>
      <c r="H42" s="183">
        <f>[101]Sheet1!$D40</f>
        <v>0</v>
      </c>
      <c r="I42" s="183">
        <f t="shared" si="2"/>
        <v>0</v>
      </c>
      <c r="J42" s="183">
        <f>'[96]Managerial P&amp;L-CD'!$E42</f>
        <v>0</v>
      </c>
      <c r="K42" s="183">
        <f>[101]Sheet1!$E40</f>
        <v>0</v>
      </c>
      <c r="L42" s="183">
        <f t="shared" si="3"/>
        <v>0</v>
      </c>
      <c r="M42" s="183">
        <f>'[96]Managerial P&amp;L-CD'!$F42</f>
        <v>7642.84</v>
      </c>
      <c r="N42" s="183" t="str">
        <f>[101]Sheet1!$F40</f>
        <v>7,642.84</v>
      </c>
      <c r="O42" s="183">
        <f t="shared" si="4"/>
        <v>0</v>
      </c>
      <c r="P42" s="183">
        <f>'[96]Managerial P&amp;L-CD'!$O42</f>
        <v>30571.420000000002</v>
      </c>
      <c r="Q42" s="183" t="str">
        <f>[101]Sheet1!$G40</f>
        <v>30,571.42</v>
      </c>
      <c r="R42" s="183">
        <f t="shared" si="5"/>
        <v>0</v>
      </c>
    </row>
    <row r="43" spans="1:18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3">
        <f>'[96]Managerial P&amp;L-CD'!$C43</f>
        <v>139774.26</v>
      </c>
      <c r="E43" s="183" t="str">
        <f>[101]Sheet1!$C41</f>
        <v>139,774.26</v>
      </c>
      <c r="F43" s="183">
        <f t="shared" si="1"/>
        <v>0</v>
      </c>
      <c r="G43" s="183">
        <f>'[96]Managerial P&amp;L-CD'!$D43</f>
        <v>105997.09</v>
      </c>
      <c r="H43" s="183" t="str">
        <f>[101]Sheet1!$D41</f>
        <v>105,997.09</v>
      </c>
      <c r="I43" s="183">
        <f t="shared" si="2"/>
        <v>0</v>
      </c>
      <c r="J43" s="183">
        <f>'[96]Managerial P&amp;L-CD'!$E43</f>
        <v>95673.84</v>
      </c>
      <c r="K43" s="183" t="str">
        <f>[101]Sheet1!$E41</f>
        <v>95,673.84</v>
      </c>
      <c r="L43" s="183">
        <f t="shared" si="3"/>
        <v>0</v>
      </c>
      <c r="M43" s="183">
        <f>'[96]Managerial P&amp;L-CD'!$F43</f>
        <v>107715.38</v>
      </c>
      <c r="N43" s="183" t="str">
        <f>[101]Sheet1!$F41</f>
        <v>107,715.38</v>
      </c>
      <c r="O43" s="183">
        <f t="shared" si="4"/>
        <v>0</v>
      </c>
      <c r="P43" s="183">
        <f>'[96]Managerial P&amp;L-CD'!$O43</f>
        <v>449160.57</v>
      </c>
      <c r="Q43" s="183" t="str">
        <f>[101]Sheet1!$G41</f>
        <v>449,160.57</v>
      </c>
      <c r="R43" s="183">
        <f t="shared" si="5"/>
        <v>0</v>
      </c>
    </row>
    <row r="44" spans="1:18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3">
        <f>'[96]Managerial P&amp;L-CD'!$C44</f>
        <v>3500</v>
      </c>
      <c r="E44" s="183" t="str">
        <f>[101]Sheet1!$C42</f>
        <v>3,500.00</v>
      </c>
      <c r="F44" s="183">
        <f t="shared" si="1"/>
        <v>0</v>
      </c>
      <c r="G44" s="183">
        <f>'[96]Managerial P&amp;L-CD'!$D44</f>
        <v>3500</v>
      </c>
      <c r="H44" s="183" t="str">
        <f>[101]Sheet1!$D42</f>
        <v>3,500.00</v>
      </c>
      <c r="I44" s="183">
        <f t="shared" si="2"/>
        <v>0</v>
      </c>
      <c r="J44" s="183">
        <f>'[96]Managerial P&amp;L-CD'!$E44</f>
        <v>3500</v>
      </c>
      <c r="K44" s="183" t="str">
        <f>[101]Sheet1!$E42</f>
        <v>3,500.00</v>
      </c>
      <c r="L44" s="183">
        <f t="shared" si="3"/>
        <v>0</v>
      </c>
      <c r="M44" s="183">
        <f>'[96]Managerial P&amp;L-CD'!$F44</f>
        <v>3500</v>
      </c>
      <c r="N44" s="183" t="str">
        <f>[101]Sheet1!$F42</f>
        <v>3,500.00</v>
      </c>
      <c r="O44" s="183">
        <f t="shared" si="4"/>
        <v>0</v>
      </c>
      <c r="P44" s="183">
        <f>'[96]Managerial P&amp;L-CD'!$O44</f>
        <v>14000</v>
      </c>
      <c r="Q44" s="183" t="str">
        <f>[101]Sheet1!$G42</f>
        <v>14,000.00</v>
      </c>
      <c r="R44" s="183">
        <f t="shared" si="5"/>
        <v>0</v>
      </c>
    </row>
    <row r="45" spans="1:18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3">
        <f>'[96]Managerial P&amp;L-CD'!$C45</f>
        <v>0</v>
      </c>
      <c r="E45" s="183">
        <f>[101]Sheet1!$C43</f>
        <v>0</v>
      </c>
      <c r="F45" s="183">
        <f t="shared" si="1"/>
        <v>0</v>
      </c>
      <c r="G45" s="183">
        <f>'[96]Managerial P&amp;L-CD'!$D45</f>
        <v>0</v>
      </c>
      <c r="H45" s="183">
        <f>[101]Sheet1!$D43</f>
        <v>0</v>
      </c>
      <c r="I45" s="183">
        <f t="shared" si="2"/>
        <v>0</v>
      </c>
      <c r="J45" s="183">
        <f>'[96]Managerial P&amp;L-CD'!$E45</f>
        <v>0</v>
      </c>
      <c r="K45" s="183">
        <f>[101]Sheet1!$E43</f>
        <v>0</v>
      </c>
      <c r="L45" s="183">
        <f t="shared" si="3"/>
        <v>0</v>
      </c>
      <c r="M45" s="183">
        <f>'[96]Managerial P&amp;L-CD'!$F45</f>
        <v>0</v>
      </c>
      <c r="N45" s="183">
        <f>[101]Sheet1!$F43</f>
        <v>0</v>
      </c>
      <c r="O45" s="183">
        <f t="shared" si="4"/>
        <v>0</v>
      </c>
      <c r="P45" s="183">
        <f>'[96]Managerial P&amp;L-CD'!$O45</f>
        <v>0</v>
      </c>
      <c r="Q45" s="183">
        <f>[101]Sheet1!$G43</f>
        <v>0</v>
      </c>
      <c r="R45" s="183">
        <f t="shared" si="5"/>
        <v>0</v>
      </c>
    </row>
    <row r="46" spans="1:18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3">
        <f>'[96]Managerial P&amp;L-CD'!$C46</f>
        <v>13428.5</v>
      </c>
      <c r="E46" s="183" t="str">
        <f>[101]Sheet1!$C44</f>
        <v>13,428.50</v>
      </c>
      <c r="F46" s="183">
        <f t="shared" si="1"/>
        <v>0</v>
      </c>
      <c r="G46" s="183">
        <f>'[96]Managerial P&amp;L-CD'!$D46</f>
        <v>13440.5</v>
      </c>
      <c r="H46" s="183" t="str">
        <f>[101]Sheet1!$D44</f>
        <v>13,440.50</v>
      </c>
      <c r="I46" s="183">
        <f t="shared" si="2"/>
        <v>0</v>
      </c>
      <c r="J46" s="183">
        <f>'[96]Managerial P&amp;L-CD'!$E46</f>
        <v>14934.5</v>
      </c>
      <c r="K46" s="183" t="str">
        <f>[101]Sheet1!$E44</f>
        <v>14,934.50</v>
      </c>
      <c r="L46" s="183">
        <f t="shared" si="3"/>
        <v>0</v>
      </c>
      <c r="M46" s="183">
        <f>'[96]Managerial P&amp;L-CD'!$F46</f>
        <v>14934.5</v>
      </c>
      <c r="N46" s="183" t="str">
        <f>[101]Sheet1!$F44</f>
        <v>14,934.50</v>
      </c>
      <c r="O46" s="183">
        <f t="shared" si="4"/>
        <v>0</v>
      </c>
      <c r="P46" s="183">
        <f>'[96]Managerial P&amp;L-CD'!$O46</f>
        <v>56738</v>
      </c>
      <c r="Q46" s="183" t="str">
        <f>[101]Sheet1!$G44</f>
        <v>56,738.00</v>
      </c>
      <c r="R46" s="183">
        <f t="shared" si="5"/>
        <v>0</v>
      </c>
    </row>
    <row r="47" spans="1:18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3">
        <f>'[96]Managerial P&amp;L-CD'!$C47</f>
        <v>3210</v>
      </c>
      <c r="E47" s="183" t="str">
        <f>[101]Sheet1!$C45</f>
        <v>3,210.00</v>
      </c>
      <c r="F47" s="183">
        <f t="shared" si="1"/>
        <v>0</v>
      </c>
      <c r="G47" s="183">
        <f>'[96]Managerial P&amp;L-CD'!$D47</f>
        <v>2850</v>
      </c>
      <c r="H47" s="183" t="str">
        <f>[101]Sheet1!$D45</f>
        <v>2,850.00</v>
      </c>
      <c r="I47" s="183">
        <f t="shared" si="2"/>
        <v>0</v>
      </c>
      <c r="J47" s="183">
        <f>'[96]Managerial P&amp;L-CD'!$E47</f>
        <v>3930</v>
      </c>
      <c r="K47" s="183" t="str">
        <f>[101]Sheet1!$E45</f>
        <v>3,930.00</v>
      </c>
      <c r="L47" s="183">
        <f t="shared" si="3"/>
        <v>0</v>
      </c>
      <c r="M47" s="183">
        <f>'[96]Managerial P&amp;L-CD'!$F47</f>
        <v>3570</v>
      </c>
      <c r="N47" s="183" t="str">
        <f>[101]Sheet1!$F45</f>
        <v>3,570.00</v>
      </c>
      <c r="O47" s="183">
        <f t="shared" si="4"/>
        <v>0</v>
      </c>
      <c r="P47" s="183">
        <f>'[96]Managerial P&amp;L-CD'!$O47</f>
        <v>13560</v>
      </c>
      <c r="Q47" s="183" t="str">
        <f>[101]Sheet1!$G45</f>
        <v>13,560.00</v>
      </c>
      <c r="R47" s="183">
        <f t="shared" si="5"/>
        <v>0</v>
      </c>
    </row>
    <row r="48" spans="1:18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3">
        <f>'[96]Managerial P&amp;L-CD'!$C48</f>
        <v>0</v>
      </c>
      <c r="E48" s="183">
        <f>[101]Sheet1!$C46</f>
        <v>0</v>
      </c>
      <c r="F48" s="183">
        <f t="shared" si="1"/>
        <v>0</v>
      </c>
      <c r="G48" s="183">
        <f>'[96]Managerial P&amp;L-CD'!$D48</f>
        <v>0</v>
      </c>
      <c r="H48" s="183">
        <f>[101]Sheet1!$D46</f>
        <v>0</v>
      </c>
      <c r="I48" s="183">
        <f t="shared" si="2"/>
        <v>0</v>
      </c>
      <c r="J48" s="183">
        <f>'[96]Managerial P&amp;L-CD'!$E48</f>
        <v>0</v>
      </c>
      <c r="K48" s="183">
        <f>[101]Sheet1!$E46</f>
        <v>0</v>
      </c>
      <c r="L48" s="183">
        <f t="shared" si="3"/>
        <v>0</v>
      </c>
      <c r="M48" s="183">
        <f>'[96]Managerial P&amp;L-CD'!$F48</f>
        <v>0</v>
      </c>
      <c r="N48" s="183">
        <f>[101]Sheet1!$F46</f>
        <v>0</v>
      </c>
      <c r="O48" s="183">
        <f t="shared" si="4"/>
        <v>0</v>
      </c>
      <c r="P48" s="183">
        <f>'[96]Managerial P&amp;L-CD'!$O48</f>
        <v>0</v>
      </c>
      <c r="Q48" s="183">
        <f>[101]Sheet1!$G46</f>
        <v>0</v>
      </c>
      <c r="R48" s="183">
        <f t="shared" si="5"/>
        <v>0</v>
      </c>
    </row>
    <row r="49" spans="1:18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3">
        <f>'[96]Managerial P&amp;L-CD'!$C49</f>
        <v>1400</v>
      </c>
      <c r="E49" s="183" t="str">
        <f>[101]Sheet1!$C47</f>
        <v>1,400.00</v>
      </c>
      <c r="F49" s="183">
        <f t="shared" si="1"/>
        <v>0</v>
      </c>
      <c r="G49" s="183">
        <f>'[96]Managerial P&amp;L-CD'!$D49</f>
        <v>1600</v>
      </c>
      <c r="H49" s="183" t="str">
        <f>[101]Sheet1!$D47</f>
        <v>1,600.00</v>
      </c>
      <c r="I49" s="183">
        <f t="shared" si="2"/>
        <v>0</v>
      </c>
      <c r="J49" s="183">
        <f>'[96]Managerial P&amp;L-CD'!$E49</f>
        <v>1800</v>
      </c>
      <c r="K49" s="183" t="str">
        <f>[101]Sheet1!$E47</f>
        <v>1,800.00</v>
      </c>
      <c r="L49" s="183">
        <f t="shared" si="3"/>
        <v>0</v>
      </c>
      <c r="M49" s="183">
        <f>'[96]Managerial P&amp;L-CD'!$F49</f>
        <v>1800</v>
      </c>
      <c r="N49" s="183" t="str">
        <f>[101]Sheet1!$F47</f>
        <v>1,800.00</v>
      </c>
      <c r="O49" s="183">
        <f t="shared" si="4"/>
        <v>0</v>
      </c>
      <c r="P49" s="183">
        <f>'[96]Managerial P&amp;L-CD'!$O49</f>
        <v>6600</v>
      </c>
      <c r="Q49" s="183" t="str">
        <f>[101]Sheet1!$G47</f>
        <v>6,600.00</v>
      </c>
      <c r="R49" s="183">
        <f t="shared" si="5"/>
        <v>0</v>
      </c>
    </row>
    <row r="50" spans="1:18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3">
        <f>'[96]Managerial P&amp;L-CD'!$C50</f>
        <v>50826.2</v>
      </c>
      <c r="E50" s="183" t="str">
        <f>[101]Sheet1!$C48</f>
        <v>50,826.20</v>
      </c>
      <c r="F50" s="183">
        <f t="shared" si="1"/>
        <v>0</v>
      </c>
      <c r="G50" s="183">
        <f>'[96]Managerial P&amp;L-CD'!$D50</f>
        <v>40131.93</v>
      </c>
      <c r="H50" s="183" t="str">
        <f>[101]Sheet1!$D48</f>
        <v>40,131.93</v>
      </c>
      <c r="I50" s="183">
        <f t="shared" si="2"/>
        <v>0</v>
      </c>
      <c r="J50" s="183">
        <f>'[96]Managerial P&amp;L-CD'!$E50</f>
        <v>36407.839999999997</v>
      </c>
      <c r="K50" s="183" t="str">
        <f>[101]Sheet1!$E48</f>
        <v>36,407.84</v>
      </c>
      <c r="L50" s="183">
        <f t="shared" si="3"/>
        <v>0</v>
      </c>
      <c r="M50" s="183">
        <f>'[96]Managerial P&amp;L-CD'!$F50</f>
        <v>41689.33</v>
      </c>
      <c r="N50" s="183" t="str">
        <f>[101]Sheet1!$F48</f>
        <v>41,689.33</v>
      </c>
      <c r="O50" s="183">
        <f t="shared" si="4"/>
        <v>0</v>
      </c>
      <c r="P50" s="183">
        <f>'[96]Managerial P&amp;L-CD'!$O50</f>
        <v>169055.3</v>
      </c>
      <c r="Q50" s="183" t="str">
        <f>[101]Sheet1!$G48</f>
        <v>169,055.30</v>
      </c>
      <c r="R50" s="183">
        <f t="shared" si="5"/>
        <v>0</v>
      </c>
    </row>
    <row r="51" spans="1:18" s="15" customFormat="1" ht="15.95" customHeight="1" x14ac:dyDescent="0.2">
      <c r="A51" s="39"/>
      <c r="B51" s="180">
        <f t="shared" si="0"/>
        <v>48</v>
      </c>
      <c r="C51" s="172" t="s">
        <v>1636</v>
      </c>
      <c r="D51" s="183">
        <f>'[96]Managerial P&amp;L-CD'!$C51</f>
        <v>0</v>
      </c>
      <c r="E51" s="183">
        <f>[101]Sheet1!$C49</f>
        <v>0</v>
      </c>
      <c r="F51" s="183">
        <f t="shared" si="1"/>
        <v>0</v>
      </c>
      <c r="G51" s="183">
        <f>'[96]Managerial P&amp;L-CD'!$D51</f>
        <v>0</v>
      </c>
      <c r="H51" s="183">
        <f>[101]Sheet1!$D49</f>
        <v>0</v>
      </c>
      <c r="I51" s="183">
        <f t="shared" si="2"/>
        <v>0</v>
      </c>
      <c r="J51" s="183">
        <f>'[96]Managerial P&amp;L-CD'!$E51</f>
        <v>0</v>
      </c>
      <c r="K51" s="183">
        <f>[101]Sheet1!$E49</f>
        <v>0</v>
      </c>
      <c r="L51" s="183">
        <f t="shared" si="3"/>
        <v>0</v>
      </c>
      <c r="M51" s="183">
        <f>'[96]Managerial P&amp;L-CD'!$F51</f>
        <v>0</v>
      </c>
      <c r="N51" s="183">
        <f>[101]Sheet1!$F49</f>
        <v>0</v>
      </c>
      <c r="O51" s="183">
        <f t="shared" si="4"/>
        <v>0</v>
      </c>
      <c r="P51" s="183">
        <f>'[96]Managerial P&amp;L-CD'!$O51</f>
        <v>0</v>
      </c>
      <c r="Q51" s="183">
        <f>[101]Sheet1!$G49</f>
        <v>0</v>
      </c>
      <c r="R51" s="183">
        <f t="shared" si="5"/>
        <v>0</v>
      </c>
    </row>
    <row r="52" spans="1:18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3">
        <f>'[96]Managerial P&amp;L-CD'!$C52</f>
        <v>79207.740000000005</v>
      </c>
      <c r="E52" s="183" t="str">
        <f>[101]Sheet1!$C50</f>
        <v>79,207.74</v>
      </c>
      <c r="F52" s="183">
        <f t="shared" si="1"/>
        <v>0</v>
      </c>
      <c r="G52" s="183">
        <f>'[96]Managerial P&amp;L-CD'!$D52</f>
        <v>79207.740000000005</v>
      </c>
      <c r="H52" s="183" t="str">
        <f>[101]Sheet1!$D50</f>
        <v>79,207.74</v>
      </c>
      <c r="I52" s="183">
        <f t="shared" si="2"/>
        <v>0</v>
      </c>
      <c r="J52" s="183">
        <f>'[96]Managerial P&amp;L-CD'!$E52</f>
        <v>79207.740000000005</v>
      </c>
      <c r="K52" s="183" t="str">
        <f>[101]Sheet1!$E50</f>
        <v>79,207.74</v>
      </c>
      <c r="L52" s="183">
        <f t="shared" si="3"/>
        <v>0</v>
      </c>
      <c r="M52" s="183">
        <f>'[96]Managerial P&amp;L-CD'!$F52</f>
        <v>79207.740000000005</v>
      </c>
      <c r="N52" s="183" t="str">
        <f>[101]Sheet1!$F50</f>
        <v>79,207.74</v>
      </c>
      <c r="O52" s="183">
        <f t="shared" si="4"/>
        <v>0</v>
      </c>
      <c r="P52" s="183">
        <f>'[96]Managerial P&amp;L-CD'!$O52</f>
        <v>316830.96000000002</v>
      </c>
      <c r="Q52" s="183" t="str">
        <f>[101]Sheet1!$G50</f>
        <v>316,830.96</v>
      </c>
      <c r="R52" s="183">
        <f t="shared" si="5"/>
        <v>0</v>
      </c>
    </row>
    <row r="53" spans="1:18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3">
        <f>'[96]Managerial P&amp;L-CD'!$C53</f>
        <v>3.1889538668688724E-2</v>
      </c>
      <c r="E53" s="183">
        <f>[101]Sheet1!$C51</f>
        <v>0</v>
      </c>
      <c r="F53" s="184">
        <f t="shared" si="1"/>
        <v>3.1889538668688724E-2</v>
      </c>
      <c r="G53" s="183">
        <f>'[96]Managerial P&amp;L-CD'!$D53</f>
        <v>3.7009092572553332E-2</v>
      </c>
      <c r="H53" s="183">
        <f>[101]Sheet1!$D51</f>
        <v>0</v>
      </c>
      <c r="I53" s="183">
        <f t="shared" si="2"/>
        <v>3.7009092572553332E-2</v>
      </c>
      <c r="J53" s="183">
        <f>'[96]Managerial P&amp;L-CD'!$E53</f>
        <v>3.4408497126500091E-2</v>
      </c>
      <c r="K53" s="183">
        <f>[101]Sheet1!$E51</f>
        <v>0</v>
      </c>
      <c r="L53" s="183">
        <f t="shared" si="3"/>
        <v>3.4408497126500091E-2</v>
      </c>
      <c r="M53" s="183">
        <f>'[96]Managerial P&amp;L-CD'!$F53</f>
        <v>3.1724799009693418E-2</v>
      </c>
      <c r="N53" s="183">
        <f>[101]Sheet1!$F51</f>
        <v>0</v>
      </c>
      <c r="O53" s="183">
        <f t="shared" si="4"/>
        <v>3.1724799009693418E-2</v>
      </c>
      <c r="P53" s="183">
        <f>'[96]Managerial P&amp;L-CD'!$O53</f>
        <v>3.3624096605732498E-2</v>
      </c>
      <c r="Q53" s="183">
        <f>[101]Sheet1!$G51</f>
        <v>0</v>
      </c>
      <c r="R53" s="184">
        <f t="shared" si="5"/>
        <v>3.3624096605732498E-2</v>
      </c>
    </row>
    <row r="54" spans="1:18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3">
        <f>'[96]Managerial P&amp;L-CD'!$C54</f>
        <v>777.28</v>
      </c>
      <c r="E54" s="183">
        <f>[101]Sheet1!$C52</f>
        <v>777.28</v>
      </c>
      <c r="F54" s="183">
        <f t="shared" si="1"/>
        <v>0</v>
      </c>
      <c r="G54" s="183">
        <f>'[96]Managerial P&amp;L-CD'!$D54</f>
        <v>777.28</v>
      </c>
      <c r="H54" s="183">
        <f>[101]Sheet1!$D52</f>
        <v>777.28</v>
      </c>
      <c r="I54" s="183">
        <f t="shared" si="2"/>
        <v>0</v>
      </c>
      <c r="J54" s="183">
        <f>'[96]Managerial P&amp;L-CD'!$E54</f>
        <v>777.28</v>
      </c>
      <c r="K54" s="183">
        <f>[101]Sheet1!$E52</f>
        <v>777.28</v>
      </c>
      <c r="L54" s="183">
        <f t="shared" si="3"/>
        <v>0</v>
      </c>
      <c r="M54" s="183">
        <f>'[96]Managerial P&amp;L-CD'!$F54</f>
        <v>777.28</v>
      </c>
      <c r="N54" s="183">
        <f>[101]Sheet1!$F52</f>
        <v>777.28</v>
      </c>
      <c r="O54" s="183">
        <f t="shared" si="4"/>
        <v>0</v>
      </c>
      <c r="P54" s="183">
        <f>'[96]Managerial P&amp;L-CD'!$O54</f>
        <v>3109.12</v>
      </c>
      <c r="Q54" s="183" t="str">
        <f>[101]Sheet1!$G52</f>
        <v>3,109.12</v>
      </c>
      <c r="R54" s="183">
        <f t="shared" si="5"/>
        <v>0</v>
      </c>
    </row>
    <row r="55" spans="1:18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3">
        <f>'[96]Managerial P&amp;L-CD'!$C55</f>
        <v>78430.460000000006</v>
      </c>
      <c r="E55" s="183" t="str">
        <f>[101]Sheet1!$C53</f>
        <v>78,430.46</v>
      </c>
      <c r="F55" s="183">
        <f t="shared" si="1"/>
        <v>0</v>
      </c>
      <c r="G55" s="183">
        <f>'[96]Managerial P&amp;L-CD'!$D55</f>
        <v>78430.460000000006</v>
      </c>
      <c r="H55" s="183" t="str">
        <f>[101]Sheet1!$D53</f>
        <v>78,430.46</v>
      </c>
      <c r="I55" s="183">
        <f t="shared" si="2"/>
        <v>0</v>
      </c>
      <c r="J55" s="183">
        <f>'[96]Managerial P&amp;L-CD'!$E55</f>
        <v>78430.460000000006</v>
      </c>
      <c r="K55" s="183" t="str">
        <f>[101]Sheet1!$E53</f>
        <v>78,430.46</v>
      </c>
      <c r="L55" s="183">
        <f t="shared" si="3"/>
        <v>0</v>
      </c>
      <c r="M55" s="183">
        <f>'[96]Managerial P&amp;L-CD'!$F55</f>
        <v>78430.460000000006</v>
      </c>
      <c r="N55" s="183" t="str">
        <f>[101]Sheet1!$F53</f>
        <v>78,430.46</v>
      </c>
      <c r="O55" s="183">
        <f t="shared" si="4"/>
        <v>0</v>
      </c>
      <c r="P55" s="183">
        <f>'[96]Managerial P&amp;L-CD'!$O55</f>
        <v>313721.84000000003</v>
      </c>
      <c r="Q55" s="183" t="str">
        <f>[101]Sheet1!$G53</f>
        <v>313,721.84</v>
      </c>
      <c r="R55" s="183">
        <f t="shared" si="5"/>
        <v>0</v>
      </c>
    </row>
    <row r="56" spans="1:18" s="15" customFormat="1" ht="15.95" customHeight="1" x14ac:dyDescent="0.2">
      <c r="A56" s="39"/>
      <c r="B56" s="180">
        <f t="shared" si="0"/>
        <v>53</v>
      </c>
      <c r="C56" s="172" t="s">
        <v>1636</v>
      </c>
      <c r="D56" s="183">
        <f>'[96]Managerial P&amp;L-CD'!$C56</f>
        <v>0</v>
      </c>
      <c r="E56" s="183">
        <f>[101]Sheet1!$C54</f>
        <v>0</v>
      </c>
      <c r="F56" s="183">
        <f t="shared" si="1"/>
        <v>0</v>
      </c>
      <c r="G56" s="183">
        <f>'[96]Managerial P&amp;L-CD'!$D56</f>
        <v>0</v>
      </c>
      <c r="H56" s="183">
        <f>[101]Sheet1!$D54</f>
        <v>0</v>
      </c>
      <c r="I56" s="183">
        <f t="shared" si="2"/>
        <v>0</v>
      </c>
      <c r="J56" s="183">
        <f>'[96]Managerial P&amp;L-CD'!$E56</f>
        <v>0</v>
      </c>
      <c r="K56" s="183">
        <f>[101]Sheet1!$E54</f>
        <v>0</v>
      </c>
      <c r="L56" s="183">
        <f t="shared" si="3"/>
        <v>0</v>
      </c>
      <c r="M56" s="183">
        <f>'[96]Managerial P&amp;L-CD'!$F56</f>
        <v>0</v>
      </c>
      <c r="N56" s="183">
        <f>[101]Sheet1!$F54</f>
        <v>0</v>
      </c>
      <c r="O56" s="183">
        <f t="shared" si="4"/>
        <v>0</v>
      </c>
      <c r="P56" s="183">
        <f>'[96]Managerial P&amp;L-CD'!$O56</f>
        <v>0</v>
      </c>
      <c r="Q56" s="183">
        <f>[101]Sheet1!$G54</f>
        <v>0</v>
      </c>
      <c r="R56" s="183">
        <f t="shared" si="5"/>
        <v>0</v>
      </c>
    </row>
    <row r="57" spans="1:18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3">
        <f>'[96]Managerial P&amp;L-CD'!$C57</f>
        <v>32230.58</v>
      </c>
      <c r="E57" s="183" t="str">
        <f>[101]Sheet1!$C55</f>
        <v>32,230.58</v>
      </c>
      <c r="F57" s="183">
        <f t="shared" si="1"/>
        <v>0</v>
      </c>
      <c r="G57" s="183">
        <f>'[96]Managerial P&amp;L-CD'!$D57</f>
        <v>32905.14</v>
      </c>
      <c r="H57" s="183" t="str">
        <f>[101]Sheet1!$D55</f>
        <v>32,905.14</v>
      </c>
      <c r="I57" s="183">
        <f t="shared" si="2"/>
        <v>0</v>
      </c>
      <c r="J57" s="183">
        <f>'[96]Managerial P&amp;L-CD'!$E57</f>
        <v>46459.34</v>
      </c>
      <c r="K57" s="183" t="str">
        <f>[101]Sheet1!$E55</f>
        <v>46,459.34</v>
      </c>
      <c r="L57" s="183">
        <f t="shared" si="3"/>
        <v>0</v>
      </c>
      <c r="M57" s="183">
        <f>'[96]Managerial P&amp;L-CD'!$F57</f>
        <v>42118.53</v>
      </c>
      <c r="N57" s="183" t="str">
        <f>[101]Sheet1!$F55</f>
        <v>42,118.53</v>
      </c>
      <c r="O57" s="183">
        <f t="shared" si="4"/>
        <v>0</v>
      </c>
      <c r="P57" s="183">
        <f>'[96]Managerial P&amp;L-CD'!$O57</f>
        <v>153713.59000000003</v>
      </c>
      <c r="Q57" s="183" t="str">
        <f>[101]Sheet1!$G55</f>
        <v>153,713.59</v>
      </c>
      <c r="R57" s="183">
        <f t="shared" si="5"/>
        <v>0</v>
      </c>
    </row>
    <row r="58" spans="1:18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3">
        <f>'[96]Managerial P&amp;L-CD'!$C58</f>
        <v>1.2976235999465019E-2</v>
      </c>
      <c r="E58" s="183">
        <f>[101]Sheet1!$C56</f>
        <v>0</v>
      </c>
      <c r="F58" s="184">
        <f t="shared" si="1"/>
        <v>1.2976235999465019E-2</v>
      </c>
      <c r="G58" s="183">
        <f>'[96]Managerial P&amp;L-CD'!$D58</f>
        <v>1.5374625918790605E-2</v>
      </c>
      <c r="H58" s="183">
        <f>[101]Sheet1!$D56</f>
        <v>0</v>
      </c>
      <c r="I58" s="183">
        <f t="shared" si="2"/>
        <v>1.5374625918790605E-2</v>
      </c>
      <c r="J58" s="183">
        <f>'[96]Managerial P&amp;L-CD'!$E58</f>
        <v>2.0182321410623386E-2</v>
      </c>
      <c r="K58" s="183">
        <f>[101]Sheet1!$E56</f>
        <v>0</v>
      </c>
      <c r="L58" s="183">
        <f t="shared" si="3"/>
        <v>2.0182321410623386E-2</v>
      </c>
      <c r="M58" s="183">
        <f>'[96]Managerial P&amp;L-CD'!$F58</f>
        <v>1.6869587477609416E-2</v>
      </c>
      <c r="N58" s="183">
        <f>[101]Sheet1!$F56</f>
        <v>0</v>
      </c>
      <c r="O58" s="183">
        <f t="shared" si="4"/>
        <v>1.6869587477609416E-2</v>
      </c>
      <c r="P58" s="183">
        <f>'[96]Managerial P&amp;L-CD'!$O58</f>
        <v>1.6313054127582601E-2</v>
      </c>
      <c r="Q58" s="183">
        <f>[101]Sheet1!$G56</f>
        <v>0</v>
      </c>
      <c r="R58" s="184">
        <f t="shared" si="5"/>
        <v>1.6313054127582601E-2</v>
      </c>
    </row>
    <row r="59" spans="1:18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3">
        <f>'[96]Managerial P&amp;L-CD'!$C59</f>
        <v>61.05</v>
      </c>
      <c r="E59" s="183">
        <f>[101]Sheet1!$C57</f>
        <v>61.05</v>
      </c>
      <c r="F59" s="183">
        <f t="shared" si="1"/>
        <v>0</v>
      </c>
      <c r="G59" s="183">
        <f>'[96]Managerial P&amp;L-CD'!$D59</f>
        <v>0</v>
      </c>
      <c r="H59" s="183">
        <f>[101]Sheet1!$D57</f>
        <v>0</v>
      </c>
      <c r="I59" s="183">
        <f t="shared" si="2"/>
        <v>0</v>
      </c>
      <c r="J59" s="183">
        <f>'[96]Managerial P&amp;L-CD'!$E59</f>
        <v>0</v>
      </c>
      <c r="K59" s="183">
        <f>[101]Sheet1!$E57</f>
        <v>0</v>
      </c>
      <c r="L59" s="183">
        <f t="shared" si="3"/>
        <v>0</v>
      </c>
      <c r="M59" s="183">
        <f>'[96]Managerial P&amp;L-CD'!$F59</f>
        <v>24</v>
      </c>
      <c r="N59" s="183">
        <f>[101]Sheet1!$F57</f>
        <v>24</v>
      </c>
      <c r="O59" s="183">
        <f t="shared" si="4"/>
        <v>0</v>
      </c>
      <c r="P59" s="183">
        <f>'[96]Managerial P&amp;L-CD'!$O59</f>
        <v>85.05</v>
      </c>
      <c r="Q59" s="183">
        <f>[101]Sheet1!$G57</f>
        <v>85.05</v>
      </c>
      <c r="R59" s="183">
        <f t="shared" si="5"/>
        <v>0</v>
      </c>
    </row>
    <row r="60" spans="1:18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3">
        <f>'[96]Managerial P&amp;L-CD'!$C60</f>
        <v>0</v>
      </c>
      <c r="E60" s="183">
        <f>[101]Sheet1!$C58</f>
        <v>0</v>
      </c>
      <c r="F60" s="183">
        <f t="shared" si="1"/>
        <v>0</v>
      </c>
      <c r="G60" s="183">
        <f>'[96]Managerial P&amp;L-CD'!$D60</f>
        <v>0</v>
      </c>
      <c r="H60" s="183">
        <f>[101]Sheet1!$D58</f>
        <v>0</v>
      </c>
      <c r="I60" s="183">
        <f t="shared" si="2"/>
        <v>0</v>
      </c>
      <c r="J60" s="183">
        <f>'[96]Managerial P&amp;L-CD'!$E60</f>
        <v>0</v>
      </c>
      <c r="K60" s="183">
        <f>[101]Sheet1!$E58</f>
        <v>0</v>
      </c>
      <c r="L60" s="183">
        <f t="shared" si="3"/>
        <v>0</v>
      </c>
      <c r="M60" s="183">
        <f>'[96]Managerial P&amp;L-CD'!$F60</f>
        <v>0</v>
      </c>
      <c r="N60" s="183">
        <f>[101]Sheet1!$F58</f>
        <v>0</v>
      </c>
      <c r="O60" s="183">
        <f t="shared" si="4"/>
        <v>0</v>
      </c>
      <c r="P60" s="183">
        <f>'[96]Managerial P&amp;L-CD'!$O60</f>
        <v>0</v>
      </c>
      <c r="Q60" s="183">
        <f>[101]Sheet1!$G58</f>
        <v>0</v>
      </c>
      <c r="R60" s="183">
        <f t="shared" si="5"/>
        <v>0</v>
      </c>
    </row>
    <row r="61" spans="1:18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3">
        <f>'[96]Managerial P&amp;L-CD'!$C61</f>
        <v>480</v>
      </c>
      <c r="E61" s="183">
        <f>[101]Sheet1!$C59</f>
        <v>480</v>
      </c>
      <c r="F61" s="183">
        <f t="shared" si="1"/>
        <v>0</v>
      </c>
      <c r="G61" s="183">
        <f>'[96]Managerial P&amp;L-CD'!$D61</f>
        <v>310</v>
      </c>
      <c r="H61" s="183">
        <f>[101]Sheet1!$D59</f>
        <v>310</v>
      </c>
      <c r="I61" s="183">
        <f t="shared" si="2"/>
        <v>0</v>
      </c>
      <c r="J61" s="183">
        <f>'[96]Managerial P&amp;L-CD'!$E61</f>
        <v>810</v>
      </c>
      <c r="K61" s="183">
        <f>[101]Sheet1!$E59</f>
        <v>810</v>
      </c>
      <c r="L61" s="183">
        <f t="shared" si="3"/>
        <v>0</v>
      </c>
      <c r="M61" s="183">
        <f>'[96]Managerial P&amp;L-CD'!$F61</f>
        <v>700</v>
      </c>
      <c r="N61" s="183">
        <f>[101]Sheet1!$F59</f>
        <v>700</v>
      </c>
      <c r="O61" s="183">
        <f t="shared" si="4"/>
        <v>0</v>
      </c>
      <c r="P61" s="183">
        <f>'[96]Managerial P&amp;L-CD'!$O61</f>
        <v>2300</v>
      </c>
      <c r="Q61" s="183" t="str">
        <f>[101]Sheet1!$G59</f>
        <v>2,300.00</v>
      </c>
      <c r="R61" s="183">
        <f t="shared" si="5"/>
        <v>0</v>
      </c>
    </row>
    <row r="62" spans="1:18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3">
        <f>'[96]Managerial P&amp;L-CD'!$C62</f>
        <v>-1922</v>
      </c>
      <c r="E62" s="183" t="str">
        <f>[101]Sheet1!$C60</f>
        <v>-1,922.00</v>
      </c>
      <c r="F62" s="183">
        <f t="shared" si="1"/>
        <v>0</v>
      </c>
      <c r="G62" s="183">
        <f>'[96]Managerial P&amp;L-CD'!$D62</f>
        <v>0</v>
      </c>
      <c r="H62" s="183">
        <f>[101]Sheet1!$D60</f>
        <v>0</v>
      </c>
      <c r="I62" s="183">
        <f t="shared" si="2"/>
        <v>0</v>
      </c>
      <c r="J62" s="183">
        <f>'[96]Managerial P&amp;L-CD'!$E62</f>
        <v>0</v>
      </c>
      <c r="K62" s="183">
        <f>[101]Sheet1!$E60</f>
        <v>0</v>
      </c>
      <c r="L62" s="183">
        <f t="shared" si="3"/>
        <v>0</v>
      </c>
      <c r="M62" s="183">
        <f>'[96]Managerial P&amp;L-CD'!$F62</f>
        <v>0</v>
      </c>
      <c r="N62" s="183">
        <f>[101]Sheet1!$F60</f>
        <v>0</v>
      </c>
      <c r="O62" s="183">
        <f t="shared" si="4"/>
        <v>0</v>
      </c>
      <c r="P62" s="183">
        <f>'[96]Managerial P&amp;L-CD'!$O62</f>
        <v>-1922</v>
      </c>
      <c r="Q62" s="183" t="str">
        <f>[101]Sheet1!$G60</f>
        <v>-1,922.00</v>
      </c>
      <c r="R62" s="183">
        <f t="shared" si="5"/>
        <v>0</v>
      </c>
    </row>
    <row r="63" spans="1:18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3">
        <f>'[96]Managerial P&amp;L-CD'!$C63</f>
        <v>-20.8</v>
      </c>
      <c r="E63" s="183">
        <f>[101]Sheet1!$C61</f>
        <v>-20.8</v>
      </c>
      <c r="F63" s="183">
        <f t="shared" si="1"/>
        <v>0</v>
      </c>
      <c r="G63" s="183">
        <f>'[96]Managerial P&amp;L-CD'!$D63</f>
        <v>-105.5</v>
      </c>
      <c r="H63" s="183" t="str">
        <f>[101]Sheet1!$D61</f>
        <v>-,105.50</v>
      </c>
      <c r="I63" s="183" t="e">
        <f t="shared" si="2"/>
        <v>#VALUE!</v>
      </c>
      <c r="J63" s="183">
        <f>'[96]Managerial P&amp;L-CD'!$E63</f>
        <v>0</v>
      </c>
      <c r="K63" s="183">
        <f>[101]Sheet1!$E61</f>
        <v>0</v>
      </c>
      <c r="L63" s="183">
        <f t="shared" si="3"/>
        <v>0</v>
      </c>
      <c r="M63" s="183">
        <f>'[96]Managerial P&amp;L-CD'!$F63</f>
        <v>0</v>
      </c>
      <c r="N63" s="183">
        <f>[101]Sheet1!$F61</f>
        <v>0</v>
      </c>
      <c r="O63" s="183">
        <f t="shared" si="4"/>
        <v>0</v>
      </c>
      <c r="P63" s="183">
        <f>'[96]Managerial P&amp;L-CD'!$O63</f>
        <v>-126.3</v>
      </c>
      <c r="Q63" s="183" t="str">
        <f>[101]Sheet1!$G61</f>
        <v>-,126.30</v>
      </c>
      <c r="R63" s="183" t="e">
        <f t="shared" si="5"/>
        <v>#VALUE!</v>
      </c>
    </row>
    <row r="64" spans="1:18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3">
        <f>'[96]Managerial P&amp;L-CD'!$C64</f>
        <v>3693.83</v>
      </c>
      <c r="E64" s="183" t="str">
        <f>[101]Sheet1!$C62</f>
        <v>3,693.83</v>
      </c>
      <c r="F64" s="183">
        <f t="shared" si="1"/>
        <v>0</v>
      </c>
      <c r="G64" s="183">
        <f>'[96]Managerial P&amp;L-CD'!$D64</f>
        <v>6614.5</v>
      </c>
      <c r="H64" s="183" t="str">
        <f>[101]Sheet1!$D62</f>
        <v>6,614.50</v>
      </c>
      <c r="I64" s="183">
        <f t="shared" si="2"/>
        <v>0</v>
      </c>
      <c r="J64" s="183">
        <f>'[96]Managerial P&amp;L-CD'!$E64</f>
        <v>7268.23</v>
      </c>
      <c r="K64" s="183" t="str">
        <f>[101]Sheet1!$E62</f>
        <v>7,268.23</v>
      </c>
      <c r="L64" s="183">
        <f t="shared" si="3"/>
        <v>0</v>
      </c>
      <c r="M64" s="183">
        <f>'[96]Managerial P&amp;L-CD'!$F64</f>
        <v>7854.25</v>
      </c>
      <c r="N64" s="183" t="str">
        <f>[101]Sheet1!$F62</f>
        <v>7,854.25</v>
      </c>
      <c r="O64" s="183">
        <f t="shared" si="4"/>
        <v>0</v>
      </c>
      <c r="P64" s="183">
        <f>'[96]Managerial P&amp;L-CD'!$O64</f>
        <v>25430.809999999998</v>
      </c>
      <c r="Q64" s="183" t="str">
        <f>[101]Sheet1!$G62</f>
        <v>25,430.81</v>
      </c>
      <c r="R64" s="183">
        <f t="shared" si="5"/>
        <v>0</v>
      </c>
    </row>
    <row r="65" spans="1:18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3">
        <f>'[96]Managerial P&amp;L-CD'!$C65</f>
        <v>2967.8</v>
      </c>
      <c r="E65" s="183" t="str">
        <f>[101]Sheet1!$C63</f>
        <v>2,967.80</v>
      </c>
      <c r="F65" s="183">
        <f t="shared" si="1"/>
        <v>0</v>
      </c>
      <c r="G65" s="183">
        <f>'[96]Managerial P&amp;L-CD'!$D65</f>
        <v>2300</v>
      </c>
      <c r="H65" s="183" t="str">
        <f>[101]Sheet1!$D63</f>
        <v>2,300.00</v>
      </c>
      <c r="I65" s="183">
        <f t="shared" si="2"/>
        <v>0</v>
      </c>
      <c r="J65" s="183">
        <f>'[96]Managerial P&amp;L-CD'!$E65</f>
        <v>2300</v>
      </c>
      <c r="K65" s="183" t="str">
        <f>[101]Sheet1!$E63</f>
        <v>2,300.00</v>
      </c>
      <c r="L65" s="183">
        <f t="shared" si="3"/>
        <v>0</v>
      </c>
      <c r="M65" s="183">
        <f>'[96]Managerial P&amp;L-CD'!$F65</f>
        <v>2300</v>
      </c>
      <c r="N65" s="183" t="str">
        <f>[101]Sheet1!$F63</f>
        <v>2,300.00</v>
      </c>
      <c r="O65" s="183">
        <f t="shared" si="4"/>
        <v>0</v>
      </c>
      <c r="P65" s="183">
        <f>'[96]Managerial P&amp;L-CD'!$O65</f>
        <v>9867.7999999999993</v>
      </c>
      <c r="Q65" s="183" t="str">
        <f>[101]Sheet1!$G63</f>
        <v>9,867.80</v>
      </c>
      <c r="R65" s="183">
        <f t="shared" si="5"/>
        <v>0</v>
      </c>
    </row>
    <row r="66" spans="1:18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3">
        <f>'[96]Managerial P&amp;L-CD'!$C66</f>
        <v>4041.56</v>
      </c>
      <c r="E66" s="183" t="str">
        <f>[101]Sheet1!$C64</f>
        <v>4,041.56</v>
      </c>
      <c r="F66" s="183">
        <f t="shared" si="1"/>
        <v>0</v>
      </c>
      <c r="G66" s="183">
        <f>'[96]Managerial P&amp;L-CD'!$D66</f>
        <v>1841.81</v>
      </c>
      <c r="H66" s="183" t="str">
        <f>[101]Sheet1!$D64</f>
        <v>1,841.81</v>
      </c>
      <c r="I66" s="183">
        <f t="shared" si="2"/>
        <v>0</v>
      </c>
      <c r="J66" s="183">
        <f>'[96]Managerial P&amp;L-CD'!$E66</f>
        <v>885.64</v>
      </c>
      <c r="K66" s="183">
        <f>[101]Sheet1!$E64</f>
        <v>885.64</v>
      </c>
      <c r="L66" s="183">
        <f t="shared" si="3"/>
        <v>0</v>
      </c>
      <c r="M66" s="183">
        <f>'[96]Managerial P&amp;L-CD'!$F66</f>
        <v>600</v>
      </c>
      <c r="N66" s="183">
        <f>[101]Sheet1!$F64</f>
        <v>600</v>
      </c>
      <c r="O66" s="183">
        <f t="shared" si="4"/>
        <v>0</v>
      </c>
      <c r="P66" s="183">
        <f>'[96]Managerial P&amp;L-CD'!$O66</f>
        <v>7369.01</v>
      </c>
      <c r="Q66" s="183" t="str">
        <f>[101]Sheet1!$G64</f>
        <v>7,369.01</v>
      </c>
      <c r="R66" s="183">
        <f t="shared" si="5"/>
        <v>0</v>
      </c>
    </row>
    <row r="67" spans="1:18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3">
        <f>'[96]Managerial P&amp;L-CD'!$C67</f>
        <v>0</v>
      </c>
      <c r="E67" s="183">
        <f>[101]Sheet1!$C65</f>
        <v>0</v>
      </c>
      <c r="F67" s="183">
        <f t="shared" si="1"/>
        <v>0</v>
      </c>
      <c r="G67" s="183">
        <f>'[96]Managerial P&amp;L-CD'!$D67</f>
        <v>0</v>
      </c>
      <c r="H67" s="183">
        <f>[101]Sheet1!$D65</f>
        <v>0</v>
      </c>
      <c r="I67" s="183">
        <f t="shared" si="2"/>
        <v>0</v>
      </c>
      <c r="J67" s="183">
        <f>'[96]Managerial P&amp;L-CD'!$E67</f>
        <v>0</v>
      </c>
      <c r="K67" s="183">
        <f>[101]Sheet1!$E65</f>
        <v>0</v>
      </c>
      <c r="L67" s="183">
        <f t="shared" si="3"/>
        <v>0</v>
      </c>
      <c r="M67" s="183">
        <f>'[96]Managerial P&amp;L-CD'!$F67</f>
        <v>0</v>
      </c>
      <c r="N67" s="183">
        <f>[101]Sheet1!$F65</f>
        <v>0</v>
      </c>
      <c r="O67" s="183">
        <f t="shared" si="4"/>
        <v>0</v>
      </c>
      <c r="P67" s="183">
        <f>'[96]Managerial P&amp;L-CD'!$O67</f>
        <v>0</v>
      </c>
      <c r="Q67" s="183">
        <f>[101]Sheet1!$G65</f>
        <v>0</v>
      </c>
      <c r="R67" s="183">
        <f t="shared" si="5"/>
        <v>0</v>
      </c>
    </row>
    <row r="68" spans="1:18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3">
        <f>'[96]Managerial P&amp;L-CD'!$C68</f>
        <v>0</v>
      </c>
      <c r="E68" s="183">
        <f>[101]Sheet1!$C66</f>
        <v>0</v>
      </c>
      <c r="F68" s="183">
        <f t="shared" si="1"/>
        <v>0</v>
      </c>
      <c r="G68" s="183">
        <f>'[96]Managerial P&amp;L-CD'!$D68</f>
        <v>155</v>
      </c>
      <c r="H68" s="183">
        <f>[101]Sheet1!$D66</f>
        <v>155</v>
      </c>
      <c r="I68" s="183">
        <f t="shared" si="2"/>
        <v>0</v>
      </c>
      <c r="J68" s="183">
        <f>'[96]Managerial P&amp;L-CD'!$E68</f>
        <v>0</v>
      </c>
      <c r="K68" s="183">
        <f>[101]Sheet1!$E66</f>
        <v>0</v>
      </c>
      <c r="L68" s="183">
        <f t="shared" si="3"/>
        <v>0</v>
      </c>
      <c r="M68" s="183">
        <f>'[96]Managerial P&amp;L-CD'!$F68</f>
        <v>94</v>
      </c>
      <c r="N68" s="183">
        <f>[101]Sheet1!$F66</f>
        <v>94</v>
      </c>
      <c r="O68" s="183">
        <f t="shared" si="4"/>
        <v>0</v>
      </c>
      <c r="P68" s="183">
        <f>'[96]Managerial P&amp;L-CD'!$O68</f>
        <v>249</v>
      </c>
      <c r="Q68" s="183">
        <f>[101]Sheet1!$G66</f>
        <v>249</v>
      </c>
      <c r="R68" s="183">
        <f t="shared" si="5"/>
        <v>0</v>
      </c>
    </row>
    <row r="69" spans="1:18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3">
        <f>'[96]Managerial P&amp;L-CD'!$C69</f>
        <v>0</v>
      </c>
      <c r="E69" s="183">
        <f>[101]Sheet1!$C67</f>
        <v>0</v>
      </c>
      <c r="F69" s="183">
        <f t="shared" ref="F69:F132" si="7">D69-E69</f>
        <v>0</v>
      </c>
      <c r="G69" s="183">
        <f>'[96]Managerial P&amp;L-CD'!$D69</f>
        <v>0</v>
      </c>
      <c r="H69" s="183">
        <f>[101]Sheet1!$D67</f>
        <v>0</v>
      </c>
      <c r="I69" s="183">
        <f t="shared" ref="I69:I132" si="8">G69-H69</f>
        <v>0</v>
      </c>
      <c r="J69" s="183">
        <f>'[96]Managerial P&amp;L-CD'!$E69</f>
        <v>0</v>
      </c>
      <c r="K69" s="183">
        <f>[101]Sheet1!$E67</f>
        <v>0</v>
      </c>
      <c r="L69" s="183">
        <f t="shared" ref="L69:L132" si="9">J69-K69</f>
        <v>0</v>
      </c>
      <c r="M69" s="183">
        <f>'[96]Managerial P&amp;L-CD'!$F69</f>
        <v>0</v>
      </c>
      <c r="N69" s="183">
        <f>[101]Sheet1!$F67</f>
        <v>0</v>
      </c>
      <c r="O69" s="183">
        <f t="shared" ref="O69:O132" si="10">M69-N69</f>
        <v>0</v>
      </c>
      <c r="P69" s="183">
        <f>'[96]Managerial P&amp;L-CD'!$O69</f>
        <v>0</v>
      </c>
      <c r="Q69" s="183">
        <f>[101]Sheet1!$G67</f>
        <v>0</v>
      </c>
      <c r="R69" s="183">
        <f t="shared" ref="R69:R132" si="11">P69-Q69</f>
        <v>0</v>
      </c>
    </row>
    <row r="70" spans="1:18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3">
        <f>'[96]Managerial P&amp;L-CD'!$C70</f>
        <v>0</v>
      </c>
      <c r="E70" s="183">
        <f>[101]Sheet1!$C68</f>
        <v>0</v>
      </c>
      <c r="F70" s="183">
        <f t="shared" si="7"/>
        <v>0</v>
      </c>
      <c r="G70" s="183">
        <f>'[96]Managerial P&amp;L-CD'!$D70</f>
        <v>0</v>
      </c>
      <c r="H70" s="183">
        <f>[101]Sheet1!$D68</f>
        <v>0</v>
      </c>
      <c r="I70" s="183">
        <f t="shared" si="8"/>
        <v>0</v>
      </c>
      <c r="J70" s="183">
        <f>'[96]Managerial P&amp;L-CD'!$E70</f>
        <v>0</v>
      </c>
      <c r="K70" s="183">
        <f>[101]Sheet1!$E68</f>
        <v>0</v>
      </c>
      <c r="L70" s="183">
        <f t="shared" si="9"/>
        <v>0</v>
      </c>
      <c r="M70" s="183">
        <f>'[96]Managerial P&amp;L-CD'!$F70</f>
        <v>0</v>
      </c>
      <c r="N70" s="183">
        <f>[101]Sheet1!$F68</f>
        <v>0</v>
      </c>
      <c r="O70" s="183">
        <f t="shared" si="10"/>
        <v>0</v>
      </c>
      <c r="P70" s="183">
        <f>'[96]Managerial P&amp;L-CD'!$O70</f>
        <v>0</v>
      </c>
      <c r="Q70" s="183">
        <f>[101]Sheet1!$G68</f>
        <v>0</v>
      </c>
      <c r="R70" s="183">
        <f t="shared" si="11"/>
        <v>0</v>
      </c>
    </row>
    <row r="71" spans="1:18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3">
        <f>'[96]Managerial P&amp;L-CD'!$C71</f>
        <v>0</v>
      </c>
      <c r="E71" s="183">
        <f>[101]Sheet1!$C69</f>
        <v>0</v>
      </c>
      <c r="F71" s="183">
        <f t="shared" si="7"/>
        <v>0</v>
      </c>
      <c r="G71" s="183">
        <f>'[96]Managerial P&amp;L-CD'!$D71</f>
        <v>-268.82</v>
      </c>
      <c r="H71" s="183" t="str">
        <f>[101]Sheet1!$D69</f>
        <v>-,268.82</v>
      </c>
      <c r="I71" s="183" t="e">
        <f t="shared" si="8"/>
        <v>#VALUE!</v>
      </c>
      <c r="J71" s="183">
        <f>'[96]Managerial P&amp;L-CD'!$E71</f>
        <v>0</v>
      </c>
      <c r="K71" s="183">
        <f>[101]Sheet1!$E69</f>
        <v>0</v>
      </c>
      <c r="L71" s="183">
        <f t="shared" si="9"/>
        <v>0</v>
      </c>
      <c r="M71" s="183">
        <f>'[96]Managerial P&amp;L-CD'!$F71</f>
        <v>0</v>
      </c>
      <c r="N71" s="183">
        <f>[101]Sheet1!$F69</f>
        <v>0</v>
      </c>
      <c r="O71" s="183">
        <f t="shared" si="10"/>
        <v>0</v>
      </c>
      <c r="P71" s="183">
        <f>'[96]Managerial P&amp;L-CD'!$O71</f>
        <v>-268.82</v>
      </c>
      <c r="Q71" s="183" t="str">
        <f>[101]Sheet1!$G69</f>
        <v>-,268.82</v>
      </c>
      <c r="R71" s="183" t="e">
        <f t="shared" si="11"/>
        <v>#VALUE!</v>
      </c>
    </row>
    <row r="72" spans="1:18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3">
        <f>'[96]Managerial P&amp;L-CD'!$C72</f>
        <v>0</v>
      </c>
      <c r="E72" s="183">
        <f>[101]Sheet1!$C70</f>
        <v>0</v>
      </c>
      <c r="F72" s="183">
        <f t="shared" si="7"/>
        <v>0</v>
      </c>
      <c r="G72" s="183">
        <f>'[96]Managerial P&amp;L-CD'!$D72</f>
        <v>168</v>
      </c>
      <c r="H72" s="183">
        <f>[101]Sheet1!$D70</f>
        <v>168</v>
      </c>
      <c r="I72" s="183">
        <f t="shared" si="8"/>
        <v>0</v>
      </c>
      <c r="J72" s="183">
        <f>'[96]Managerial P&amp;L-CD'!$E72</f>
        <v>0</v>
      </c>
      <c r="K72" s="183">
        <f>[101]Sheet1!$E70</f>
        <v>0</v>
      </c>
      <c r="L72" s="183">
        <f t="shared" si="9"/>
        <v>0</v>
      </c>
      <c r="M72" s="183">
        <f>'[96]Managerial P&amp;L-CD'!$F72</f>
        <v>0</v>
      </c>
      <c r="N72" s="183">
        <f>[101]Sheet1!$F70</f>
        <v>0</v>
      </c>
      <c r="O72" s="183">
        <f t="shared" si="10"/>
        <v>0</v>
      </c>
      <c r="P72" s="183">
        <f>'[96]Managerial P&amp;L-CD'!$O72</f>
        <v>168</v>
      </c>
      <c r="Q72" s="183">
        <f>[101]Sheet1!$G70</f>
        <v>168</v>
      </c>
      <c r="R72" s="183">
        <f t="shared" si="11"/>
        <v>0</v>
      </c>
    </row>
    <row r="73" spans="1:18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3">
        <f>'[96]Managerial P&amp;L-CD'!$C73</f>
        <v>0</v>
      </c>
      <c r="E73" s="183">
        <f>[101]Sheet1!$C71</f>
        <v>0</v>
      </c>
      <c r="F73" s="183">
        <f t="shared" si="7"/>
        <v>0</v>
      </c>
      <c r="G73" s="183">
        <f>'[96]Managerial P&amp;L-CD'!$D73</f>
        <v>0</v>
      </c>
      <c r="H73" s="183">
        <f>[101]Sheet1!$D71</f>
        <v>0</v>
      </c>
      <c r="I73" s="183">
        <f t="shared" si="8"/>
        <v>0</v>
      </c>
      <c r="J73" s="183">
        <f>'[96]Managerial P&amp;L-CD'!$E73</f>
        <v>0</v>
      </c>
      <c r="K73" s="183">
        <f>[101]Sheet1!$E71</f>
        <v>0</v>
      </c>
      <c r="L73" s="183">
        <f t="shared" si="9"/>
        <v>0</v>
      </c>
      <c r="M73" s="183">
        <f>'[96]Managerial P&amp;L-CD'!$F73</f>
        <v>0</v>
      </c>
      <c r="N73" s="183">
        <f>[101]Sheet1!$F71</f>
        <v>0</v>
      </c>
      <c r="O73" s="183">
        <f t="shared" si="10"/>
        <v>0</v>
      </c>
      <c r="P73" s="183">
        <f>'[96]Managerial P&amp;L-CD'!$O73</f>
        <v>0</v>
      </c>
      <c r="Q73" s="183">
        <f>[101]Sheet1!$G71</f>
        <v>0</v>
      </c>
      <c r="R73" s="183">
        <f t="shared" si="11"/>
        <v>0</v>
      </c>
    </row>
    <row r="74" spans="1:18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3">
        <f>'[96]Managerial P&amp;L-CD'!$C74</f>
        <v>0</v>
      </c>
      <c r="E74" s="183">
        <f>[101]Sheet1!$C72</f>
        <v>0</v>
      </c>
      <c r="F74" s="183">
        <f t="shared" si="7"/>
        <v>0</v>
      </c>
      <c r="G74" s="183">
        <f>'[96]Managerial P&amp;L-CD'!$D74</f>
        <v>0</v>
      </c>
      <c r="H74" s="183">
        <f>[101]Sheet1!$D72</f>
        <v>0</v>
      </c>
      <c r="I74" s="183">
        <f t="shared" si="8"/>
        <v>0</v>
      </c>
      <c r="J74" s="183">
        <f>'[96]Managerial P&amp;L-CD'!$E74</f>
        <v>0</v>
      </c>
      <c r="K74" s="183">
        <f>[101]Sheet1!$E72</f>
        <v>0</v>
      </c>
      <c r="L74" s="183">
        <f t="shared" si="9"/>
        <v>0</v>
      </c>
      <c r="M74" s="183">
        <f>'[96]Managerial P&amp;L-CD'!$F74</f>
        <v>0</v>
      </c>
      <c r="N74" s="183">
        <f>[101]Sheet1!$F72</f>
        <v>0</v>
      </c>
      <c r="O74" s="183">
        <f t="shared" si="10"/>
        <v>0</v>
      </c>
      <c r="P74" s="183">
        <f>'[96]Managerial P&amp;L-CD'!$O74</f>
        <v>0</v>
      </c>
      <c r="Q74" s="183">
        <f>[101]Sheet1!$G72</f>
        <v>0</v>
      </c>
      <c r="R74" s="183">
        <f t="shared" si="11"/>
        <v>0</v>
      </c>
    </row>
    <row r="75" spans="1:18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3">
        <f>'[96]Managerial P&amp;L-CD'!$C75</f>
        <v>0</v>
      </c>
      <c r="E75" s="183">
        <f>[101]Sheet1!$C73</f>
        <v>0</v>
      </c>
      <c r="F75" s="183">
        <f t="shared" si="7"/>
        <v>0</v>
      </c>
      <c r="G75" s="183">
        <f>'[96]Managerial P&amp;L-CD'!$D75</f>
        <v>0</v>
      </c>
      <c r="H75" s="183">
        <f>[101]Sheet1!$D73</f>
        <v>0</v>
      </c>
      <c r="I75" s="183">
        <f t="shared" si="8"/>
        <v>0</v>
      </c>
      <c r="J75" s="183">
        <f>'[96]Managerial P&amp;L-CD'!$E75</f>
        <v>0</v>
      </c>
      <c r="K75" s="183">
        <f>[101]Sheet1!$E73</f>
        <v>0</v>
      </c>
      <c r="L75" s="183">
        <f t="shared" si="9"/>
        <v>0</v>
      </c>
      <c r="M75" s="183">
        <f>'[96]Managerial P&amp;L-CD'!$F75</f>
        <v>0</v>
      </c>
      <c r="N75" s="183">
        <f>[101]Sheet1!$F73</f>
        <v>0</v>
      </c>
      <c r="O75" s="183">
        <f t="shared" si="10"/>
        <v>0</v>
      </c>
      <c r="P75" s="183">
        <f>'[96]Managerial P&amp;L-CD'!$O75</f>
        <v>0</v>
      </c>
      <c r="Q75" s="183">
        <f>[101]Sheet1!$G73</f>
        <v>0</v>
      </c>
      <c r="R75" s="183">
        <f t="shared" si="11"/>
        <v>0</v>
      </c>
    </row>
    <row r="76" spans="1:18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3">
        <f>'[96]Managerial P&amp;L-CD'!$C76</f>
        <v>0</v>
      </c>
      <c r="E76" s="183">
        <f>[101]Sheet1!$C74</f>
        <v>0</v>
      </c>
      <c r="F76" s="183">
        <f t="shared" si="7"/>
        <v>0</v>
      </c>
      <c r="G76" s="183">
        <f>'[96]Managerial P&amp;L-CD'!$D76</f>
        <v>0</v>
      </c>
      <c r="H76" s="183">
        <f>[101]Sheet1!$D74</f>
        <v>0</v>
      </c>
      <c r="I76" s="183">
        <f t="shared" si="8"/>
        <v>0</v>
      </c>
      <c r="J76" s="183">
        <f>'[96]Managerial P&amp;L-CD'!$E76</f>
        <v>0</v>
      </c>
      <c r="K76" s="183">
        <f>[101]Sheet1!$E74</f>
        <v>0</v>
      </c>
      <c r="L76" s="183">
        <f t="shared" si="9"/>
        <v>0</v>
      </c>
      <c r="M76" s="183">
        <f>'[96]Managerial P&amp;L-CD'!$F76</f>
        <v>0</v>
      </c>
      <c r="N76" s="183">
        <f>[101]Sheet1!$F74</f>
        <v>0</v>
      </c>
      <c r="O76" s="183">
        <f t="shared" si="10"/>
        <v>0</v>
      </c>
      <c r="P76" s="183">
        <f>'[96]Managerial P&amp;L-CD'!$O76</f>
        <v>0</v>
      </c>
      <c r="Q76" s="183">
        <f>[101]Sheet1!$G74</f>
        <v>0</v>
      </c>
      <c r="R76" s="183">
        <f t="shared" si="11"/>
        <v>0</v>
      </c>
    </row>
    <row r="77" spans="1:18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3">
        <f>'[96]Managerial P&amp;L-CD'!$C77</f>
        <v>0</v>
      </c>
      <c r="E77" s="183">
        <f>[101]Sheet1!$C75</f>
        <v>0</v>
      </c>
      <c r="F77" s="183">
        <f t="shared" si="7"/>
        <v>0</v>
      </c>
      <c r="G77" s="183">
        <f>'[96]Managerial P&amp;L-CD'!$D77</f>
        <v>0</v>
      </c>
      <c r="H77" s="183">
        <f>[101]Sheet1!$D75</f>
        <v>0</v>
      </c>
      <c r="I77" s="183">
        <f t="shared" si="8"/>
        <v>0</v>
      </c>
      <c r="J77" s="183">
        <f>'[96]Managerial P&amp;L-CD'!$E77</f>
        <v>0</v>
      </c>
      <c r="K77" s="183">
        <f>[101]Sheet1!$E75</f>
        <v>0</v>
      </c>
      <c r="L77" s="183">
        <f t="shared" si="9"/>
        <v>0</v>
      </c>
      <c r="M77" s="183">
        <f>'[96]Managerial P&amp;L-CD'!$F77</f>
        <v>0</v>
      </c>
      <c r="N77" s="183">
        <f>[101]Sheet1!$F75</f>
        <v>0</v>
      </c>
      <c r="O77" s="183">
        <f t="shared" si="10"/>
        <v>0</v>
      </c>
      <c r="P77" s="183">
        <f>'[96]Managerial P&amp;L-CD'!$O77</f>
        <v>0</v>
      </c>
      <c r="Q77" s="183">
        <f>[101]Sheet1!$G75</f>
        <v>0</v>
      </c>
      <c r="R77" s="183">
        <f t="shared" si="11"/>
        <v>0</v>
      </c>
    </row>
    <row r="78" spans="1:18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3">
        <f>'[96]Managerial P&amp;L-CD'!$C78</f>
        <v>0</v>
      </c>
      <c r="E78" s="183">
        <f>[101]Sheet1!$C76</f>
        <v>0</v>
      </c>
      <c r="F78" s="183">
        <f t="shared" si="7"/>
        <v>0</v>
      </c>
      <c r="G78" s="183">
        <f>'[96]Managerial P&amp;L-CD'!$D78</f>
        <v>220</v>
      </c>
      <c r="H78" s="183">
        <f>[101]Sheet1!$D76</f>
        <v>220</v>
      </c>
      <c r="I78" s="183">
        <f t="shared" si="8"/>
        <v>0</v>
      </c>
      <c r="J78" s="183">
        <f>'[96]Managerial P&amp;L-CD'!$E78</f>
        <v>0</v>
      </c>
      <c r="K78" s="183">
        <f>[101]Sheet1!$E76</f>
        <v>0</v>
      </c>
      <c r="L78" s="183">
        <f t="shared" si="9"/>
        <v>0</v>
      </c>
      <c r="M78" s="183">
        <f>'[96]Managerial P&amp;L-CD'!$F78</f>
        <v>0</v>
      </c>
      <c r="N78" s="183">
        <f>[101]Sheet1!$F76</f>
        <v>0</v>
      </c>
      <c r="O78" s="183">
        <f t="shared" si="10"/>
        <v>0</v>
      </c>
      <c r="P78" s="183">
        <f>'[96]Managerial P&amp;L-CD'!$O78</f>
        <v>220</v>
      </c>
      <c r="Q78" s="183">
        <f>[101]Sheet1!$G76</f>
        <v>220</v>
      </c>
      <c r="R78" s="183">
        <f t="shared" si="11"/>
        <v>0</v>
      </c>
    </row>
    <row r="79" spans="1:18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3">
        <f>'[96]Managerial P&amp;L-CD'!$C79</f>
        <v>0</v>
      </c>
      <c r="E79" s="183">
        <f>[101]Sheet1!$C77</f>
        <v>0</v>
      </c>
      <c r="F79" s="183">
        <f t="shared" si="7"/>
        <v>0</v>
      </c>
      <c r="G79" s="183">
        <f>'[96]Managerial P&amp;L-CD'!$D79</f>
        <v>248</v>
      </c>
      <c r="H79" s="183">
        <f>[101]Sheet1!$D77</f>
        <v>248</v>
      </c>
      <c r="I79" s="183">
        <f t="shared" si="8"/>
        <v>0</v>
      </c>
      <c r="J79" s="183">
        <f>'[96]Managerial P&amp;L-CD'!$E79</f>
        <v>11309.42</v>
      </c>
      <c r="K79" s="183" t="str">
        <f>[101]Sheet1!$E77</f>
        <v>11,309.42</v>
      </c>
      <c r="L79" s="183">
        <f t="shared" si="9"/>
        <v>0</v>
      </c>
      <c r="M79" s="183">
        <f>'[96]Managerial P&amp;L-CD'!$F79</f>
        <v>5946.23</v>
      </c>
      <c r="N79" s="183" t="str">
        <f>[101]Sheet1!$F77</f>
        <v>5,946.23</v>
      </c>
      <c r="O79" s="183">
        <f t="shared" si="10"/>
        <v>0</v>
      </c>
      <c r="P79" s="183">
        <f>'[96]Managerial P&amp;L-CD'!$O79</f>
        <v>17503.650000000001</v>
      </c>
      <c r="Q79" s="183" t="str">
        <f>[101]Sheet1!$G77</f>
        <v>17,503.65</v>
      </c>
      <c r="R79" s="183">
        <f t="shared" si="11"/>
        <v>0</v>
      </c>
    </row>
    <row r="80" spans="1:18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3">
        <f>'[96]Managerial P&amp;L-CD'!$C80</f>
        <v>5150.4399999999996</v>
      </c>
      <c r="E80" s="183" t="str">
        <f>[101]Sheet1!$C78</f>
        <v>5,150.44</v>
      </c>
      <c r="F80" s="183">
        <f t="shared" si="7"/>
        <v>0</v>
      </c>
      <c r="G80" s="183">
        <f>'[96]Managerial P&amp;L-CD'!$D80</f>
        <v>4637.17</v>
      </c>
      <c r="H80" s="183" t="str">
        <f>[101]Sheet1!$D78</f>
        <v>4,637.17</v>
      </c>
      <c r="I80" s="183">
        <f t="shared" si="8"/>
        <v>0</v>
      </c>
      <c r="J80" s="183">
        <f>'[96]Managerial P&amp;L-CD'!$E80</f>
        <v>8756.15</v>
      </c>
      <c r="K80" s="183" t="str">
        <f>[101]Sheet1!$E78</f>
        <v>8,756.15</v>
      </c>
      <c r="L80" s="183">
        <f t="shared" si="9"/>
        <v>0</v>
      </c>
      <c r="M80" s="183">
        <f>'[96]Managerial P&amp;L-CD'!$F80</f>
        <v>6911.5</v>
      </c>
      <c r="N80" s="183" t="str">
        <f>[101]Sheet1!$F78</f>
        <v>6,911.50</v>
      </c>
      <c r="O80" s="183">
        <f t="shared" si="10"/>
        <v>0</v>
      </c>
      <c r="P80" s="183">
        <f>'[96]Managerial P&amp;L-CD'!$O80</f>
        <v>25455.260000000002</v>
      </c>
      <c r="Q80" s="183" t="str">
        <f>[101]Sheet1!$G78</f>
        <v>25,455.26</v>
      </c>
      <c r="R80" s="183">
        <f t="shared" si="11"/>
        <v>0</v>
      </c>
    </row>
    <row r="81" spans="1:18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3">
        <f>'[96]Managerial P&amp;L-CD'!$C81</f>
        <v>6944.44</v>
      </c>
      <c r="E81" s="183" t="str">
        <f>[101]Sheet1!$C79</f>
        <v>6,944.44</v>
      </c>
      <c r="F81" s="183">
        <f t="shared" si="7"/>
        <v>0</v>
      </c>
      <c r="G81" s="183">
        <f>'[96]Managerial P&amp;L-CD'!$D81</f>
        <v>6944.44</v>
      </c>
      <c r="H81" s="183" t="str">
        <f>[101]Sheet1!$D79</f>
        <v>6,944.44</v>
      </c>
      <c r="I81" s="183">
        <f t="shared" si="8"/>
        <v>0</v>
      </c>
      <c r="J81" s="183">
        <f>'[96]Managerial P&amp;L-CD'!$E81</f>
        <v>4443.7</v>
      </c>
      <c r="K81" s="183" t="str">
        <f>[101]Sheet1!$E79</f>
        <v>4,443.70</v>
      </c>
      <c r="L81" s="183">
        <f t="shared" si="9"/>
        <v>0</v>
      </c>
      <c r="M81" s="183">
        <f>'[96]Managerial P&amp;L-CD'!$F81</f>
        <v>6110.87</v>
      </c>
      <c r="N81" s="183" t="str">
        <f>[101]Sheet1!$F79</f>
        <v>6,110.87</v>
      </c>
      <c r="O81" s="183">
        <f t="shared" si="10"/>
        <v>0</v>
      </c>
      <c r="P81" s="183">
        <f>'[96]Managerial P&amp;L-CD'!$O81</f>
        <v>24443.449999999997</v>
      </c>
      <c r="Q81" s="183" t="str">
        <f>[101]Sheet1!$G79</f>
        <v>24,443.45</v>
      </c>
      <c r="R81" s="183">
        <f t="shared" si="11"/>
        <v>0</v>
      </c>
    </row>
    <row r="82" spans="1:18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3">
        <f>'[96]Managerial P&amp;L-CD'!$C82</f>
        <v>10834.26</v>
      </c>
      <c r="E82" s="183" t="str">
        <f>[101]Sheet1!$C80</f>
        <v>10,834.26</v>
      </c>
      <c r="F82" s="183">
        <f t="shared" si="7"/>
        <v>0</v>
      </c>
      <c r="G82" s="183">
        <f>'[96]Managerial P&amp;L-CD'!$D82</f>
        <v>9310.5400000000009</v>
      </c>
      <c r="H82" s="183" t="str">
        <f>[101]Sheet1!$D80</f>
        <v>9,310.54</v>
      </c>
      <c r="I82" s="183">
        <f t="shared" si="8"/>
        <v>0</v>
      </c>
      <c r="J82" s="183">
        <f>'[96]Managerial P&amp;L-CD'!$E82</f>
        <v>10216.200000000001</v>
      </c>
      <c r="K82" s="183" t="str">
        <f>[101]Sheet1!$E80</f>
        <v>10,216.20</v>
      </c>
      <c r="L82" s="183">
        <f t="shared" si="9"/>
        <v>0</v>
      </c>
      <c r="M82" s="183">
        <f>'[96]Managerial P&amp;L-CD'!$F82</f>
        <v>11077.68</v>
      </c>
      <c r="N82" s="183" t="str">
        <f>[101]Sheet1!$F80</f>
        <v>11,077.68</v>
      </c>
      <c r="O82" s="183">
        <f t="shared" si="10"/>
        <v>0</v>
      </c>
      <c r="P82" s="183">
        <f>'[96]Managerial P&amp;L-CD'!$O82</f>
        <v>41438.680000000008</v>
      </c>
      <c r="Q82" s="183" t="str">
        <f>[101]Sheet1!$G80</f>
        <v>41,438.68</v>
      </c>
      <c r="R82" s="183">
        <f t="shared" si="11"/>
        <v>0</v>
      </c>
    </row>
    <row r="83" spans="1:18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3">
        <f>'[96]Managerial P&amp;L-CD'!$C83</f>
        <v>0</v>
      </c>
      <c r="E83" s="183">
        <f>[101]Sheet1!$C81</f>
        <v>0</v>
      </c>
      <c r="F83" s="183">
        <f t="shared" si="7"/>
        <v>0</v>
      </c>
      <c r="G83" s="183">
        <f>'[96]Managerial P&amp;L-CD'!$D83</f>
        <v>530</v>
      </c>
      <c r="H83" s="183">
        <f>[101]Sheet1!$D81</f>
        <v>530</v>
      </c>
      <c r="I83" s="183">
        <f t="shared" si="8"/>
        <v>0</v>
      </c>
      <c r="J83" s="183">
        <f>'[96]Managerial P&amp;L-CD'!$E83</f>
        <v>470</v>
      </c>
      <c r="K83" s="183">
        <f>[101]Sheet1!$E81</f>
        <v>470</v>
      </c>
      <c r="L83" s="183">
        <f t="shared" si="9"/>
        <v>0</v>
      </c>
      <c r="M83" s="183">
        <f>'[96]Managerial P&amp;L-CD'!$F83</f>
        <v>500</v>
      </c>
      <c r="N83" s="183">
        <f>[101]Sheet1!$F81</f>
        <v>500</v>
      </c>
      <c r="O83" s="183">
        <f t="shared" si="10"/>
        <v>0</v>
      </c>
      <c r="P83" s="183">
        <f>'[96]Managerial P&amp;L-CD'!$O83</f>
        <v>1500</v>
      </c>
      <c r="Q83" s="183" t="str">
        <f>[101]Sheet1!$G81</f>
        <v>1,500.00</v>
      </c>
      <c r="R83" s="183">
        <f t="shared" si="11"/>
        <v>0</v>
      </c>
    </row>
    <row r="84" spans="1:18" s="15" customFormat="1" ht="15.95" customHeight="1" x14ac:dyDescent="0.2">
      <c r="A84" s="39"/>
      <c r="B84" s="180">
        <f t="shared" si="6"/>
        <v>81</v>
      </c>
      <c r="C84" s="196" t="s">
        <v>1644</v>
      </c>
      <c r="D84" s="183">
        <f>'[96]Managerial P&amp;L-CD'!$C84</f>
        <v>0</v>
      </c>
      <c r="E84" s="183">
        <f>[101]Sheet1!$C82</f>
        <v>0</v>
      </c>
      <c r="F84" s="183">
        <f t="shared" si="7"/>
        <v>0</v>
      </c>
      <c r="G84" s="183">
        <f>'[96]Managerial P&amp;L-CD'!$D84</f>
        <v>0</v>
      </c>
      <c r="H84" s="183">
        <f>[101]Sheet1!$D82</f>
        <v>0</v>
      </c>
      <c r="I84" s="183">
        <f t="shared" si="8"/>
        <v>0</v>
      </c>
      <c r="J84" s="183">
        <f>'[96]Managerial P&amp;L-CD'!$E84</f>
        <v>0</v>
      </c>
      <c r="K84" s="183">
        <f>[101]Sheet1!$E82</f>
        <v>0</v>
      </c>
      <c r="L84" s="183">
        <f t="shared" si="9"/>
        <v>0</v>
      </c>
      <c r="M84" s="183">
        <f>'[96]Managerial P&amp;L-CD'!$F84</f>
        <v>0</v>
      </c>
      <c r="N84" s="183">
        <f>[101]Sheet1!$F82</f>
        <v>0</v>
      </c>
      <c r="O84" s="183">
        <f t="shared" si="10"/>
        <v>0</v>
      </c>
      <c r="P84" s="183">
        <f>'[96]Managerial P&amp;L-CD'!$O84</f>
        <v>0</v>
      </c>
      <c r="Q84" s="183">
        <f>[101]Sheet1!$G82</f>
        <v>0</v>
      </c>
      <c r="R84" s="183">
        <f t="shared" si="11"/>
        <v>0</v>
      </c>
    </row>
    <row r="85" spans="1:18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3">
        <f>'[96]Managerial P&amp;L-CD'!$C85</f>
        <v>0</v>
      </c>
      <c r="E85" s="183">
        <f>[101]Sheet1!$C83</f>
        <v>0</v>
      </c>
      <c r="F85" s="183">
        <f t="shared" si="7"/>
        <v>0</v>
      </c>
      <c r="G85" s="183">
        <f>'[96]Managerial P&amp;L-CD'!$D85</f>
        <v>0</v>
      </c>
      <c r="H85" s="183">
        <f>[101]Sheet1!$D83</f>
        <v>0</v>
      </c>
      <c r="I85" s="183">
        <f t="shared" si="8"/>
        <v>0</v>
      </c>
      <c r="J85" s="183">
        <f>'[96]Managerial P&amp;L-CD'!$E85</f>
        <v>0</v>
      </c>
      <c r="K85" s="183">
        <f>[101]Sheet1!$E83</f>
        <v>0</v>
      </c>
      <c r="L85" s="183">
        <f t="shared" si="9"/>
        <v>0</v>
      </c>
      <c r="M85" s="183">
        <f>'[96]Managerial P&amp;L-CD'!$F85</f>
        <v>0</v>
      </c>
      <c r="N85" s="183">
        <f>[101]Sheet1!$F83</f>
        <v>0</v>
      </c>
      <c r="O85" s="183">
        <f t="shared" si="10"/>
        <v>0</v>
      </c>
      <c r="P85" s="183">
        <f>'[96]Managerial P&amp;L-CD'!$O85</f>
        <v>0</v>
      </c>
      <c r="Q85" s="183">
        <f>[101]Sheet1!$G83</f>
        <v>0</v>
      </c>
      <c r="R85" s="183">
        <f t="shared" si="11"/>
        <v>0</v>
      </c>
    </row>
    <row r="86" spans="1:18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3">
        <f>'[96]Managerial P&amp;L-CD'!$C86</f>
        <v>0</v>
      </c>
      <c r="E86" s="183">
        <f>[101]Sheet1!$C84</f>
        <v>0</v>
      </c>
      <c r="F86" s="184">
        <f t="shared" si="7"/>
        <v>0</v>
      </c>
      <c r="G86" s="183">
        <f>'[96]Managerial P&amp;L-CD'!$D86</f>
        <v>0</v>
      </c>
      <c r="H86" s="183">
        <f>[101]Sheet1!$D84</f>
        <v>0</v>
      </c>
      <c r="I86" s="183">
        <f t="shared" si="8"/>
        <v>0</v>
      </c>
      <c r="J86" s="183">
        <f>'[96]Managerial P&amp;L-CD'!$E86</f>
        <v>0</v>
      </c>
      <c r="K86" s="183">
        <f>[101]Sheet1!$E84</f>
        <v>0</v>
      </c>
      <c r="L86" s="183">
        <f t="shared" si="9"/>
        <v>0</v>
      </c>
      <c r="M86" s="183">
        <f>'[96]Managerial P&amp;L-CD'!$F86</f>
        <v>0</v>
      </c>
      <c r="N86" s="183">
        <f>[101]Sheet1!$F84</f>
        <v>0</v>
      </c>
      <c r="O86" s="183">
        <f t="shared" si="10"/>
        <v>0</v>
      </c>
      <c r="P86" s="183">
        <f>'[96]Managerial P&amp;L-CD'!$O86</f>
        <v>0</v>
      </c>
      <c r="Q86" s="183">
        <f>[101]Sheet1!$G84</f>
        <v>0</v>
      </c>
      <c r="R86" s="184">
        <f t="shared" si="11"/>
        <v>0</v>
      </c>
    </row>
    <row r="87" spans="1:18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3">
        <f>'[96]Managerial P&amp;L-CD'!$C87</f>
        <v>0</v>
      </c>
      <c r="E87" s="183">
        <f>[101]Sheet1!$C85</f>
        <v>0</v>
      </c>
      <c r="F87" s="183">
        <f t="shared" si="7"/>
        <v>0</v>
      </c>
      <c r="G87" s="183">
        <f>'[96]Managerial P&amp;L-CD'!$D87</f>
        <v>0</v>
      </c>
      <c r="H87" s="183">
        <f>[101]Sheet1!$D85</f>
        <v>0</v>
      </c>
      <c r="I87" s="183">
        <f t="shared" si="8"/>
        <v>0</v>
      </c>
      <c r="J87" s="183">
        <f>'[96]Managerial P&amp;L-CD'!$E87</f>
        <v>0</v>
      </c>
      <c r="K87" s="183">
        <f>[101]Sheet1!$E85</f>
        <v>0</v>
      </c>
      <c r="L87" s="183">
        <f t="shared" si="9"/>
        <v>0</v>
      </c>
      <c r="M87" s="183">
        <f>'[96]Managerial P&amp;L-CD'!$F87</f>
        <v>0</v>
      </c>
      <c r="N87" s="183">
        <f>[101]Sheet1!$F85</f>
        <v>0</v>
      </c>
      <c r="O87" s="183">
        <f t="shared" si="10"/>
        <v>0</v>
      </c>
      <c r="P87" s="183">
        <f>'[96]Managerial P&amp;L-CD'!$O87</f>
        <v>0</v>
      </c>
      <c r="Q87" s="183">
        <f>[101]Sheet1!$G85</f>
        <v>0</v>
      </c>
      <c r="R87" s="183">
        <f t="shared" si="11"/>
        <v>0</v>
      </c>
    </row>
    <row r="88" spans="1:18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3">
        <f>'[96]Managerial P&amp;L-CD'!$C88</f>
        <v>0</v>
      </c>
      <c r="E88" s="183">
        <f>[101]Sheet1!$C86</f>
        <v>0</v>
      </c>
      <c r="F88" s="183">
        <f t="shared" si="7"/>
        <v>0</v>
      </c>
      <c r="G88" s="183">
        <f>'[96]Managerial P&amp;L-CD'!$D88</f>
        <v>0</v>
      </c>
      <c r="H88" s="183">
        <f>[101]Sheet1!$D86</f>
        <v>0</v>
      </c>
      <c r="I88" s="183">
        <f t="shared" si="8"/>
        <v>0</v>
      </c>
      <c r="J88" s="183">
        <f>'[96]Managerial P&amp;L-CD'!$E88</f>
        <v>0</v>
      </c>
      <c r="K88" s="183">
        <f>[101]Sheet1!$E86</f>
        <v>0</v>
      </c>
      <c r="L88" s="183">
        <f t="shared" si="9"/>
        <v>0</v>
      </c>
      <c r="M88" s="183">
        <f>'[96]Managerial P&amp;L-CD'!$F88</f>
        <v>0</v>
      </c>
      <c r="N88" s="183">
        <f>[101]Sheet1!$F86</f>
        <v>0</v>
      </c>
      <c r="O88" s="183">
        <f t="shared" si="10"/>
        <v>0</v>
      </c>
      <c r="P88" s="183">
        <f>'[96]Managerial P&amp;L-CD'!$O88</f>
        <v>0</v>
      </c>
      <c r="Q88" s="183">
        <f>[101]Sheet1!$G86</f>
        <v>0</v>
      </c>
      <c r="R88" s="183">
        <f t="shared" si="11"/>
        <v>0</v>
      </c>
    </row>
    <row r="89" spans="1:18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3">
        <f>'[96]Managerial P&amp;L-CD'!$C89</f>
        <v>0</v>
      </c>
      <c r="E89" s="183">
        <f>[101]Sheet1!$C87</f>
        <v>0</v>
      </c>
      <c r="F89" s="183">
        <f t="shared" si="7"/>
        <v>0</v>
      </c>
      <c r="G89" s="183">
        <f>'[96]Managerial P&amp;L-CD'!$D89</f>
        <v>0</v>
      </c>
      <c r="H89" s="183">
        <f>[101]Sheet1!$D87</f>
        <v>0</v>
      </c>
      <c r="I89" s="183">
        <f t="shared" si="8"/>
        <v>0</v>
      </c>
      <c r="J89" s="183">
        <f>'[96]Managerial P&amp;L-CD'!$E89</f>
        <v>0</v>
      </c>
      <c r="K89" s="183">
        <f>[101]Sheet1!$E87</f>
        <v>0</v>
      </c>
      <c r="L89" s="183">
        <f t="shared" si="9"/>
        <v>0</v>
      </c>
      <c r="M89" s="183">
        <f>'[96]Managerial P&amp;L-CD'!$F89</f>
        <v>0</v>
      </c>
      <c r="N89" s="183">
        <f>[101]Sheet1!$F87</f>
        <v>0</v>
      </c>
      <c r="O89" s="183">
        <f t="shared" si="10"/>
        <v>0</v>
      </c>
      <c r="P89" s="183">
        <f>'[96]Managerial P&amp;L-CD'!$O89</f>
        <v>0</v>
      </c>
      <c r="Q89" s="183">
        <f>[101]Sheet1!$G87</f>
        <v>0</v>
      </c>
      <c r="R89" s="183">
        <f t="shared" si="11"/>
        <v>0</v>
      </c>
    </row>
    <row r="90" spans="1:18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3">
        <f>'[96]Managerial P&amp;L-CD'!$C90</f>
        <v>0</v>
      </c>
      <c r="E90" s="183">
        <f>[101]Sheet1!$C88</f>
        <v>0</v>
      </c>
      <c r="F90" s="183">
        <f t="shared" si="7"/>
        <v>0</v>
      </c>
      <c r="G90" s="183">
        <f>'[96]Managerial P&amp;L-CD'!$D90</f>
        <v>0</v>
      </c>
      <c r="H90" s="183">
        <f>[101]Sheet1!$D88</f>
        <v>0</v>
      </c>
      <c r="I90" s="183">
        <f t="shared" si="8"/>
        <v>0</v>
      </c>
      <c r="J90" s="183">
        <f>'[96]Managerial P&amp;L-CD'!$E90</f>
        <v>0</v>
      </c>
      <c r="K90" s="183">
        <f>[101]Sheet1!$E88</f>
        <v>0</v>
      </c>
      <c r="L90" s="183">
        <f t="shared" si="9"/>
        <v>0</v>
      </c>
      <c r="M90" s="183">
        <f>'[96]Managerial P&amp;L-CD'!$F90</f>
        <v>0</v>
      </c>
      <c r="N90" s="183">
        <f>[101]Sheet1!$F88</f>
        <v>0</v>
      </c>
      <c r="O90" s="183">
        <f t="shared" si="10"/>
        <v>0</v>
      </c>
      <c r="P90" s="183">
        <f>'[96]Managerial P&amp;L-CD'!$O90</f>
        <v>0</v>
      </c>
      <c r="Q90" s="183">
        <f>[101]Sheet1!$G88</f>
        <v>0</v>
      </c>
      <c r="R90" s="183">
        <f t="shared" si="11"/>
        <v>0</v>
      </c>
    </row>
    <row r="91" spans="1:18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3">
        <f>'[96]Managerial P&amp;L-CD'!$C91</f>
        <v>0</v>
      </c>
      <c r="E91" s="183">
        <f>[101]Sheet1!$C89</f>
        <v>0</v>
      </c>
      <c r="F91" s="183">
        <f t="shared" si="7"/>
        <v>0</v>
      </c>
      <c r="G91" s="183">
        <f>'[96]Managerial P&amp;L-CD'!$D91</f>
        <v>0</v>
      </c>
      <c r="H91" s="183">
        <f>[101]Sheet1!$D89</f>
        <v>0</v>
      </c>
      <c r="I91" s="183">
        <f t="shared" si="8"/>
        <v>0</v>
      </c>
      <c r="J91" s="183">
        <f>'[96]Managerial P&amp;L-CD'!$E91</f>
        <v>0</v>
      </c>
      <c r="K91" s="183">
        <f>[101]Sheet1!$E89</f>
        <v>0</v>
      </c>
      <c r="L91" s="183">
        <f t="shared" si="9"/>
        <v>0</v>
      </c>
      <c r="M91" s="183">
        <f>'[96]Managerial P&amp;L-CD'!$F91</f>
        <v>0</v>
      </c>
      <c r="N91" s="183">
        <f>[101]Sheet1!$F89</f>
        <v>0</v>
      </c>
      <c r="O91" s="183">
        <f t="shared" si="10"/>
        <v>0</v>
      </c>
      <c r="P91" s="183">
        <f>'[96]Managerial P&amp;L-CD'!$O91</f>
        <v>0</v>
      </c>
      <c r="Q91" s="183">
        <f>[101]Sheet1!$G89</f>
        <v>0</v>
      </c>
      <c r="R91" s="183">
        <f t="shared" si="11"/>
        <v>0</v>
      </c>
    </row>
    <row r="92" spans="1:18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3">
        <f>'[96]Managerial P&amp;L-CD'!$C92</f>
        <v>0</v>
      </c>
      <c r="E92" s="183">
        <f>[101]Sheet1!$C90</f>
        <v>0</v>
      </c>
      <c r="F92" s="183">
        <f t="shared" si="7"/>
        <v>0</v>
      </c>
      <c r="G92" s="183">
        <f>'[96]Managerial P&amp;L-CD'!$D92</f>
        <v>0</v>
      </c>
      <c r="H92" s="183">
        <f>[101]Sheet1!$D90</f>
        <v>0</v>
      </c>
      <c r="I92" s="183">
        <f t="shared" si="8"/>
        <v>0</v>
      </c>
      <c r="J92" s="183">
        <f>'[96]Managerial P&amp;L-CD'!$E92</f>
        <v>0</v>
      </c>
      <c r="K92" s="183">
        <f>[101]Sheet1!$E90</f>
        <v>0</v>
      </c>
      <c r="L92" s="183">
        <f t="shared" si="9"/>
        <v>0</v>
      </c>
      <c r="M92" s="183">
        <f>'[96]Managerial P&amp;L-CD'!$F92</f>
        <v>0</v>
      </c>
      <c r="N92" s="183">
        <f>[101]Sheet1!$F90</f>
        <v>0</v>
      </c>
      <c r="O92" s="183">
        <f t="shared" si="10"/>
        <v>0</v>
      </c>
      <c r="P92" s="183">
        <f>'[96]Managerial P&amp;L-CD'!$O92</f>
        <v>0</v>
      </c>
      <c r="Q92" s="183">
        <f>[101]Sheet1!$G90</f>
        <v>0</v>
      </c>
      <c r="R92" s="183">
        <f t="shared" si="11"/>
        <v>0</v>
      </c>
    </row>
    <row r="93" spans="1:18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3">
        <f>'[96]Managerial P&amp;L-CD'!$C93</f>
        <v>0</v>
      </c>
      <c r="E93" s="183">
        <f>[101]Sheet1!$C91</f>
        <v>0</v>
      </c>
      <c r="F93" s="183">
        <f t="shared" si="7"/>
        <v>0</v>
      </c>
      <c r="G93" s="183">
        <f>'[96]Managerial P&amp;L-CD'!$D93</f>
        <v>0</v>
      </c>
      <c r="H93" s="183">
        <f>[101]Sheet1!$D91</f>
        <v>0</v>
      </c>
      <c r="I93" s="183">
        <f t="shared" si="8"/>
        <v>0</v>
      </c>
      <c r="J93" s="183">
        <f>'[96]Managerial P&amp;L-CD'!$E93</f>
        <v>0</v>
      </c>
      <c r="K93" s="183">
        <f>[101]Sheet1!$E91</f>
        <v>0</v>
      </c>
      <c r="L93" s="183">
        <f t="shared" si="9"/>
        <v>0</v>
      </c>
      <c r="M93" s="183">
        <f>'[96]Managerial P&amp;L-CD'!$F93</f>
        <v>0</v>
      </c>
      <c r="N93" s="183">
        <f>[101]Sheet1!$F91</f>
        <v>0</v>
      </c>
      <c r="O93" s="183">
        <f t="shared" si="10"/>
        <v>0</v>
      </c>
      <c r="P93" s="183">
        <f>'[96]Managerial P&amp;L-CD'!$O93</f>
        <v>0</v>
      </c>
      <c r="Q93" s="183">
        <f>[101]Sheet1!$G91</f>
        <v>0</v>
      </c>
      <c r="R93" s="183">
        <f t="shared" si="11"/>
        <v>0</v>
      </c>
    </row>
    <row r="94" spans="1:18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3">
        <f>'[96]Managerial P&amp;L-CD'!$C94</f>
        <v>0</v>
      </c>
      <c r="E94" s="183">
        <f>[101]Sheet1!$C92</f>
        <v>0</v>
      </c>
      <c r="F94" s="183">
        <f t="shared" si="7"/>
        <v>0</v>
      </c>
      <c r="G94" s="183">
        <f>'[96]Managerial P&amp;L-CD'!$D94</f>
        <v>0</v>
      </c>
      <c r="H94" s="183">
        <f>[101]Sheet1!$D92</f>
        <v>0</v>
      </c>
      <c r="I94" s="183">
        <f t="shared" si="8"/>
        <v>0</v>
      </c>
      <c r="J94" s="183">
        <f>'[96]Managerial P&amp;L-CD'!$E94</f>
        <v>0</v>
      </c>
      <c r="K94" s="183">
        <f>[101]Sheet1!$E92</f>
        <v>0</v>
      </c>
      <c r="L94" s="183">
        <f t="shared" si="9"/>
        <v>0</v>
      </c>
      <c r="M94" s="183">
        <f>'[96]Managerial P&amp;L-CD'!$F94</f>
        <v>0</v>
      </c>
      <c r="N94" s="183">
        <f>[101]Sheet1!$F92</f>
        <v>0</v>
      </c>
      <c r="O94" s="183">
        <f t="shared" si="10"/>
        <v>0</v>
      </c>
      <c r="P94" s="183">
        <f>'[96]Managerial P&amp;L-CD'!$O94</f>
        <v>0</v>
      </c>
      <c r="Q94" s="183">
        <f>[101]Sheet1!$G92</f>
        <v>0</v>
      </c>
      <c r="R94" s="183">
        <f t="shared" si="11"/>
        <v>0</v>
      </c>
    </row>
    <row r="95" spans="1:18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3">
        <f>'[96]Managerial P&amp;L-CD'!$C95</f>
        <v>0</v>
      </c>
      <c r="E95" s="183">
        <f>[101]Sheet1!$C93</f>
        <v>0</v>
      </c>
      <c r="F95" s="183">
        <f t="shared" si="7"/>
        <v>0</v>
      </c>
      <c r="G95" s="183">
        <f>'[96]Managerial P&amp;L-CD'!$D95</f>
        <v>0</v>
      </c>
      <c r="H95" s="183">
        <f>[101]Sheet1!$D93</f>
        <v>0</v>
      </c>
      <c r="I95" s="183">
        <f t="shared" si="8"/>
        <v>0</v>
      </c>
      <c r="J95" s="183">
        <f>'[96]Managerial P&amp;L-CD'!$E95</f>
        <v>0</v>
      </c>
      <c r="K95" s="183">
        <f>[101]Sheet1!$E93</f>
        <v>0</v>
      </c>
      <c r="L95" s="183">
        <f t="shared" si="9"/>
        <v>0</v>
      </c>
      <c r="M95" s="183">
        <f>'[96]Managerial P&amp;L-CD'!$F95</f>
        <v>0</v>
      </c>
      <c r="N95" s="183">
        <f>[101]Sheet1!$F93</f>
        <v>0</v>
      </c>
      <c r="O95" s="183">
        <f t="shared" si="10"/>
        <v>0</v>
      </c>
      <c r="P95" s="183">
        <f>'[96]Managerial P&amp;L-CD'!$O95</f>
        <v>0</v>
      </c>
      <c r="Q95" s="183">
        <f>[101]Sheet1!$G93</f>
        <v>0</v>
      </c>
      <c r="R95" s="183">
        <f t="shared" si="11"/>
        <v>0</v>
      </c>
    </row>
    <row r="96" spans="1:18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3">
        <f>'[96]Managerial P&amp;L-CD'!$C96</f>
        <v>0</v>
      </c>
      <c r="E96" s="183">
        <f>[101]Sheet1!$C94</f>
        <v>0</v>
      </c>
      <c r="F96" s="183">
        <f t="shared" si="7"/>
        <v>0</v>
      </c>
      <c r="G96" s="183">
        <f>'[96]Managerial P&amp;L-CD'!$D96</f>
        <v>0</v>
      </c>
      <c r="H96" s="183">
        <f>[101]Sheet1!$D94</f>
        <v>0</v>
      </c>
      <c r="I96" s="183">
        <f t="shared" si="8"/>
        <v>0</v>
      </c>
      <c r="J96" s="183">
        <f>'[96]Managerial P&amp;L-CD'!$E96</f>
        <v>0</v>
      </c>
      <c r="K96" s="183">
        <f>[101]Sheet1!$E94</f>
        <v>0</v>
      </c>
      <c r="L96" s="183">
        <f t="shared" si="9"/>
        <v>0</v>
      </c>
      <c r="M96" s="183">
        <f>'[96]Managerial P&amp;L-CD'!$F96</f>
        <v>0</v>
      </c>
      <c r="N96" s="183">
        <f>[101]Sheet1!$F94</f>
        <v>0</v>
      </c>
      <c r="O96" s="183">
        <f t="shared" si="10"/>
        <v>0</v>
      </c>
      <c r="P96" s="183">
        <f>'[96]Managerial P&amp;L-CD'!$O96</f>
        <v>0</v>
      </c>
      <c r="Q96" s="183">
        <f>[101]Sheet1!$G94</f>
        <v>0</v>
      </c>
      <c r="R96" s="183">
        <f t="shared" si="11"/>
        <v>0</v>
      </c>
    </row>
    <row r="97" spans="1:18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3">
        <f>'[96]Managerial P&amp;L-CD'!$C97</f>
        <v>0</v>
      </c>
      <c r="E97" s="183">
        <f>[101]Sheet1!$C95</f>
        <v>0</v>
      </c>
      <c r="F97" s="183">
        <f t="shared" si="7"/>
        <v>0</v>
      </c>
      <c r="G97" s="183">
        <f>'[96]Managerial P&amp;L-CD'!$D97</f>
        <v>0</v>
      </c>
      <c r="H97" s="183">
        <f>[101]Sheet1!$D95</f>
        <v>0</v>
      </c>
      <c r="I97" s="183">
        <f t="shared" si="8"/>
        <v>0</v>
      </c>
      <c r="J97" s="183">
        <f>'[96]Managerial P&amp;L-CD'!$E97</f>
        <v>0</v>
      </c>
      <c r="K97" s="183">
        <f>[101]Sheet1!$E95</f>
        <v>0</v>
      </c>
      <c r="L97" s="183">
        <f t="shared" si="9"/>
        <v>0</v>
      </c>
      <c r="M97" s="183">
        <f>'[96]Managerial P&amp;L-CD'!$F97</f>
        <v>0</v>
      </c>
      <c r="N97" s="183">
        <f>[101]Sheet1!$F95</f>
        <v>0</v>
      </c>
      <c r="O97" s="183">
        <f t="shared" si="10"/>
        <v>0</v>
      </c>
      <c r="P97" s="183">
        <f>'[96]Managerial P&amp;L-CD'!$O97</f>
        <v>0</v>
      </c>
      <c r="Q97" s="183">
        <f>[101]Sheet1!$G95</f>
        <v>0</v>
      </c>
      <c r="R97" s="183">
        <f t="shared" si="11"/>
        <v>0</v>
      </c>
    </row>
    <row r="98" spans="1:18" ht="15.95" customHeight="1" x14ac:dyDescent="0.2">
      <c r="A98" s="26"/>
      <c r="B98" s="179">
        <f t="shared" si="6"/>
        <v>95</v>
      </c>
      <c r="C98" s="196" t="s">
        <v>1644</v>
      </c>
      <c r="D98" s="183">
        <f>'[96]Managerial P&amp;L-CD'!$C98</f>
        <v>0</v>
      </c>
      <c r="E98" s="183">
        <f>[101]Sheet1!$C96</f>
        <v>0</v>
      </c>
      <c r="F98" s="183">
        <f t="shared" si="7"/>
        <v>0</v>
      </c>
      <c r="G98" s="183">
        <f>'[96]Managerial P&amp;L-CD'!$D98</f>
        <v>0</v>
      </c>
      <c r="H98" s="183">
        <f>[101]Sheet1!$D96</f>
        <v>0</v>
      </c>
      <c r="I98" s="183">
        <f t="shared" si="8"/>
        <v>0</v>
      </c>
      <c r="J98" s="183">
        <f>'[96]Managerial P&amp;L-CD'!$E98</f>
        <v>0</v>
      </c>
      <c r="K98" s="183">
        <f>[101]Sheet1!$E96</f>
        <v>0</v>
      </c>
      <c r="L98" s="183">
        <f t="shared" si="9"/>
        <v>0</v>
      </c>
      <c r="M98" s="183">
        <f>'[96]Managerial P&amp;L-CD'!$F98</f>
        <v>0</v>
      </c>
      <c r="N98" s="183">
        <f>[101]Sheet1!$F96</f>
        <v>0</v>
      </c>
      <c r="O98" s="183">
        <f t="shared" si="10"/>
        <v>0</v>
      </c>
      <c r="P98" s="183">
        <f>'[96]Managerial P&amp;L-CD'!$O98</f>
        <v>0</v>
      </c>
      <c r="Q98" s="183">
        <f>[101]Sheet1!$G96</f>
        <v>0</v>
      </c>
      <c r="R98" s="183">
        <f t="shared" si="11"/>
        <v>0</v>
      </c>
    </row>
    <row r="99" spans="1:18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3">
        <f>'[96]Managerial P&amp;L-CD'!$C99</f>
        <v>0</v>
      </c>
      <c r="E99" s="183">
        <f>[101]Sheet1!$C97</f>
        <v>0</v>
      </c>
      <c r="F99" s="183">
        <f t="shared" si="7"/>
        <v>0</v>
      </c>
      <c r="G99" s="183">
        <f>'[96]Managerial P&amp;L-CD'!$D99</f>
        <v>0</v>
      </c>
      <c r="H99" s="183">
        <f>[101]Sheet1!$D97</f>
        <v>0</v>
      </c>
      <c r="I99" s="183">
        <f t="shared" si="8"/>
        <v>0</v>
      </c>
      <c r="J99" s="183">
        <f>'[96]Managerial P&amp;L-CD'!$E99</f>
        <v>0</v>
      </c>
      <c r="K99" s="183">
        <f>[101]Sheet1!$E97</f>
        <v>0</v>
      </c>
      <c r="L99" s="183">
        <f t="shared" si="9"/>
        <v>0</v>
      </c>
      <c r="M99" s="183">
        <f>'[96]Managerial P&amp;L-CD'!$F99</f>
        <v>0</v>
      </c>
      <c r="N99" s="183">
        <f>[101]Sheet1!$F97</f>
        <v>0</v>
      </c>
      <c r="O99" s="183">
        <f t="shared" si="10"/>
        <v>0</v>
      </c>
      <c r="P99" s="183">
        <f>'[96]Managerial P&amp;L-CD'!$O99</f>
        <v>0</v>
      </c>
      <c r="Q99" s="183">
        <f>[101]Sheet1!$G97</f>
        <v>0</v>
      </c>
      <c r="R99" s="183">
        <f t="shared" si="11"/>
        <v>0</v>
      </c>
    </row>
    <row r="100" spans="1:18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3">
        <f>'[96]Managerial P&amp;L-CD'!$C100</f>
        <v>0</v>
      </c>
      <c r="E100" s="183">
        <f>[101]Sheet1!$C98</f>
        <v>0</v>
      </c>
      <c r="F100" s="184">
        <f t="shared" si="7"/>
        <v>0</v>
      </c>
      <c r="G100" s="183">
        <f>'[96]Managerial P&amp;L-CD'!$D100</f>
        <v>0</v>
      </c>
      <c r="H100" s="183">
        <f>[101]Sheet1!$D98</f>
        <v>0</v>
      </c>
      <c r="I100" s="183">
        <f t="shared" si="8"/>
        <v>0</v>
      </c>
      <c r="J100" s="183">
        <f>'[96]Managerial P&amp;L-CD'!$E100</f>
        <v>0</v>
      </c>
      <c r="K100" s="183">
        <f>[101]Sheet1!$E98</f>
        <v>0</v>
      </c>
      <c r="L100" s="183">
        <f t="shared" si="9"/>
        <v>0</v>
      </c>
      <c r="M100" s="183">
        <f>'[96]Managerial P&amp;L-CD'!$F100</f>
        <v>0</v>
      </c>
      <c r="N100" s="183">
        <f>[101]Sheet1!$F98</f>
        <v>0</v>
      </c>
      <c r="O100" s="183">
        <f t="shared" si="10"/>
        <v>0</v>
      </c>
      <c r="P100" s="183">
        <f>'[96]Managerial P&amp;L-CD'!$O100</f>
        <v>0</v>
      </c>
      <c r="Q100" s="183">
        <f>[101]Sheet1!$G98</f>
        <v>0</v>
      </c>
      <c r="R100" s="184">
        <f t="shared" si="11"/>
        <v>0</v>
      </c>
    </row>
    <row r="101" spans="1:18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3">
        <f>'[96]Managerial P&amp;L-CD'!$C101</f>
        <v>0</v>
      </c>
      <c r="E101" s="183">
        <f>[101]Sheet1!$C99</f>
        <v>0</v>
      </c>
      <c r="F101" s="183">
        <f t="shared" si="7"/>
        <v>0</v>
      </c>
      <c r="G101" s="183">
        <f>'[96]Managerial P&amp;L-CD'!$D101</f>
        <v>0</v>
      </c>
      <c r="H101" s="183">
        <f>[101]Sheet1!$D99</f>
        <v>0</v>
      </c>
      <c r="I101" s="183">
        <f t="shared" si="8"/>
        <v>0</v>
      </c>
      <c r="J101" s="183">
        <f>'[96]Managerial P&amp;L-CD'!$E101</f>
        <v>0</v>
      </c>
      <c r="K101" s="183">
        <f>[101]Sheet1!$E99</f>
        <v>0</v>
      </c>
      <c r="L101" s="183">
        <f t="shared" si="9"/>
        <v>0</v>
      </c>
      <c r="M101" s="183">
        <f>'[96]Managerial P&amp;L-CD'!$F101</f>
        <v>0</v>
      </c>
      <c r="N101" s="183">
        <f>[101]Sheet1!$F99</f>
        <v>0</v>
      </c>
      <c r="O101" s="183">
        <f t="shared" si="10"/>
        <v>0</v>
      </c>
      <c r="P101" s="183">
        <f>'[96]Managerial P&amp;L-CD'!$O101</f>
        <v>0</v>
      </c>
      <c r="Q101" s="183">
        <f>[101]Sheet1!$G99</f>
        <v>0</v>
      </c>
      <c r="R101" s="183">
        <f t="shared" si="11"/>
        <v>0</v>
      </c>
    </row>
    <row r="102" spans="1:18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3">
        <f>'[96]Managerial P&amp;L-CD'!$C102</f>
        <v>0</v>
      </c>
      <c r="E102" s="183">
        <f>[101]Sheet1!$C100</f>
        <v>0</v>
      </c>
      <c r="F102" s="183">
        <f t="shared" si="7"/>
        <v>0</v>
      </c>
      <c r="G102" s="183">
        <f>'[96]Managerial P&amp;L-CD'!$D102</f>
        <v>0</v>
      </c>
      <c r="H102" s="183">
        <f>[101]Sheet1!$D100</f>
        <v>0</v>
      </c>
      <c r="I102" s="183">
        <f t="shared" si="8"/>
        <v>0</v>
      </c>
      <c r="J102" s="183">
        <f>'[96]Managerial P&amp;L-CD'!$E102</f>
        <v>0</v>
      </c>
      <c r="K102" s="183">
        <f>[101]Sheet1!$E100</f>
        <v>0</v>
      </c>
      <c r="L102" s="183">
        <f t="shared" si="9"/>
        <v>0</v>
      </c>
      <c r="M102" s="183">
        <f>'[96]Managerial P&amp;L-CD'!$F102</f>
        <v>0</v>
      </c>
      <c r="N102" s="183">
        <f>[101]Sheet1!$F100</f>
        <v>0</v>
      </c>
      <c r="O102" s="183">
        <f t="shared" si="10"/>
        <v>0</v>
      </c>
      <c r="P102" s="183">
        <f>'[96]Managerial P&amp;L-CD'!$O102</f>
        <v>0</v>
      </c>
      <c r="Q102" s="183">
        <f>[101]Sheet1!$G100</f>
        <v>0</v>
      </c>
      <c r="R102" s="183">
        <f t="shared" si="11"/>
        <v>0</v>
      </c>
    </row>
    <row r="103" spans="1:18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3">
        <f>'[96]Managerial P&amp;L-CD'!$C103</f>
        <v>0</v>
      </c>
      <c r="E103" s="183">
        <f>[101]Sheet1!$C101</f>
        <v>0</v>
      </c>
      <c r="F103" s="183">
        <f t="shared" si="7"/>
        <v>0</v>
      </c>
      <c r="G103" s="183">
        <f>'[96]Managerial P&amp;L-CD'!$D103</f>
        <v>0</v>
      </c>
      <c r="H103" s="183">
        <f>[101]Sheet1!$D101</f>
        <v>0</v>
      </c>
      <c r="I103" s="183">
        <f t="shared" si="8"/>
        <v>0</v>
      </c>
      <c r="J103" s="183">
        <f>'[96]Managerial P&amp;L-CD'!$E103</f>
        <v>0</v>
      </c>
      <c r="K103" s="183">
        <f>[101]Sheet1!$E101</f>
        <v>0</v>
      </c>
      <c r="L103" s="183">
        <f t="shared" si="9"/>
        <v>0</v>
      </c>
      <c r="M103" s="183">
        <f>'[96]Managerial P&amp;L-CD'!$F103</f>
        <v>0</v>
      </c>
      <c r="N103" s="183">
        <f>[101]Sheet1!$F101</f>
        <v>0</v>
      </c>
      <c r="O103" s="183">
        <f t="shared" si="10"/>
        <v>0</v>
      </c>
      <c r="P103" s="183">
        <f>'[96]Managerial P&amp;L-CD'!$O103</f>
        <v>0</v>
      </c>
      <c r="Q103" s="183">
        <f>[101]Sheet1!$G101</f>
        <v>0</v>
      </c>
      <c r="R103" s="183">
        <f t="shared" si="11"/>
        <v>0</v>
      </c>
    </row>
    <row r="104" spans="1:18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3">
        <f>'[96]Managerial P&amp;L-CD'!$C104</f>
        <v>0</v>
      </c>
      <c r="E104" s="183">
        <f>[101]Sheet1!$C102</f>
        <v>0</v>
      </c>
      <c r="F104" s="183">
        <f t="shared" si="7"/>
        <v>0</v>
      </c>
      <c r="G104" s="183">
        <f>'[96]Managerial P&amp;L-CD'!$D104</f>
        <v>0</v>
      </c>
      <c r="H104" s="183">
        <f>[101]Sheet1!$D102</f>
        <v>0</v>
      </c>
      <c r="I104" s="183">
        <f t="shared" si="8"/>
        <v>0</v>
      </c>
      <c r="J104" s="183">
        <f>'[96]Managerial P&amp;L-CD'!$E104</f>
        <v>0</v>
      </c>
      <c r="K104" s="183">
        <f>[101]Sheet1!$E102</f>
        <v>0</v>
      </c>
      <c r="L104" s="183">
        <f t="shared" si="9"/>
        <v>0</v>
      </c>
      <c r="M104" s="183">
        <f>'[96]Managerial P&amp;L-CD'!$F104</f>
        <v>0</v>
      </c>
      <c r="N104" s="183">
        <f>[101]Sheet1!$F102</f>
        <v>0</v>
      </c>
      <c r="O104" s="183">
        <f t="shared" si="10"/>
        <v>0</v>
      </c>
      <c r="P104" s="183">
        <f>'[96]Managerial P&amp;L-CD'!$O104</f>
        <v>0</v>
      </c>
      <c r="Q104" s="183">
        <f>[101]Sheet1!$G102</f>
        <v>0</v>
      </c>
      <c r="R104" s="183">
        <f t="shared" si="11"/>
        <v>0</v>
      </c>
    </row>
    <row r="105" spans="1:18" ht="15.95" customHeight="1" x14ac:dyDescent="0.2">
      <c r="A105" s="39"/>
      <c r="B105" s="180">
        <f t="shared" si="6"/>
        <v>102</v>
      </c>
      <c r="C105" s="196" t="s">
        <v>1644</v>
      </c>
      <c r="D105" s="183">
        <f>'[96]Managerial P&amp;L-CD'!$C105</f>
        <v>0</v>
      </c>
      <c r="E105" s="183">
        <f>[101]Sheet1!$C103</f>
        <v>0</v>
      </c>
      <c r="F105" s="183">
        <f t="shared" si="7"/>
        <v>0</v>
      </c>
      <c r="G105" s="183">
        <f>'[96]Managerial P&amp;L-CD'!$D105</f>
        <v>0</v>
      </c>
      <c r="H105" s="183">
        <f>[101]Sheet1!$D103</f>
        <v>0</v>
      </c>
      <c r="I105" s="183">
        <f t="shared" si="8"/>
        <v>0</v>
      </c>
      <c r="J105" s="183">
        <f>'[96]Managerial P&amp;L-CD'!$E105</f>
        <v>0</v>
      </c>
      <c r="K105" s="183">
        <f>[101]Sheet1!$E103</f>
        <v>0</v>
      </c>
      <c r="L105" s="183">
        <f t="shared" si="9"/>
        <v>0</v>
      </c>
      <c r="M105" s="183">
        <f>'[96]Managerial P&amp;L-CD'!$F105</f>
        <v>0</v>
      </c>
      <c r="N105" s="183">
        <f>[101]Sheet1!$F103</f>
        <v>0</v>
      </c>
      <c r="O105" s="183">
        <f t="shared" si="10"/>
        <v>0</v>
      </c>
      <c r="P105" s="183">
        <f>'[96]Managerial P&amp;L-CD'!$O105</f>
        <v>0</v>
      </c>
      <c r="Q105" s="183">
        <f>[101]Sheet1!$G103</f>
        <v>0</v>
      </c>
      <c r="R105" s="183">
        <f t="shared" si="11"/>
        <v>0</v>
      </c>
    </row>
    <row r="106" spans="1:18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3">
        <f>'[96]Managerial P&amp;L-CD'!$C106</f>
        <v>0</v>
      </c>
      <c r="E106" s="183">
        <f>[101]Sheet1!$C104</f>
        <v>0</v>
      </c>
      <c r="F106" s="183">
        <f t="shared" si="7"/>
        <v>0</v>
      </c>
      <c r="G106" s="183">
        <f>'[96]Managerial P&amp;L-CD'!$D106</f>
        <v>0</v>
      </c>
      <c r="H106" s="183">
        <f>[101]Sheet1!$D104</f>
        <v>0</v>
      </c>
      <c r="I106" s="183">
        <f t="shared" si="8"/>
        <v>0</v>
      </c>
      <c r="J106" s="183">
        <f>'[96]Managerial P&amp;L-CD'!$E106</f>
        <v>0</v>
      </c>
      <c r="K106" s="183">
        <f>[101]Sheet1!$E104</f>
        <v>0</v>
      </c>
      <c r="L106" s="183">
        <f t="shared" si="9"/>
        <v>0</v>
      </c>
      <c r="M106" s="183">
        <f>'[96]Managerial P&amp;L-CD'!$F106</f>
        <v>0</v>
      </c>
      <c r="N106" s="183">
        <f>[101]Sheet1!$F104</f>
        <v>0</v>
      </c>
      <c r="O106" s="183">
        <f t="shared" si="10"/>
        <v>0</v>
      </c>
      <c r="P106" s="183">
        <f>'[96]Managerial P&amp;L-CD'!$O106</f>
        <v>0</v>
      </c>
      <c r="Q106" s="183">
        <f>[101]Sheet1!$G104</f>
        <v>0</v>
      </c>
      <c r="R106" s="183">
        <f t="shared" si="11"/>
        <v>0</v>
      </c>
    </row>
    <row r="107" spans="1:18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3">
        <f>'[96]Managerial P&amp;L-CD'!$C107</f>
        <v>0</v>
      </c>
      <c r="E107" s="183" t="str">
        <f>[101]Sheet1!$C105</f>
        <v>2,483,815.80</v>
      </c>
      <c r="F107" s="184">
        <f t="shared" si="7"/>
        <v>-2483815.7999999998</v>
      </c>
      <c r="G107" s="183">
        <f>'[96]Managerial P&amp;L-CD'!$D107</f>
        <v>0</v>
      </c>
      <c r="H107" s="183" t="str">
        <f>[101]Sheet1!$D105</f>
        <v>2,140,223.78</v>
      </c>
      <c r="I107" s="183">
        <f t="shared" si="8"/>
        <v>-2140223.7799999998</v>
      </c>
      <c r="J107" s="183">
        <f>'[96]Managerial P&amp;L-CD'!$E107</f>
        <v>0</v>
      </c>
      <c r="K107" s="183">
        <f>[101]Sheet1!$E105</f>
        <v>0</v>
      </c>
      <c r="L107" s="183">
        <f t="shared" si="9"/>
        <v>0</v>
      </c>
      <c r="M107" s="183">
        <f>'[96]Managerial P&amp;L-CD'!$F107</f>
        <v>0</v>
      </c>
      <c r="N107" s="183">
        <f>[101]Sheet1!$F105</f>
        <v>0</v>
      </c>
      <c r="O107" s="183">
        <f t="shared" si="10"/>
        <v>0</v>
      </c>
      <c r="P107" s="183">
        <f>'[96]Managerial P&amp;L-CD'!$O107</f>
        <v>0</v>
      </c>
      <c r="Q107" s="183">
        <f>[101]Sheet1!$G105</f>
        <v>0</v>
      </c>
      <c r="R107" s="184">
        <f t="shared" si="11"/>
        <v>0</v>
      </c>
    </row>
    <row r="108" spans="1:18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3">
        <f>'[96]Managerial P&amp;L-CD'!$C108</f>
        <v>0</v>
      </c>
      <c r="E108" s="183">
        <f>[101]Sheet1!$C106</f>
        <v>0</v>
      </c>
      <c r="F108" s="183">
        <f t="shared" si="7"/>
        <v>0</v>
      </c>
      <c r="G108" s="183">
        <f>'[96]Managerial P&amp;L-CD'!$D108</f>
        <v>0</v>
      </c>
      <c r="H108" s="183">
        <f>[101]Sheet1!$D106</f>
        <v>0</v>
      </c>
      <c r="I108" s="183">
        <f t="shared" si="8"/>
        <v>0</v>
      </c>
      <c r="J108" s="183">
        <f>'[96]Managerial P&amp;L-CD'!$E108</f>
        <v>0</v>
      </c>
      <c r="K108" s="183">
        <f>[101]Sheet1!$E106</f>
        <v>0</v>
      </c>
      <c r="L108" s="183">
        <f t="shared" si="9"/>
        <v>0</v>
      </c>
      <c r="M108" s="183">
        <f>'[96]Managerial P&amp;L-CD'!$F108</f>
        <v>0</v>
      </c>
      <c r="N108" s="183">
        <f>[101]Sheet1!$F106</f>
        <v>0</v>
      </c>
      <c r="O108" s="183">
        <f t="shared" si="10"/>
        <v>0</v>
      </c>
      <c r="P108" s="183">
        <f>'[96]Managerial P&amp;L-CD'!$O108</f>
        <v>0</v>
      </c>
      <c r="Q108" s="183">
        <f>[101]Sheet1!$G106</f>
        <v>0</v>
      </c>
      <c r="R108" s="183">
        <f t="shared" si="11"/>
        <v>0</v>
      </c>
    </row>
    <row r="109" spans="1:18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3">
        <f>'[96]Managerial P&amp;L-CD'!$C109</f>
        <v>0</v>
      </c>
      <c r="E109" s="183">
        <f>[101]Sheet1!$C107</f>
        <v>0</v>
      </c>
      <c r="F109" s="183">
        <f t="shared" si="7"/>
        <v>0</v>
      </c>
      <c r="G109" s="183">
        <f>'[96]Managerial P&amp;L-CD'!$D109</f>
        <v>0</v>
      </c>
      <c r="H109" s="183">
        <f>[101]Sheet1!$D107</f>
        <v>0</v>
      </c>
      <c r="I109" s="183">
        <f t="shared" si="8"/>
        <v>0</v>
      </c>
      <c r="J109" s="183">
        <f>'[96]Managerial P&amp;L-CD'!$E109</f>
        <v>0</v>
      </c>
      <c r="K109" s="183">
        <f>[101]Sheet1!$E107</f>
        <v>0</v>
      </c>
      <c r="L109" s="183">
        <f t="shared" si="9"/>
        <v>0</v>
      </c>
      <c r="M109" s="183">
        <f>'[96]Managerial P&amp;L-CD'!$F109</f>
        <v>0</v>
      </c>
      <c r="N109" s="183">
        <f>[101]Sheet1!$F107</f>
        <v>0</v>
      </c>
      <c r="O109" s="183">
        <f t="shared" si="10"/>
        <v>0</v>
      </c>
      <c r="P109" s="183">
        <f>'[96]Managerial P&amp;L-CD'!$O109</f>
        <v>0</v>
      </c>
      <c r="Q109" s="183">
        <f>[101]Sheet1!$G107</f>
        <v>0</v>
      </c>
      <c r="R109" s="183">
        <f t="shared" si="11"/>
        <v>0</v>
      </c>
    </row>
    <row r="110" spans="1:18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3">
        <f>'[96]Managerial P&amp;L-CD'!$C110</f>
        <v>0</v>
      </c>
      <c r="E110" s="183">
        <f>[101]Sheet1!$C108</f>
        <v>0</v>
      </c>
      <c r="F110" s="183">
        <f t="shared" si="7"/>
        <v>0</v>
      </c>
      <c r="G110" s="183">
        <f>'[96]Managerial P&amp;L-CD'!$D110</f>
        <v>0</v>
      </c>
      <c r="H110" s="183">
        <f>[101]Sheet1!$D108</f>
        <v>0</v>
      </c>
      <c r="I110" s="183">
        <f t="shared" si="8"/>
        <v>0</v>
      </c>
      <c r="J110" s="183">
        <f>'[96]Managerial P&amp;L-CD'!$E110</f>
        <v>0</v>
      </c>
      <c r="K110" s="183">
        <f>[101]Sheet1!$E108</f>
        <v>0</v>
      </c>
      <c r="L110" s="183">
        <f t="shared" si="9"/>
        <v>0</v>
      </c>
      <c r="M110" s="183">
        <f>'[96]Managerial P&amp;L-CD'!$F110</f>
        <v>0</v>
      </c>
      <c r="N110" s="183">
        <f>[101]Sheet1!$F108</f>
        <v>0</v>
      </c>
      <c r="O110" s="183">
        <f t="shared" si="10"/>
        <v>0</v>
      </c>
      <c r="P110" s="183">
        <f>'[96]Managerial P&amp;L-CD'!$O110</f>
        <v>0</v>
      </c>
      <c r="Q110" s="183">
        <f>[101]Sheet1!$G108</f>
        <v>0</v>
      </c>
      <c r="R110" s="183">
        <f t="shared" si="11"/>
        <v>0</v>
      </c>
    </row>
    <row r="111" spans="1:18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3">
        <f>'[96]Managerial P&amp;L-CD'!$C111</f>
        <v>0</v>
      </c>
      <c r="E111" s="183">
        <f>[101]Sheet1!$C109</f>
        <v>0</v>
      </c>
      <c r="F111" s="183">
        <f t="shared" si="7"/>
        <v>0</v>
      </c>
      <c r="G111" s="183">
        <f>'[96]Managerial P&amp;L-CD'!$D111</f>
        <v>0</v>
      </c>
      <c r="H111" s="183">
        <f>[101]Sheet1!$D109</f>
        <v>0</v>
      </c>
      <c r="I111" s="183">
        <f t="shared" si="8"/>
        <v>0</v>
      </c>
      <c r="J111" s="183">
        <f>'[96]Managerial P&amp;L-CD'!$E111</f>
        <v>0</v>
      </c>
      <c r="K111" s="183">
        <f>[101]Sheet1!$E109</f>
        <v>0</v>
      </c>
      <c r="L111" s="183">
        <f t="shared" si="9"/>
        <v>0</v>
      </c>
      <c r="M111" s="183">
        <f>'[96]Managerial P&amp;L-CD'!$F111</f>
        <v>0</v>
      </c>
      <c r="N111" s="183">
        <f>[101]Sheet1!$F109</f>
        <v>0</v>
      </c>
      <c r="O111" s="183">
        <f t="shared" si="10"/>
        <v>0</v>
      </c>
      <c r="P111" s="183">
        <f>'[96]Managerial P&amp;L-CD'!$O111</f>
        <v>0</v>
      </c>
      <c r="Q111" s="183">
        <f>[101]Sheet1!$G109</f>
        <v>0</v>
      </c>
      <c r="R111" s="183">
        <f t="shared" si="11"/>
        <v>0</v>
      </c>
    </row>
    <row r="112" spans="1:18" s="15" customFormat="1" ht="15.95" customHeight="1" x14ac:dyDescent="0.2">
      <c r="A112" s="26"/>
      <c r="B112" s="179">
        <f t="shared" si="6"/>
        <v>109</v>
      </c>
      <c r="C112" s="196" t="s">
        <v>1644</v>
      </c>
      <c r="D112" s="183">
        <f>'[96]Managerial P&amp;L-CD'!$C112</f>
        <v>0</v>
      </c>
      <c r="E112" s="183">
        <f>[101]Sheet1!$C110</f>
        <v>0</v>
      </c>
      <c r="F112" s="183">
        <f t="shared" si="7"/>
        <v>0</v>
      </c>
      <c r="G112" s="183">
        <f>'[96]Managerial P&amp;L-CD'!$D112</f>
        <v>0</v>
      </c>
      <c r="H112" s="183">
        <f>[101]Sheet1!$D110</f>
        <v>0</v>
      </c>
      <c r="I112" s="183">
        <f t="shared" si="8"/>
        <v>0</v>
      </c>
      <c r="J112" s="183">
        <f>'[96]Managerial P&amp;L-CD'!$E112</f>
        <v>0</v>
      </c>
      <c r="K112" s="183">
        <f>[101]Sheet1!$E110</f>
        <v>0</v>
      </c>
      <c r="L112" s="183">
        <f t="shared" si="9"/>
        <v>0</v>
      </c>
      <c r="M112" s="183">
        <f>'[96]Managerial P&amp;L-CD'!$F112</f>
        <v>0</v>
      </c>
      <c r="N112" s="183">
        <f>[101]Sheet1!$F110</f>
        <v>0</v>
      </c>
      <c r="O112" s="183">
        <f t="shared" si="10"/>
        <v>0</v>
      </c>
      <c r="P112" s="183">
        <f>'[96]Managerial P&amp;L-CD'!$O112</f>
        <v>0</v>
      </c>
      <c r="Q112" s="183">
        <f>[101]Sheet1!$G110</f>
        <v>0</v>
      </c>
      <c r="R112" s="183">
        <f t="shared" si="11"/>
        <v>0</v>
      </c>
    </row>
    <row r="113" spans="1:18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3">
        <f>'[96]Managerial P&amp;L-CD'!$C113</f>
        <v>0</v>
      </c>
      <c r="E113" s="183">
        <f>[101]Sheet1!$C111</f>
        <v>0</v>
      </c>
      <c r="F113" s="183">
        <f t="shared" si="7"/>
        <v>0</v>
      </c>
      <c r="G113" s="183">
        <f>'[96]Managerial P&amp;L-CD'!$D113</f>
        <v>0</v>
      </c>
      <c r="H113" s="183">
        <f>[101]Sheet1!$D111</f>
        <v>0</v>
      </c>
      <c r="I113" s="183">
        <f t="shared" si="8"/>
        <v>0</v>
      </c>
      <c r="J113" s="183">
        <f>'[96]Managerial P&amp;L-CD'!$E113</f>
        <v>0</v>
      </c>
      <c r="K113" s="183">
        <f>[101]Sheet1!$E111</f>
        <v>0</v>
      </c>
      <c r="L113" s="183">
        <f t="shared" si="9"/>
        <v>0</v>
      </c>
      <c r="M113" s="183">
        <f>'[96]Managerial P&amp;L-CD'!$F113</f>
        <v>0</v>
      </c>
      <c r="N113" s="183">
        <f>[101]Sheet1!$F111</f>
        <v>0</v>
      </c>
      <c r="O113" s="183">
        <f t="shared" si="10"/>
        <v>0</v>
      </c>
      <c r="P113" s="183">
        <f>'[96]Managerial P&amp;L-CD'!$O113</f>
        <v>0</v>
      </c>
      <c r="Q113" s="183">
        <f>[101]Sheet1!$G111</f>
        <v>0</v>
      </c>
      <c r="R113" s="183">
        <f t="shared" si="11"/>
        <v>0</v>
      </c>
    </row>
    <row r="114" spans="1:18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3">
        <f>'[96]Managerial P&amp;L-CD'!$C114</f>
        <v>0</v>
      </c>
      <c r="E114" s="183" t="str">
        <f>[101]Sheet1!$C112</f>
        <v>2,483,815.80</v>
      </c>
      <c r="F114" s="184">
        <f t="shared" si="7"/>
        <v>-2483815.7999999998</v>
      </c>
      <c r="G114" s="183">
        <f>'[96]Managerial P&amp;L-CD'!$D114</f>
        <v>0</v>
      </c>
      <c r="H114" s="183" t="str">
        <f>[101]Sheet1!$D112</f>
        <v>2,140,223.78</v>
      </c>
      <c r="I114" s="183">
        <f t="shared" si="8"/>
        <v>-2140223.7799999998</v>
      </c>
      <c r="J114" s="183">
        <f>'[96]Managerial P&amp;L-CD'!$E114</f>
        <v>0</v>
      </c>
      <c r="K114" s="183">
        <f>[101]Sheet1!$E112</f>
        <v>0</v>
      </c>
      <c r="L114" s="183">
        <f t="shared" si="9"/>
        <v>0</v>
      </c>
      <c r="M114" s="183">
        <f>'[96]Managerial P&amp;L-CD'!$F114</f>
        <v>0</v>
      </c>
      <c r="N114" s="183">
        <f>[101]Sheet1!$F112</f>
        <v>0</v>
      </c>
      <c r="O114" s="183">
        <f t="shared" si="10"/>
        <v>0</v>
      </c>
      <c r="P114" s="183">
        <f>'[96]Managerial P&amp;L-CD'!$O114</f>
        <v>0</v>
      </c>
      <c r="Q114" s="183">
        <f>[101]Sheet1!$G112</f>
        <v>0</v>
      </c>
      <c r="R114" s="184">
        <f t="shared" si="11"/>
        <v>0</v>
      </c>
    </row>
    <row r="115" spans="1:18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3">
        <f>'[96]Managerial P&amp;L-CD'!$C115</f>
        <v>0</v>
      </c>
      <c r="E115" s="183">
        <f>[101]Sheet1!$C113</f>
        <v>0</v>
      </c>
      <c r="F115" s="183">
        <f t="shared" si="7"/>
        <v>0</v>
      </c>
      <c r="G115" s="183">
        <f>'[96]Managerial P&amp;L-CD'!$D115</f>
        <v>0</v>
      </c>
      <c r="H115" s="183">
        <f>[101]Sheet1!$D113</f>
        <v>0</v>
      </c>
      <c r="I115" s="183">
        <f t="shared" si="8"/>
        <v>0</v>
      </c>
      <c r="J115" s="183">
        <f>'[96]Managerial P&amp;L-CD'!$E115</f>
        <v>0</v>
      </c>
      <c r="K115" s="183">
        <f>[101]Sheet1!$E113</f>
        <v>0</v>
      </c>
      <c r="L115" s="183">
        <f t="shared" si="9"/>
        <v>0</v>
      </c>
      <c r="M115" s="183">
        <f>'[96]Managerial P&amp;L-CD'!$F115</f>
        <v>0</v>
      </c>
      <c r="N115" s="183">
        <f>[101]Sheet1!$F113</f>
        <v>0</v>
      </c>
      <c r="O115" s="183">
        <f t="shared" si="10"/>
        <v>0</v>
      </c>
      <c r="P115" s="183">
        <f>'[96]Managerial P&amp;L-CD'!$O115</f>
        <v>0</v>
      </c>
      <c r="Q115" s="183">
        <f>[101]Sheet1!$G113</f>
        <v>0</v>
      </c>
      <c r="R115" s="183">
        <f t="shared" si="11"/>
        <v>0</v>
      </c>
    </row>
    <row r="116" spans="1:18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3">
        <f>'[96]Managerial P&amp;L-CD'!$C116</f>
        <v>0</v>
      </c>
      <c r="E116" s="183">
        <f>[101]Sheet1!$C114</f>
        <v>0</v>
      </c>
      <c r="F116" s="183">
        <f t="shared" si="7"/>
        <v>0</v>
      </c>
      <c r="G116" s="183">
        <f>'[96]Managerial P&amp;L-CD'!$D116</f>
        <v>0</v>
      </c>
      <c r="H116" s="183">
        <f>[101]Sheet1!$D114</f>
        <v>0</v>
      </c>
      <c r="I116" s="183">
        <f t="shared" si="8"/>
        <v>0</v>
      </c>
      <c r="J116" s="183">
        <f>'[96]Managerial P&amp;L-CD'!$E116</f>
        <v>0</v>
      </c>
      <c r="K116" s="183">
        <f>[101]Sheet1!$E114</f>
        <v>0</v>
      </c>
      <c r="L116" s="183">
        <f t="shared" si="9"/>
        <v>0</v>
      </c>
      <c r="M116" s="183">
        <f>'[96]Managerial P&amp;L-CD'!$F116</f>
        <v>0</v>
      </c>
      <c r="N116" s="183">
        <f>[101]Sheet1!$F114</f>
        <v>0</v>
      </c>
      <c r="O116" s="183">
        <f t="shared" si="10"/>
        <v>0</v>
      </c>
      <c r="P116" s="183">
        <f>'[96]Managerial P&amp;L-CD'!$O116</f>
        <v>0</v>
      </c>
      <c r="Q116" s="183">
        <f>[101]Sheet1!$G114</f>
        <v>0</v>
      </c>
      <c r="R116" s="183">
        <f t="shared" si="11"/>
        <v>0</v>
      </c>
    </row>
    <row r="117" spans="1:18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3">
        <f>'[96]Managerial P&amp;L-CD'!$C117</f>
        <v>0</v>
      </c>
      <c r="E117" s="183">
        <f>[101]Sheet1!$C115</f>
        <v>0</v>
      </c>
      <c r="F117" s="183">
        <f t="shared" si="7"/>
        <v>0</v>
      </c>
      <c r="G117" s="183">
        <f>'[96]Managerial P&amp;L-CD'!$D117</f>
        <v>0</v>
      </c>
      <c r="H117" s="183">
        <f>[101]Sheet1!$D115</f>
        <v>0</v>
      </c>
      <c r="I117" s="183">
        <f t="shared" si="8"/>
        <v>0</v>
      </c>
      <c r="J117" s="183">
        <f>'[96]Managerial P&amp;L-CD'!$E117</f>
        <v>0</v>
      </c>
      <c r="K117" s="183">
        <f>[101]Sheet1!$E115</f>
        <v>0</v>
      </c>
      <c r="L117" s="183">
        <f t="shared" si="9"/>
        <v>0</v>
      </c>
      <c r="M117" s="183">
        <f>'[96]Managerial P&amp;L-CD'!$F117</f>
        <v>0</v>
      </c>
      <c r="N117" s="183">
        <f>[101]Sheet1!$F115</f>
        <v>0</v>
      </c>
      <c r="O117" s="183">
        <f t="shared" si="10"/>
        <v>0</v>
      </c>
      <c r="P117" s="183">
        <f>'[96]Managerial P&amp;L-CD'!$O117</f>
        <v>0</v>
      </c>
      <c r="Q117" s="183">
        <f>[101]Sheet1!$G115</f>
        <v>0</v>
      </c>
      <c r="R117" s="183">
        <f t="shared" si="11"/>
        <v>0</v>
      </c>
    </row>
    <row r="118" spans="1:18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3">
        <f>'[96]Managerial P&amp;L-CD'!$C118</f>
        <v>0</v>
      </c>
      <c r="E118" s="183">
        <f>[101]Sheet1!$C116</f>
        <v>0</v>
      </c>
      <c r="F118" s="183">
        <f t="shared" si="7"/>
        <v>0</v>
      </c>
      <c r="G118" s="183">
        <f>'[96]Managerial P&amp;L-CD'!$D118</f>
        <v>0</v>
      </c>
      <c r="H118" s="183">
        <f>[101]Sheet1!$D116</f>
        <v>0</v>
      </c>
      <c r="I118" s="183">
        <f t="shared" si="8"/>
        <v>0</v>
      </c>
      <c r="J118" s="183">
        <f>'[96]Managerial P&amp;L-CD'!$E118</f>
        <v>0</v>
      </c>
      <c r="K118" s="183">
        <f>[101]Sheet1!$E116</f>
        <v>0</v>
      </c>
      <c r="L118" s="183">
        <f t="shared" si="9"/>
        <v>0</v>
      </c>
      <c r="M118" s="183">
        <f>'[96]Managerial P&amp;L-CD'!$F118</f>
        <v>0</v>
      </c>
      <c r="N118" s="183">
        <f>[101]Sheet1!$F116</f>
        <v>0</v>
      </c>
      <c r="O118" s="183">
        <f t="shared" si="10"/>
        <v>0</v>
      </c>
      <c r="P118" s="183">
        <f>'[96]Managerial P&amp;L-CD'!$O118</f>
        <v>0</v>
      </c>
      <c r="Q118" s="183">
        <f>[101]Sheet1!$G116</f>
        <v>0</v>
      </c>
      <c r="R118" s="183">
        <f t="shared" si="11"/>
        <v>0</v>
      </c>
    </row>
    <row r="119" spans="1:18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3">
        <f>'[96]Managerial P&amp;L-CD'!$C119</f>
        <v>0</v>
      </c>
      <c r="E119" s="183">
        <f>[101]Sheet1!$C117</f>
        <v>0</v>
      </c>
      <c r="F119" s="183">
        <f t="shared" si="7"/>
        <v>0</v>
      </c>
      <c r="G119" s="183">
        <f>'[96]Managerial P&amp;L-CD'!$D119</f>
        <v>0</v>
      </c>
      <c r="H119" s="183">
        <f>[101]Sheet1!$D117</f>
        <v>0</v>
      </c>
      <c r="I119" s="183">
        <f t="shared" si="8"/>
        <v>0</v>
      </c>
      <c r="J119" s="183">
        <f>'[96]Managerial P&amp;L-CD'!$E119</f>
        <v>0</v>
      </c>
      <c r="K119" s="183">
        <f>[101]Sheet1!$E117</f>
        <v>0</v>
      </c>
      <c r="L119" s="183">
        <f t="shared" si="9"/>
        <v>0</v>
      </c>
      <c r="M119" s="183">
        <f>'[96]Managerial P&amp;L-CD'!$F119</f>
        <v>0</v>
      </c>
      <c r="N119" s="183">
        <f>[101]Sheet1!$F117</f>
        <v>0</v>
      </c>
      <c r="O119" s="183">
        <f t="shared" si="10"/>
        <v>0</v>
      </c>
      <c r="P119" s="183">
        <f>'[96]Managerial P&amp;L-CD'!$O119</f>
        <v>0</v>
      </c>
      <c r="Q119" s="183">
        <f>[101]Sheet1!$G117</f>
        <v>0</v>
      </c>
      <c r="R119" s="183">
        <f t="shared" si="11"/>
        <v>0</v>
      </c>
    </row>
    <row r="120" spans="1:18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3">
        <f>'[96]Managerial P&amp;L-CD'!$C120</f>
        <v>0</v>
      </c>
      <c r="E120" s="183">
        <f>[101]Sheet1!$C118</f>
        <v>0</v>
      </c>
      <c r="F120" s="183">
        <f t="shared" si="7"/>
        <v>0</v>
      </c>
      <c r="G120" s="183">
        <f>'[96]Managerial P&amp;L-CD'!$D120</f>
        <v>0</v>
      </c>
      <c r="H120" s="183">
        <f>[101]Sheet1!$D118</f>
        <v>0</v>
      </c>
      <c r="I120" s="183">
        <f t="shared" si="8"/>
        <v>0</v>
      </c>
      <c r="J120" s="183">
        <f>'[96]Managerial P&amp;L-CD'!$E120</f>
        <v>0</v>
      </c>
      <c r="K120" s="183">
        <f>[101]Sheet1!$E118</f>
        <v>0</v>
      </c>
      <c r="L120" s="183">
        <f t="shared" si="9"/>
        <v>0</v>
      </c>
      <c r="M120" s="183">
        <f>'[96]Managerial P&amp;L-CD'!$F120</f>
        <v>0</v>
      </c>
      <c r="N120" s="183">
        <f>[101]Sheet1!$F118</f>
        <v>0</v>
      </c>
      <c r="O120" s="183">
        <f t="shared" si="10"/>
        <v>0</v>
      </c>
      <c r="P120" s="183">
        <f>'[96]Managerial P&amp;L-CD'!$O120</f>
        <v>0</v>
      </c>
      <c r="Q120" s="183">
        <f>[101]Sheet1!$G118</f>
        <v>0</v>
      </c>
      <c r="R120" s="183">
        <f t="shared" si="11"/>
        <v>0</v>
      </c>
    </row>
    <row r="121" spans="1:18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3">
        <f>'[96]Managerial P&amp;L-CD'!$C121</f>
        <v>0</v>
      </c>
      <c r="E121" s="183">
        <f>[101]Sheet1!$C119</f>
        <v>0</v>
      </c>
      <c r="F121" s="183">
        <f t="shared" si="7"/>
        <v>0</v>
      </c>
      <c r="G121" s="183">
        <f>'[96]Managerial P&amp;L-CD'!$D121</f>
        <v>0</v>
      </c>
      <c r="H121" s="183">
        <f>[101]Sheet1!$D119</f>
        <v>0</v>
      </c>
      <c r="I121" s="183">
        <f t="shared" si="8"/>
        <v>0</v>
      </c>
      <c r="J121" s="183">
        <f>'[96]Managerial P&amp;L-CD'!$E121</f>
        <v>0</v>
      </c>
      <c r="K121" s="183">
        <f>[101]Sheet1!$E119</f>
        <v>0</v>
      </c>
      <c r="L121" s="183">
        <f t="shared" si="9"/>
        <v>0</v>
      </c>
      <c r="M121" s="183">
        <f>'[96]Managerial P&amp;L-CD'!$F121</f>
        <v>0</v>
      </c>
      <c r="N121" s="183">
        <f>[101]Sheet1!$F119</f>
        <v>0</v>
      </c>
      <c r="O121" s="183">
        <f t="shared" si="10"/>
        <v>0</v>
      </c>
      <c r="P121" s="183">
        <f>'[96]Managerial P&amp;L-CD'!$O121</f>
        <v>0</v>
      </c>
      <c r="Q121" s="183">
        <f>[101]Sheet1!$G119</f>
        <v>0</v>
      </c>
      <c r="R121" s="183">
        <f t="shared" si="11"/>
        <v>0</v>
      </c>
    </row>
    <row r="122" spans="1:18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3">
        <f>'[96]Managerial P&amp;L-CD'!$C122</f>
        <v>0</v>
      </c>
      <c r="E122" s="183">
        <f>[101]Sheet1!$C120</f>
        <v>0</v>
      </c>
      <c r="F122" s="183">
        <f t="shared" si="7"/>
        <v>0</v>
      </c>
      <c r="G122" s="183">
        <f>'[96]Managerial P&amp;L-CD'!$D122</f>
        <v>0</v>
      </c>
      <c r="H122" s="183">
        <f>[101]Sheet1!$D120</f>
        <v>0</v>
      </c>
      <c r="I122" s="183">
        <f t="shared" si="8"/>
        <v>0</v>
      </c>
      <c r="J122" s="183">
        <f>'[96]Managerial P&amp;L-CD'!$E122</f>
        <v>0</v>
      </c>
      <c r="K122" s="183">
        <f>[101]Sheet1!$E120</f>
        <v>0</v>
      </c>
      <c r="L122" s="183">
        <f t="shared" si="9"/>
        <v>0</v>
      </c>
      <c r="M122" s="183">
        <f>'[96]Managerial P&amp;L-CD'!$F122</f>
        <v>0</v>
      </c>
      <c r="N122" s="183">
        <f>[101]Sheet1!$F120</f>
        <v>0</v>
      </c>
      <c r="O122" s="183">
        <f t="shared" si="10"/>
        <v>0</v>
      </c>
      <c r="P122" s="183">
        <f>'[96]Managerial P&amp;L-CD'!$O122</f>
        <v>0</v>
      </c>
      <c r="Q122" s="183">
        <f>[101]Sheet1!$G120</f>
        <v>0</v>
      </c>
      <c r="R122" s="183">
        <f t="shared" si="11"/>
        <v>0</v>
      </c>
    </row>
    <row r="123" spans="1:18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3">
        <f>'[96]Managerial P&amp;L-CD'!$C123</f>
        <v>0</v>
      </c>
      <c r="E123" s="183">
        <f>[101]Sheet1!$C121</f>
        <v>0</v>
      </c>
      <c r="F123" s="183">
        <f t="shared" si="7"/>
        <v>0</v>
      </c>
      <c r="G123" s="183">
        <f>'[96]Managerial P&amp;L-CD'!$D123</f>
        <v>0</v>
      </c>
      <c r="H123" s="183">
        <f>[101]Sheet1!$D121</f>
        <v>0</v>
      </c>
      <c r="I123" s="183">
        <f t="shared" si="8"/>
        <v>0</v>
      </c>
      <c r="J123" s="183">
        <f>'[96]Managerial P&amp;L-CD'!$E123</f>
        <v>0</v>
      </c>
      <c r="K123" s="183">
        <f>[101]Sheet1!$E121</f>
        <v>0</v>
      </c>
      <c r="L123" s="183">
        <f t="shared" si="9"/>
        <v>0</v>
      </c>
      <c r="M123" s="183">
        <f>'[96]Managerial P&amp;L-CD'!$F123</f>
        <v>0</v>
      </c>
      <c r="N123" s="183">
        <f>[101]Sheet1!$F121</f>
        <v>0</v>
      </c>
      <c r="O123" s="183">
        <f t="shared" si="10"/>
        <v>0</v>
      </c>
      <c r="P123" s="183">
        <f>'[96]Managerial P&amp;L-CD'!$O123</f>
        <v>0</v>
      </c>
      <c r="Q123" s="183">
        <f>[101]Sheet1!$G121</f>
        <v>0</v>
      </c>
      <c r="R123" s="183">
        <f t="shared" si="11"/>
        <v>0</v>
      </c>
    </row>
    <row r="124" spans="1:18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3">
        <f>'[96]Managerial P&amp;L-CD'!$C124</f>
        <v>0</v>
      </c>
      <c r="E124" s="183">
        <f>[101]Sheet1!$C122</f>
        <v>0</v>
      </c>
      <c r="F124" s="183">
        <f t="shared" si="7"/>
        <v>0</v>
      </c>
      <c r="G124" s="183">
        <f>'[96]Managerial P&amp;L-CD'!$D124</f>
        <v>0</v>
      </c>
      <c r="H124" s="183">
        <f>[101]Sheet1!$D122</f>
        <v>0</v>
      </c>
      <c r="I124" s="183">
        <f t="shared" si="8"/>
        <v>0</v>
      </c>
      <c r="J124" s="183">
        <f>'[96]Managerial P&amp;L-CD'!$E124</f>
        <v>0</v>
      </c>
      <c r="K124" s="183">
        <f>[101]Sheet1!$E122</f>
        <v>0</v>
      </c>
      <c r="L124" s="183">
        <f t="shared" si="9"/>
        <v>0</v>
      </c>
      <c r="M124" s="183">
        <f>'[96]Managerial P&amp;L-CD'!$F124</f>
        <v>0</v>
      </c>
      <c r="N124" s="183">
        <f>[101]Sheet1!$F122</f>
        <v>0</v>
      </c>
      <c r="O124" s="183">
        <f t="shared" si="10"/>
        <v>0</v>
      </c>
      <c r="P124" s="183">
        <f>'[96]Managerial P&amp;L-CD'!$O124</f>
        <v>0</v>
      </c>
      <c r="Q124" s="183">
        <f>[101]Sheet1!$G122</f>
        <v>0</v>
      </c>
      <c r="R124" s="183">
        <f t="shared" si="11"/>
        <v>0</v>
      </c>
    </row>
    <row r="125" spans="1:18" s="15" customFormat="1" ht="15.95" customHeight="1" x14ac:dyDescent="0.2">
      <c r="A125" s="26"/>
      <c r="B125" s="179">
        <f t="shared" si="6"/>
        <v>122</v>
      </c>
      <c r="C125" s="196" t="s">
        <v>1644</v>
      </c>
      <c r="D125" s="183">
        <f>'[96]Managerial P&amp;L-CD'!$C125</f>
        <v>0</v>
      </c>
      <c r="E125" s="183">
        <f>[101]Sheet1!$C123</f>
        <v>0</v>
      </c>
      <c r="F125" s="183">
        <f t="shared" si="7"/>
        <v>0</v>
      </c>
      <c r="G125" s="183">
        <f>'[96]Managerial P&amp;L-CD'!$D125</f>
        <v>0</v>
      </c>
      <c r="H125" s="183">
        <f>[101]Sheet1!$D123</f>
        <v>0</v>
      </c>
      <c r="I125" s="183">
        <f t="shared" si="8"/>
        <v>0</v>
      </c>
      <c r="J125" s="183">
        <f>'[96]Managerial P&amp;L-CD'!$E125</f>
        <v>0</v>
      </c>
      <c r="K125" s="183">
        <f>[101]Sheet1!$E123</f>
        <v>0</v>
      </c>
      <c r="L125" s="183">
        <f t="shared" si="9"/>
        <v>0</v>
      </c>
      <c r="M125" s="183">
        <f>'[96]Managerial P&amp;L-CD'!$F125</f>
        <v>0</v>
      </c>
      <c r="N125" s="183">
        <f>[101]Sheet1!$F123</f>
        <v>0</v>
      </c>
      <c r="O125" s="183">
        <f t="shared" si="10"/>
        <v>0</v>
      </c>
      <c r="P125" s="183">
        <f>'[96]Managerial P&amp;L-CD'!$O125</f>
        <v>0</v>
      </c>
      <c r="Q125" s="183">
        <f>[101]Sheet1!$G123</f>
        <v>0</v>
      </c>
      <c r="R125" s="183">
        <f t="shared" si="11"/>
        <v>0</v>
      </c>
    </row>
    <row r="126" spans="1:18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3">
        <f>'[96]Managerial P&amp;L-CD'!$C126</f>
        <v>0</v>
      </c>
      <c r="E126" s="183">
        <f>[101]Sheet1!$C124</f>
        <v>0</v>
      </c>
      <c r="F126" s="183">
        <f t="shared" si="7"/>
        <v>0</v>
      </c>
      <c r="G126" s="183">
        <f>'[96]Managerial P&amp;L-CD'!$D126</f>
        <v>0</v>
      </c>
      <c r="H126" s="183">
        <f>[101]Sheet1!$D124</f>
        <v>0</v>
      </c>
      <c r="I126" s="183">
        <f t="shared" si="8"/>
        <v>0</v>
      </c>
      <c r="J126" s="183">
        <f>'[96]Managerial P&amp;L-CD'!$E126</f>
        <v>0</v>
      </c>
      <c r="K126" s="183">
        <f>[101]Sheet1!$E124</f>
        <v>0</v>
      </c>
      <c r="L126" s="183">
        <f t="shared" si="9"/>
        <v>0</v>
      </c>
      <c r="M126" s="183">
        <f>'[96]Managerial P&amp;L-CD'!$F126</f>
        <v>0</v>
      </c>
      <c r="N126" s="183">
        <f>[101]Sheet1!$F124</f>
        <v>0</v>
      </c>
      <c r="O126" s="183">
        <f t="shared" si="10"/>
        <v>0</v>
      </c>
      <c r="P126" s="183">
        <f>'[96]Managerial P&amp;L-CD'!$O126</f>
        <v>0</v>
      </c>
      <c r="Q126" s="183">
        <f>[101]Sheet1!$G124</f>
        <v>0</v>
      </c>
      <c r="R126" s="183">
        <f t="shared" si="11"/>
        <v>0</v>
      </c>
    </row>
    <row r="127" spans="1:18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3">
        <f>'[96]Managerial P&amp;L-CD'!$C127</f>
        <v>0</v>
      </c>
      <c r="E127" s="183" t="str">
        <f>[101]Sheet1!$C125</f>
        <v>2,483,815.80</v>
      </c>
      <c r="F127" s="184">
        <f t="shared" si="7"/>
        <v>-2483815.7999999998</v>
      </c>
      <c r="G127" s="183">
        <f>'[96]Managerial P&amp;L-CD'!$D127</f>
        <v>0</v>
      </c>
      <c r="H127" s="183" t="str">
        <f>[101]Sheet1!$D125</f>
        <v>2,140,223.78</v>
      </c>
      <c r="I127" s="183">
        <f t="shared" si="8"/>
        <v>-2140223.7799999998</v>
      </c>
      <c r="J127" s="183">
        <f>'[96]Managerial P&amp;L-CD'!$E127</f>
        <v>0</v>
      </c>
      <c r="K127" s="183">
        <f>[101]Sheet1!$E125</f>
        <v>0</v>
      </c>
      <c r="L127" s="183">
        <f t="shared" si="9"/>
        <v>0</v>
      </c>
      <c r="M127" s="183">
        <f>'[96]Managerial P&amp;L-CD'!$F127</f>
        <v>0</v>
      </c>
      <c r="N127" s="183">
        <f>[101]Sheet1!$F125</f>
        <v>0</v>
      </c>
      <c r="O127" s="183">
        <f t="shared" si="10"/>
        <v>0</v>
      </c>
      <c r="P127" s="183">
        <f>'[96]Managerial P&amp;L-CD'!$O127</f>
        <v>0</v>
      </c>
      <c r="Q127" s="183">
        <f>[101]Sheet1!$G125</f>
        <v>0</v>
      </c>
      <c r="R127" s="184">
        <f t="shared" si="11"/>
        <v>0</v>
      </c>
    </row>
    <row r="128" spans="1:18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3">
        <f>'[96]Managerial P&amp;L-CD'!$C128</f>
        <v>0</v>
      </c>
      <c r="E128" s="183">
        <f>[101]Sheet1!$C126</f>
        <v>0</v>
      </c>
      <c r="F128" s="183">
        <f t="shared" si="7"/>
        <v>0</v>
      </c>
      <c r="G128" s="183">
        <f>'[96]Managerial P&amp;L-CD'!$D128</f>
        <v>0</v>
      </c>
      <c r="H128" s="183">
        <f>[101]Sheet1!$D126</f>
        <v>0</v>
      </c>
      <c r="I128" s="183">
        <f t="shared" si="8"/>
        <v>0</v>
      </c>
      <c r="J128" s="183">
        <f>'[96]Managerial P&amp;L-CD'!$E128</f>
        <v>0</v>
      </c>
      <c r="K128" s="183">
        <f>[101]Sheet1!$E126</f>
        <v>0</v>
      </c>
      <c r="L128" s="183">
        <f t="shared" si="9"/>
        <v>0</v>
      </c>
      <c r="M128" s="183">
        <f>'[96]Managerial P&amp;L-CD'!$F128</f>
        <v>0</v>
      </c>
      <c r="N128" s="183">
        <f>[101]Sheet1!$F126</f>
        <v>0</v>
      </c>
      <c r="O128" s="183">
        <f t="shared" si="10"/>
        <v>0</v>
      </c>
      <c r="P128" s="183">
        <f>'[96]Managerial P&amp;L-CD'!$O128</f>
        <v>0</v>
      </c>
      <c r="Q128" s="183">
        <f>[101]Sheet1!$G126</f>
        <v>0</v>
      </c>
      <c r="R128" s="183">
        <f t="shared" si="11"/>
        <v>0</v>
      </c>
    </row>
    <row r="129" spans="1:18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3">
        <f>'[96]Managerial P&amp;L-CD'!$C129</f>
        <v>0</v>
      </c>
      <c r="E129" s="183">
        <f>[101]Sheet1!$C127</f>
        <v>0</v>
      </c>
      <c r="F129" s="183">
        <f t="shared" si="7"/>
        <v>0</v>
      </c>
      <c r="G129" s="183">
        <f>'[96]Managerial P&amp;L-CD'!$D129</f>
        <v>0</v>
      </c>
      <c r="H129" s="183">
        <f>[101]Sheet1!$D127</f>
        <v>0</v>
      </c>
      <c r="I129" s="183">
        <f t="shared" si="8"/>
        <v>0</v>
      </c>
      <c r="J129" s="183">
        <f>'[96]Managerial P&amp;L-CD'!$E129</f>
        <v>0</v>
      </c>
      <c r="K129" s="183">
        <f>[101]Sheet1!$E127</f>
        <v>0</v>
      </c>
      <c r="L129" s="183">
        <f t="shared" si="9"/>
        <v>0</v>
      </c>
      <c r="M129" s="183">
        <f>'[96]Managerial P&amp;L-CD'!$F129</f>
        <v>0</v>
      </c>
      <c r="N129" s="183">
        <f>[101]Sheet1!$F127</f>
        <v>0</v>
      </c>
      <c r="O129" s="183">
        <f t="shared" si="10"/>
        <v>0</v>
      </c>
      <c r="P129" s="183">
        <f>'[96]Managerial P&amp;L-CD'!$O129</f>
        <v>0</v>
      </c>
      <c r="Q129" s="183">
        <f>[101]Sheet1!$G127</f>
        <v>0</v>
      </c>
      <c r="R129" s="183">
        <f t="shared" si="11"/>
        <v>0</v>
      </c>
    </row>
    <row r="130" spans="1:18" s="15" customFormat="1" ht="15.95" customHeight="1" x14ac:dyDescent="0.2">
      <c r="A130" s="26"/>
      <c r="B130" s="179">
        <f t="shared" si="6"/>
        <v>127</v>
      </c>
      <c r="C130" s="196" t="s">
        <v>1644</v>
      </c>
      <c r="D130" s="183">
        <f>'[96]Managerial P&amp;L-CD'!$C130</f>
        <v>0</v>
      </c>
      <c r="E130" s="183">
        <f>[101]Sheet1!$C128</f>
        <v>0</v>
      </c>
      <c r="F130" s="183">
        <f t="shared" si="7"/>
        <v>0</v>
      </c>
      <c r="G130" s="183">
        <f>'[96]Managerial P&amp;L-CD'!$D130</f>
        <v>0</v>
      </c>
      <c r="H130" s="183">
        <f>[101]Sheet1!$D128</f>
        <v>0</v>
      </c>
      <c r="I130" s="183">
        <f t="shared" si="8"/>
        <v>0</v>
      </c>
      <c r="J130" s="183">
        <f>'[96]Managerial P&amp;L-CD'!$E130</f>
        <v>0</v>
      </c>
      <c r="K130" s="183">
        <f>[101]Sheet1!$E128</f>
        <v>0</v>
      </c>
      <c r="L130" s="183">
        <f t="shared" si="9"/>
        <v>0</v>
      </c>
      <c r="M130" s="183">
        <f>'[96]Managerial P&amp;L-CD'!$F130</f>
        <v>0</v>
      </c>
      <c r="N130" s="183">
        <f>[101]Sheet1!$F128</f>
        <v>0</v>
      </c>
      <c r="O130" s="183">
        <f t="shared" si="10"/>
        <v>0</v>
      </c>
      <c r="P130" s="183">
        <f>'[96]Managerial P&amp;L-CD'!$O130</f>
        <v>0</v>
      </c>
      <c r="Q130" s="183">
        <f>[101]Sheet1!$G128</f>
        <v>0</v>
      </c>
      <c r="R130" s="183">
        <f t="shared" si="11"/>
        <v>0</v>
      </c>
    </row>
    <row r="131" spans="1:18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3">
        <f>'[96]Managerial P&amp;L-CD'!$C131</f>
        <v>20294.02</v>
      </c>
      <c r="E131" s="183" t="str">
        <f>[101]Sheet1!$C129</f>
        <v>20,294.02</v>
      </c>
      <c r="F131" s="183">
        <f t="shared" si="7"/>
        <v>0</v>
      </c>
      <c r="G131" s="183">
        <f>'[96]Managerial P&amp;L-CD'!$D131</f>
        <v>17159.25</v>
      </c>
      <c r="H131" s="183" t="str">
        <f>[101]Sheet1!$D129</f>
        <v>17,159.25</v>
      </c>
      <c r="I131" s="183">
        <f t="shared" si="8"/>
        <v>0</v>
      </c>
      <c r="J131" s="183">
        <f>'[96]Managerial P&amp;L-CD'!$E131</f>
        <v>4716.6000000000004</v>
      </c>
      <c r="K131" s="183" t="str">
        <f>[101]Sheet1!$E129</f>
        <v>4,716.60</v>
      </c>
      <c r="L131" s="183">
        <f t="shared" si="9"/>
        <v>0</v>
      </c>
      <c r="M131" s="183">
        <f>'[96]Managerial P&amp;L-CD'!$F131</f>
        <v>19328.2</v>
      </c>
      <c r="N131" s="183" t="str">
        <f>[101]Sheet1!$F129</f>
        <v>19,328.20</v>
      </c>
      <c r="O131" s="183">
        <f t="shared" si="10"/>
        <v>0</v>
      </c>
      <c r="P131" s="183">
        <f>'[96]Managerial P&amp;L-CD'!$O131</f>
        <v>61498.070000000007</v>
      </c>
      <c r="Q131" s="183" t="str">
        <f>[101]Sheet1!$G129</f>
        <v>61,498.07</v>
      </c>
      <c r="R131" s="183">
        <f t="shared" si="11"/>
        <v>0</v>
      </c>
    </row>
    <row r="132" spans="1:18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3">
        <f>'[96]Managerial P&amp;L-CD'!$C132</f>
        <v>8.170501210274933E-3</v>
      </c>
      <c r="E132" s="183" t="str">
        <f>[101]Sheet1!$C130</f>
        <v>2,504,109.82</v>
      </c>
      <c r="F132" s="184">
        <f t="shared" si="7"/>
        <v>-2504109.8118294985</v>
      </c>
      <c r="G132" s="183">
        <f>'[96]Managerial P&amp;L-CD'!$D132</f>
        <v>8.0175027304855012E-3</v>
      </c>
      <c r="H132" s="183" t="str">
        <f>[101]Sheet1!$D130</f>
        <v>2,157,383.03</v>
      </c>
      <c r="I132" s="183">
        <f t="shared" si="8"/>
        <v>-2157383.0219824971</v>
      </c>
      <c r="J132" s="183">
        <f>'[96]Managerial P&amp;L-CD'!$E132</f>
        <v>2.0489300357117916E-3</v>
      </c>
      <c r="K132" s="183">
        <f>[101]Sheet1!$E130</f>
        <v>488.05</v>
      </c>
      <c r="L132" s="183">
        <f t="shared" si="9"/>
        <v>-488.04795106996431</v>
      </c>
      <c r="M132" s="183">
        <f>'[96]Managerial P&amp;L-CD'!$F132</f>
        <v>7.7414563301409223E-3</v>
      </c>
      <c r="N132" s="183">
        <f>[101]Sheet1!$F130</f>
        <v>129.16999999999999</v>
      </c>
      <c r="O132" s="183">
        <f t="shared" si="10"/>
        <v>-129.16225854366985</v>
      </c>
      <c r="P132" s="183">
        <f>'[96]Managerial P&amp;L-CD'!$O132</f>
        <v>6.526562450671171E-3</v>
      </c>
      <c r="Q132" s="183">
        <f>[101]Sheet1!$G130</f>
        <v>153.22</v>
      </c>
      <c r="R132" s="184">
        <f t="shared" si="11"/>
        <v>-153.21347343754934</v>
      </c>
    </row>
    <row r="133" spans="1:18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3">
        <f>'[96]Managerial P&amp;L-CD'!$C133</f>
        <v>0</v>
      </c>
      <c r="E133" s="183">
        <f>[101]Sheet1!$C131</f>
        <v>0</v>
      </c>
      <c r="F133" s="183">
        <f t="shared" ref="F133:F161" si="13">D133-E133</f>
        <v>0</v>
      </c>
      <c r="G133" s="183">
        <f>'[96]Managerial P&amp;L-CD'!$D133</f>
        <v>0</v>
      </c>
      <c r="H133" s="183">
        <f>[101]Sheet1!$D131</f>
        <v>0</v>
      </c>
      <c r="I133" s="183">
        <f t="shared" ref="I133:I161" si="14">G133-H133</f>
        <v>0</v>
      </c>
      <c r="J133" s="183">
        <f>'[96]Managerial P&amp;L-CD'!$E133</f>
        <v>0</v>
      </c>
      <c r="K133" s="183">
        <f>[101]Sheet1!$E131</f>
        <v>0</v>
      </c>
      <c r="L133" s="183">
        <f t="shared" ref="L133:L161" si="15">J133-K133</f>
        <v>0</v>
      </c>
      <c r="M133" s="183">
        <f>'[96]Managerial P&amp;L-CD'!$F133</f>
        <v>0</v>
      </c>
      <c r="N133" s="183">
        <f>[101]Sheet1!$F131</f>
        <v>0</v>
      </c>
      <c r="O133" s="183">
        <f t="shared" ref="O133:O161" si="16">M133-N133</f>
        <v>0</v>
      </c>
      <c r="P133" s="183">
        <f>'[96]Managerial P&amp;L-CD'!$O133</f>
        <v>0</v>
      </c>
      <c r="Q133" s="183">
        <f>[101]Sheet1!$G131</f>
        <v>0</v>
      </c>
      <c r="R133" s="183">
        <f t="shared" ref="R133:R161" si="17">P133-Q133</f>
        <v>0</v>
      </c>
    </row>
    <row r="134" spans="1:18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3">
        <f>'[96]Managerial P&amp;L-CD'!$C134</f>
        <v>0</v>
      </c>
      <c r="E134" s="183">
        <f>[101]Sheet1!$C132</f>
        <v>0</v>
      </c>
      <c r="F134" s="183">
        <f t="shared" si="13"/>
        <v>0</v>
      </c>
      <c r="G134" s="183">
        <f>'[96]Managerial P&amp;L-CD'!$D134</f>
        <v>0</v>
      </c>
      <c r="H134" s="183">
        <f>[101]Sheet1!$D132</f>
        <v>0</v>
      </c>
      <c r="I134" s="183">
        <f t="shared" si="14"/>
        <v>0</v>
      </c>
      <c r="J134" s="183">
        <f>'[96]Managerial P&amp;L-CD'!$E134</f>
        <v>0</v>
      </c>
      <c r="K134" s="183">
        <f>[101]Sheet1!$E132</f>
        <v>0</v>
      </c>
      <c r="L134" s="183">
        <f t="shared" si="15"/>
        <v>0</v>
      </c>
      <c r="M134" s="183">
        <f>'[96]Managerial P&amp;L-CD'!$F134</f>
        <v>0</v>
      </c>
      <c r="N134" s="183">
        <f>[101]Sheet1!$F132</f>
        <v>0</v>
      </c>
      <c r="O134" s="183">
        <f t="shared" si="16"/>
        <v>0</v>
      </c>
      <c r="P134" s="183">
        <f>'[96]Managerial P&amp;L-CD'!$O134</f>
        <v>0</v>
      </c>
      <c r="Q134" s="183">
        <f>[101]Sheet1!$G132</f>
        <v>0</v>
      </c>
      <c r="R134" s="183">
        <f t="shared" si="17"/>
        <v>0</v>
      </c>
    </row>
    <row r="135" spans="1:18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3">
        <f>'[96]Managerial P&amp;L-CD'!$C135</f>
        <v>0</v>
      </c>
      <c r="E135" s="183">
        <f>[101]Sheet1!$C133</f>
        <v>0</v>
      </c>
      <c r="F135" s="183">
        <f t="shared" si="13"/>
        <v>0</v>
      </c>
      <c r="G135" s="183">
        <f>'[96]Managerial P&amp;L-CD'!$D135</f>
        <v>0</v>
      </c>
      <c r="H135" s="183">
        <f>[101]Sheet1!$D133</f>
        <v>0</v>
      </c>
      <c r="I135" s="183">
        <f t="shared" si="14"/>
        <v>0</v>
      </c>
      <c r="J135" s="183">
        <f>'[96]Managerial P&amp;L-CD'!$E135</f>
        <v>0</v>
      </c>
      <c r="K135" s="183">
        <f>[101]Sheet1!$E133</f>
        <v>0</v>
      </c>
      <c r="L135" s="183">
        <f t="shared" si="15"/>
        <v>0</v>
      </c>
      <c r="M135" s="183">
        <f>'[96]Managerial P&amp;L-CD'!$F135</f>
        <v>0</v>
      </c>
      <c r="N135" s="183">
        <f>[101]Sheet1!$F133</f>
        <v>0</v>
      </c>
      <c r="O135" s="183">
        <f t="shared" si="16"/>
        <v>0</v>
      </c>
      <c r="P135" s="183">
        <f>'[96]Managerial P&amp;L-CD'!$O135</f>
        <v>0</v>
      </c>
      <c r="Q135" s="183">
        <f>[101]Sheet1!$G133</f>
        <v>0</v>
      </c>
      <c r="R135" s="183">
        <f t="shared" si="17"/>
        <v>0</v>
      </c>
    </row>
    <row r="136" spans="1:18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3">
        <f>'[96]Managerial P&amp;L-CD'!$C136</f>
        <v>0</v>
      </c>
      <c r="E136" s="183">
        <f>[101]Sheet1!$C134</f>
        <v>0</v>
      </c>
      <c r="F136" s="183">
        <f t="shared" si="13"/>
        <v>0</v>
      </c>
      <c r="G136" s="183">
        <f>'[96]Managerial P&amp;L-CD'!$D136</f>
        <v>0</v>
      </c>
      <c r="H136" s="183">
        <f>[101]Sheet1!$D134</f>
        <v>0</v>
      </c>
      <c r="I136" s="183">
        <f t="shared" si="14"/>
        <v>0</v>
      </c>
      <c r="J136" s="183">
        <f>'[96]Managerial P&amp;L-CD'!$E136</f>
        <v>0</v>
      </c>
      <c r="K136" s="183">
        <f>[101]Sheet1!$E134</f>
        <v>0</v>
      </c>
      <c r="L136" s="183">
        <f t="shared" si="15"/>
        <v>0</v>
      </c>
      <c r="M136" s="183">
        <f>'[96]Managerial P&amp;L-CD'!$F136</f>
        <v>0</v>
      </c>
      <c r="N136" s="183">
        <f>[101]Sheet1!$F134</f>
        <v>0</v>
      </c>
      <c r="O136" s="183">
        <f t="shared" si="16"/>
        <v>0</v>
      </c>
      <c r="P136" s="183">
        <f>'[96]Managerial P&amp;L-CD'!$O136</f>
        <v>0</v>
      </c>
      <c r="Q136" s="183">
        <f>[101]Sheet1!$G134</f>
        <v>0</v>
      </c>
      <c r="R136" s="183">
        <f t="shared" si="17"/>
        <v>0</v>
      </c>
    </row>
    <row r="137" spans="1:18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3">
        <f>'[96]Managerial P&amp;L-CD'!$C137</f>
        <v>0</v>
      </c>
      <c r="E137" s="183">
        <f>[101]Sheet1!$C135</f>
        <v>0</v>
      </c>
      <c r="F137" s="183">
        <f t="shared" si="13"/>
        <v>0</v>
      </c>
      <c r="G137" s="183">
        <f>'[96]Managerial P&amp;L-CD'!$D137</f>
        <v>0</v>
      </c>
      <c r="H137" s="183">
        <f>[101]Sheet1!$D135</f>
        <v>0</v>
      </c>
      <c r="I137" s="183">
        <f t="shared" si="14"/>
        <v>0</v>
      </c>
      <c r="J137" s="183">
        <f>'[96]Managerial P&amp;L-CD'!$E137</f>
        <v>0</v>
      </c>
      <c r="K137" s="183">
        <f>[101]Sheet1!$E135</f>
        <v>0</v>
      </c>
      <c r="L137" s="183">
        <f t="shared" si="15"/>
        <v>0</v>
      </c>
      <c r="M137" s="183">
        <f>'[96]Managerial P&amp;L-CD'!$F137</f>
        <v>0</v>
      </c>
      <c r="N137" s="183">
        <f>[101]Sheet1!$F135</f>
        <v>0</v>
      </c>
      <c r="O137" s="183">
        <f t="shared" si="16"/>
        <v>0</v>
      </c>
      <c r="P137" s="183">
        <f>'[96]Managerial P&amp;L-CD'!$O137</f>
        <v>0</v>
      </c>
      <c r="Q137" s="183">
        <f>[101]Sheet1!$G135</f>
        <v>0</v>
      </c>
      <c r="R137" s="183">
        <f t="shared" si="17"/>
        <v>0</v>
      </c>
    </row>
    <row r="138" spans="1:18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3">
        <f>'[96]Managerial P&amp;L-CD'!$C138</f>
        <v>0</v>
      </c>
      <c r="E138" s="183">
        <f>[101]Sheet1!$C136</f>
        <v>0</v>
      </c>
      <c r="F138" s="183">
        <f t="shared" si="13"/>
        <v>0</v>
      </c>
      <c r="G138" s="183">
        <f>'[96]Managerial P&amp;L-CD'!$D138</f>
        <v>0</v>
      </c>
      <c r="H138" s="183">
        <f>[101]Sheet1!$D136</f>
        <v>0</v>
      </c>
      <c r="I138" s="183">
        <f t="shared" si="14"/>
        <v>0</v>
      </c>
      <c r="J138" s="183">
        <f>'[96]Managerial P&amp;L-CD'!$E138</f>
        <v>0</v>
      </c>
      <c r="K138" s="183">
        <f>[101]Sheet1!$E136</f>
        <v>0</v>
      </c>
      <c r="L138" s="183">
        <f t="shared" si="15"/>
        <v>0</v>
      </c>
      <c r="M138" s="183">
        <f>'[96]Managerial P&amp;L-CD'!$F138</f>
        <v>0</v>
      </c>
      <c r="N138" s="183">
        <f>[101]Sheet1!$F136</f>
        <v>0</v>
      </c>
      <c r="O138" s="183">
        <f t="shared" si="16"/>
        <v>0</v>
      </c>
      <c r="P138" s="183">
        <f>'[96]Managerial P&amp;L-CD'!$O138</f>
        <v>0</v>
      </c>
      <c r="Q138" s="183">
        <f>[101]Sheet1!$G136</f>
        <v>0</v>
      </c>
      <c r="R138" s="183">
        <f t="shared" si="17"/>
        <v>0</v>
      </c>
    </row>
    <row r="139" spans="1:18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3">
        <f>'[96]Managerial P&amp;L-CD'!$C139</f>
        <v>0</v>
      </c>
      <c r="E139" s="183">
        <f>[101]Sheet1!$C137</f>
        <v>0</v>
      </c>
      <c r="F139" s="183">
        <f t="shared" si="13"/>
        <v>0</v>
      </c>
      <c r="G139" s="183">
        <f>'[96]Managerial P&amp;L-CD'!$D139</f>
        <v>0</v>
      </c>
      <c r="H139" s="183">
        <f>[101]Sheet1!$D137</f>
        <v>0</v>
      </c>
      <c r="I139" s="183">
        <f t="shared" si="14"/>
        <v>0</v>
      </c>
      <c r="J139" s="183">
        <f>'[96]Managerial P&amp;L-CD'!$E139</f>
        <v>0</v>
      </c>
      <c r="K139" s="183">
        <f>[101]Sheet1!$E137</f>
        <v>0</v>
      </c>
      <c r="L139" s="183">
        <f t="shared" si="15"/>
        <v>0</v>
      </c>
      <c r="M139" s="183">
        <f>'[96]Managerial P&amp;L-CD'!$F139</f>
        <v>0</v>
      </c>
      <c r="N139" s="183">
        <f>[101]Sheet1!$F137</f>
        <v>0</v>
      </c>
      <c r="O139" s="183">
        <f t="shared" si="16"/>
        <v>0</v>
      </c>
      <c r="P139" s="183">
        <f>'[96]Managerial P&amp;L-CD'!$O139</f>
        <v>0</v>
      </c>
      <c r="Q139" s="183">
        <f>[101]Sheet1!$G137</f>
        <v>0</v>
      </c>
      <c r="R139" s="183">
        <f t="shared" si="17"/>
        <v>0</v>
      </c>
    </row>
    <row r="140" spans="1:18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3">
        <f>'[96]Managerial P&amp;L-CD'!$C140</f>
        <v>0</v>
      </c>
      <c r="E140" s="183">
        <f>[101]Sheet1!$C138</f>
        <v>0</v>
      </c>
      <c r="F140" s="183">
        <f t="shared" si="13"/>
        <v>0</v>
      </c>
      <c r="G140" s="183">
        <f>'[96]Managerial P&amp;L-CD'!$D140</f>
        <v>0</v>
      </c>
      <c r="H140" s="183">
        <f>[101]Sheet1!$D138</f>
        <v>0</v>
      </c>
      <c r="I140" s="183">
        <f t="shared" si="14"/>
        <v>0</v>
      </c>
      <c r="J140" s="183">
        <f>'[96]Managerial P&amp;L-CD'!$E140</f>
        <v>0</v>
      </c>
      <c r="K140" s="183">
        <f>[101]Sheet1!$E138</f>
        <v>0</v>
      </c>
      <c r="L140" s="183">
        <f t="shared" si="15"/>
        <v>0</v>
      </c>
      <c r="M140" s="183">
        <f>'[96]Managerial P&amp;L-CD'!$F140</f>
        <v>0</v>
      </c>
      <c r="N140" s="183">
        <f>[101]Sheet1!$F138</f>
        <v>0</v>
      </c>
      <c r="O140" s="183">
        <f t="shared" si="16"/>
        <v>0</v>
      </c>
      <c r="P140" s="183">
        <f>'[96]Managerial P&amp;L-CD'!$O140</f>
        <v>0</v>
      </c>
      <c r="Q140" s="183">
        <f>[101]Sheet1!$G138</f>
        <v>0</v>
      </c>
      <c r="R140" s="183">
        <f t="shared" si="17"/>
        <v>0</v>
      </c>
    </row>
    <row r="141" spans="1:18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3">
        <f>'[96]Managerial P&amp;L-CD'!$C141</f>
        <v>0</v>
      </c>
      <c r="E141" s="183">
        <f>[101]Sheet1!$C139</f>
        <v>0</v>
      </c>
      <c r="F141" s="183">
        <f t="shared" si="13"/>
        <v>0</v>
      </c>
      <c r="G141" s="183">
        <f>'[96]Managerial P&amp;L-CD'!$D141</f>
        <v>0</v>
      </c>
      <c r="H141" s="183">
        <f>[101]Sheet1!$D139</f>
        <v>0</v>
      </c>
      <c r="I141" s="183">
        <f t="shared" si="14"/>
        <v>0</v>
      </c>
      <c r="J141" s="183">
        <f>'[96]Managerial P&amp;L-CD'!$E141</f>
        <v>0</v>
      </c>
      <c r="K141" s="183">
        <f>[101]Sheet1!$E139</f>
        <v>0</v>
      </c>
      <c r="L141" s="183">
        <f t="shared" si="15"/>
        <v>0</v>
      </c>
      <c r="M141" s="183">
        <f>'[96]Managerial P&amp;L-CD'!$F141</f>
        <v>0</v>
      </c>
      <c r="N141" s="183">
        <f>[101]Sheet1!$F139</f>
        <v>0</v>
      </c>
      <c r="O141" s="183">
        <f t="shared" si="16"/>
        <v>0</v>
      </c>
      <c r="P141" s="183">
        <f>'[96]Managerial P&amp;L-CD'!$O141</f>
        <v>0</v>
      </c>
      <c r="Q141" s="183">
        <f>[101]Sheet1!$G139</f>
        <v>0</v>
      </c>
      <c r="R141" s="183">
        <f t="shared" si="17"/>
        <v>0</v>
      </c>
    </row>
    <row r="142" spans="1:18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3">
        <f>'[96]Managerial P&amp;L-CD'!$C142</f>
        <v>0</v>
      </c>
      <c r="E142" s="183">
        <f>[101]Sheet1!$C140</f>
        <v>0</v>
      </c>
      <c r="F142" s="183">
        <f t="shared" si="13"/>
        <v>0</v>
      </c>
      <c r="G142" s="183">
        <f>'[96]Managerial P&amp;L-CD'!$D142</f>
        <v>0</v>
      </c>
      <c r="H142" s="183">
        <f>[101]Sheet1!$D140</f>
        <v>0</v>
      </c>
      <c r="I142" s="183">
        <f t="shared" si="14"/>
        <v>0</v>
      </c>
      <c r="J142" s="183">
        <f>'[96]Managerial P&amp;L-CD'!$E142</f>
        <v>0</v>
      </c>
      <c r="K142" s="183">
        <f>[101]Sheet1!$E140</f>
        <v>0</v>
      </c>
      <c r="L142" s="183">
        <f t="shared" si="15"/>
        <v>0</v>
      </c>
      <c r="M142" s="183">
        <f>'[96]Managerial P&amp;L-CD'!$F142</f>
        <v>0</v>
      </c>
      <c r="N142" s="183">
        <f>[101]Sheet1!$F140</f>
        <v>0</v>
      </c>
      <c r="O142" s="183">
        <f t="shared" si="16"/>
        <v>0</v>
      </c>
      <c r="P142" s="183">
        <f>'[96]Managerial P&amp;L-CD'!$O142</f>
        <v>0</v>
      </c>
      <c r="Q142" s="183">
        <f>[101]Sheet1!$G140</f>
        <v>0</v>
      </c>
      <c r="R142" s="183">
        <f t="shared" si="17"/>
        <v>0</v>
      </c>
    </row>
    <row r="143" spans="1:18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3">
        <f>'[96]Managerial P&amp;L-CD'!$C143</f>
        <v>20294.02</v>
      </c>
      <c r="E143" s="183" t="str">
        <f>[101]Sheet1!$C141</f>
        <v>20,294.02</v>
      </c>
      <c r="F143" s="183">
        <f t="shared" si="13"/>
        <v>0</v>
      </c>
      <c r="G143" s="183">
        <f>'[96]Managerial P&amp;L-CD'!$D143</f>
        <v>17159.25</v>
      </c>
      <c r="H143" s="183" t="str">
        <f>[101]Sheet1!$D141</f>
        <v>17,159.25</v>
      </c>
      <c r="I143" s="183">
        <f t="shared" si="14"/>
        <v>0</v>
      </c>
      <c r="J143" s="183">
        <f>'[96]Managerial P&amp;L-CD'!$E143</f>
        <v>4716.6000000000004</v>
      </c>
      <c r="K143" s="183" t="str">
        <f>[101]Sheet1!$E141</f>
        <v>4,716.60</v>
      </c>
      <c r="L143" s="183">
        <f t="shared" si="15"/>
        <v>0</v>
      </c>
      <c r="M143" s="183">
        <f>'[96]Managerial P&amp;L-CD'!$F143</f>
        <v>19328.2</v>
      </c>
      <c r="N143" s="183" t="str">
        <f>[101]Sheet1!$F141</f>
        <v>19,328.20</v>
      </c>
      <c r="O143" s="183">
        <f t="shared" si="16"/>
        <v>0</v>
      </c>
      <c r="P143" s="183">
        <f>'[96]Managerial P&amp;L-CD'!$O143</f>
        <v>61498.070000000007</v>
      </c>
      <c r="Q143" s="183" t="str">
        <f>[101]Sheet1!$G141</f>
        <v>61,498.07</v>
      </c>
      <c r="R143" s="183">
        <f t="shared" si="17"/>
        <v>0</v>
      </c>
    </row>
    <row r="144" spans="1:18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3">
        <f>'[96]Managerial P&amp;L-CD'!$C144</f>
        <v>0</v>
      </c>
      <c r="E144" s="183">
        <f>[101]Sheet1!$C142</f>
        <v>0</v>
      </c>
      <c r="F144" s="183">
        <f t="shared" si="13"/>
        <v>0</v>
      </c>
      <c r="G144" s="183">
        <f>'[96]Managerial P&amp;L-CD'!$D144</f>
        <v>0</v>
      </c>
      <c r="H144" s="183">
        <f>[101]Sheet1!$D142</f>
        <v>0</v>
      </c>
      <c r="I144" s="183">
        <f t="shared" si="14"/>
        <v>0</v>
      </c>
      <c r="J144" s="183">
        <f>'[96]Managerial P&amp;L-CD'!$E144</f>
        <v>0</v>
      </c>
      <c r="K144" s="183">
        <f>[101]Sheet1!$E142</f>
        <v>0</v>
      </c>
      <c r="L144" s="183">
        <f t="shared" si="15"/>
        <v>0</v>
      </c>
      <c r="M144" s="183">
        <f>'[96]Managerial P&amp;L-CD'!$F144</f>
        <v>0</v>
      </c>
      <c r="N144" s="183">
        <f>[101]Sheet1!$F142</f>
        <v>0</v>
      </c>
      <c r="O144" s="183">
        <f t="shared" si="16"/>
        <v>0</v>
      </c>
      <c r="P144" s="183">
        <f>'[96]Managerial P&amp;L-CD'!$O144</f>
        <v>0</v>
      </c>
      <c r="Q144" s="183">
        <f>[101]Sheet1!$G142</f>
        <v>0</v>
      </c>
      <c r="R144" s="183">
        <f t="shared" si="17"/>
        <v>0</v>
      </c>
    </row>
    <row r="145" spans="1:18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3">
        <f>'[96]Managerial P&amp;L-CD'!$C145</f>
        <v>34180.910000000003</v>
      </c>
      <c r="E145" s="183" t="str">
        <f>[101]Sheet1!$C143</f>
        <v>34,180.91</v>
      </c>
      <c r="F145" s="183">
        <f t="shared" si="13"/>
        <v>0</v>
      </c>
      <c r="G145" s="183">
        <f>'[96]Managerial P&amp;L-CD'!$D145</f>
        <v>29750.48</v>
      </c>
      <c r="H145" s="183" t="str">
        <f>[101]Sheet1!$D143</f>
        <v>29,750.48</v>
      </c>
      <c r="I145" s="183">
        <f t="shared" si="14"/>
        <v>0</v>
      </c>
      <c r="J145" s="183">
        <f>'[96]Managerial P&amp;L-CD'!$E145</f>
        <v>36017.46</v>
      </c>
      <c r="K145" s="183" t="str">
        <f>[101]Sheet1!$E143</f>
        <v>36,017.46</v>
      </c>
      <c r="L145" s="183">
        <f t="shared" si="15"/>
        <v>0</v>
      </c>
      <c r="M145" s="183">
        <f>'[96]Managerial P&amp;L-CD'!$F145</f>
        <v>31269.68</v>
      </c>
      <c r="N145" s="183" t="str">
        <f>[101]Sheet1!$F143</f>
        <v>31,269.68</v>
      </c>
      <c r="O145" s="183">
        <f t="shared" si="16"/>
        <v>0</v>
      </c>
      <c r="P145" s="183">
        <f>'[96]Managerial P&amp;L-CD'!$O145</f>
        <v>131218.52999999997</v>
      </c>
      <c r="Q145" s="183" t="str">
        <f>[101]Sheet1!$G143</f>
        <v>131,218.53</v>
      </c>
      <c r="R145" s="183">
        <f t="shared" si="17"/>
        <v>0</v>
      </c>
    </row>
    <row r="146" spans="1:18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3">
        <f>'[96]Managerial P&amp;L-CD'!$C146</f>
        <v>1.3761451231609045E-2</v>
      </c>
      <c r="E146" s="183" t="str">
        <f>[101]Sheet1!$C144</f>
        <v>2,517,996.71</v>
      </c>
      <c r="F146" s="184">
        <f t="shared" si="13"/>
        <v>-2517996.696238549</v>
      </c>
      <c r="G146" s="183">
        <f>'[96]Managerial P&amp;L-CD'!$D146</f>
        <v>1.3900639866733937E-2</v>
      </c>
      <c r="H146" s="183" t="str">
        <f>[101]Sheet1!$D144</f>
        <v>2,169,974.26</v>
      </c>
      <c r="I146" s="183">
        <f t="shared" si="14"/>
        <v>-2169974.2460993598</v>
      </c>
      <c r="J146" s="183">
        <f>'[96]Managerial P&amp;L-CD'!$E146</f>
        <v>1.5646282407676723E-2</v>
      </c>
      <c r="K146" s="183">
        <f>[101]Sheet1!$E144</f>
        <v>63.91</v>
      </c>
      <c r="L146" s="183">
        <f t="shared" si="15"/>
        <v>-63.894353717592317</v>
      </c>
      <c r="M146" s="183">
        <f>'[96]Managerial P&amp;L-CD'!$F146</f>
        <v>1.2524335539650924E-2</v>
      </c>
      <c r="N146" s="183">
        <f>[101]Sheet1!$F144</f>
        <v>79.84</v>
      </c>
      <c r="O146" s="183">
        <f t="shared" si="16"/>
        <v>-79.827475664460351</v>
      </c>
      <c r="P146" s="183">
        <f>'[96]Managerial P&amp;L-CD'!$O146</f>
        <v>1.3925736705725372E-2</v>
      </c>
      <c r="Q146" s="183">
        <f>[101]Sheet1!$G144</f>
        <v>71.8</v>
      </c>
      <c r="R146" s="184">
        <f t="shared" si="17"/>
        <v>-71.786074263294267</v>
      </c>
    </row>
    <row r="147" spans="1:18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3">
        <f>'[96]Managerial P&amp;L-CD'!$C147</f>
        <v>0</v>
      </c>
      <c r="E147" s="183">
        <f>[101]Sheet1!$C145</f>
        <v>0</v>
      </c>
      <c r="F147" s="183">
        <f t="shared" si="13"/>
        <v>0</v>
      </c>
      <c r="G147" s="183">
        <f>'[96]Managerial P&amp;L-CD'!$D147</f>
        <v>0</v>
      </c>
      <c r="H147" s="183">
        <f>[101]Sheet1!$D145</f>
        <v>0</v>
      </c>
      <c r="I147" s="183">
        <f t="shared" si="14"/>
        <v>0</v>
      </c>
      <c r="J147" s="183">
        <f>'[96]Managerial P&amp;L-CD'!$E147</f>
        <v>0</v>
      </c>
      <c r="K147" s="183">
        <f>[101]Sheet1!$E145</f>
        <v>0</v>
      </c>
      <c r="L147" s="183">
        <f t="shared" si="15"/>
        <v>0</v>
      </c>
      <c r="M147" s="183">
        <f>'[96]Managerial P&amp;L-CD'!$F147</f>
        <v>0</v>
      </c>
      <c r="N147" s="183">
        <f>[101]Sheet1!$F145</f>
        <v>0</v>
      </c>
      <c r="O147" s="183">
        <f t="shared" si="16"/>
        <v>0</v>
      </c>
      <c r="P147" s="183">
        <f>'[96]Managerial P&amp;L-CD'!$O147</f>
        <v>0</v>
      </c>
      <c r="Q147" s="183">
        <f>[101]Sheet1!$G145</f>
        <v>0</v>
      </c>
      <c r="R147" s="183">
        <f t="shared" si="17"/>
        <v>0</v>
      </c>
    </row>
    <row r="148" spans="1:18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3">
        <f>'[96]Managerial P&amp;L-CD'!$C148</f>
        <v>400</v>
      </c>
      <c r="E148" s="183">
        <f>[101]Sheet1!$C146</f>
        <v>400</v>
      </c>
      <c r="F148" s="183">
        <f t="shared" si="13"/>
        <v>0</v>
      </c>
      <c r="G148" s="183">
        <f>'[96]Managerial P&amp;L-CD'!$D148</f>
        <v>30</v>
      </c>
      <c r="H148" s="183">
        <f>[101]Sheet1!$D146</f>
        <v>30</v>
      </c>
      <c r="I148" s="183">
        <f t="shared" si="14"/>
        <v>0</v>
      </c>
      <c r="J148" s="183">
        <f>'[96]Managerial P&amp;L-CD'!$E148</f>
        <v>10</v>
      </c>
      <c r="K148" s="183">
        <f>[101]Sheet1!$E146</f>
        <v>10</v>
      </c>
      <c r="L148" s="183">
        <f t="shared" si="15"/>
        <v>0</v>
      </c>
      <c r="M148" s="183">
        <f>'[96]Managerial P&amp;L-CD'!$F148</f>
        <v>10</v>
      </c>
      <c r="N148" s="183">
        <f>[101]Sheet1!$F146</f>
        <v>10</v>
      </c>
      <c r="O148" s="183">
        <f t="shared" si="16"/>
        <v>0</v>
      </c>
      <c r="P148" s="183">
        <f>'[96]Managerial P&amp;L-CD'!$O148</f>
        <v>450</v>
      </c>
      <c r="Q148" s="183">
        <f>[101]Sheet1!$G146</f>
        <v>450</v>
      </c>
      <c r="R148" s="183">
        <f t="shared" si="17"/>
        <v>0</v>
      </c>
    </row>
    <row r="149" spans="1:18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3">
        <f>'[96]Managerial P&amp;L-CD'!$C149</f>
        <v>0</v>
      </c>
      <c r="E149" s="183">
        <f>[101]Sheet1!$C147</f>
        <v>0</v>
      </c>
      <c r="F149" s="183">
        <f t="shared" si="13"/>
        <v>0</v>
      </c>
      <c r="G149" s="183">
        <f>'[96]Managerial P&amp;L-CD'!$D149</f>
        <v>0</v>
      </c>
      <c r="H149" s="183">
        <f>[101]Sheet1!$D147</f>
        <v>0</v>
      </c>
      <c r="I149" s="183">
        <f t="shared" si="14"/>
        <v>0</v>
      </c>
      <c r="J149" s="183">
        <f>'[96]Managerial P&amp;L-CD'!$E149</f>
        <v>-3.67</v>
      </c>
      <c r="K149" s="183">
        <f>[101]Sheet1!$E147</f>
        <v>-3.67</v>
      </c>
      <c r="L149" s="183">
        <f t="shared" si="15"/>
        <v>0</v>
      </c>
      <c r="M149" s="183">
        <f>'[96]Managerial P&amp;L-CD'!$F149</f>
        <v>0</v>
      </c>
      <c r="N149" s="183">
        <f>[101]Sheet1!$F147</f>
        <v>0</v>
      </c>
      <c r="O149" s="183">
        <f t="shared" si="16"/>
        <v>0</v>
      </c>
      <c r="P149" s="183">
        <f>'[96]Managerial P&amp;L-CD'!$O149</f>
        <v>-3.67</v>
      </c>
      <c r="Q149" s="183">
        <f>[101]Sheet1!$G147</f>
        <v>-3.67</v>
      </c>
      <c r="R149" s="183">
        <f t="shared" si="17"/>
        <v>0</v>
      </c>
    </row>
    <row r="150" spans="1:18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3">
        <f>'[96]Managerial P&amp;L-CD'!$C150</f>
        <v>33780.910000000003</v>
      </c>
      <c r="E150" s="183" t="str">
        <f>[101]Sheet1!$C148</f>
        <v>33,780.91</v>
      </c>
      <c r="F150" s="183">
        <f t="shared" si="13"/>
        <v>0</v>
      </c>
      <c r="G150" s="183">
        <f>'[96]Managerial P&amp;L-CD'!$D150</f>
        <v>29720.48</v>
      </c>
      <c r="H150" s="183" t="str">
        <f>[101]Sheet1!$D148</f>
        <v>29,720.48</v>
      </c>
      <c r="I150" s="183">
        <f t="shared" si="14"/>
        <v>0</v>
      </c>
      <c r="J150" s="183">
        <f>'[96]Managerial P&amp;L-CD'!$E150</f>
        <v>36011.129999999997</v>
      </c>
      <c r="K150" s="183" t="str">
        <f>[101]Sheet1!$E148</f>
        <v>36,011.13</v>
      </c>
      <c r="L150" s="183">
        <f t="shared" si="15"/>
        <v>0</v>
      </c>
      <c r="M150" s="183">
        <f>'[96]Managerial P&amp;L-CD'!$F150</f>
        <v>31259.68</v>
      </c>
      <c r="N150" s="183" t="str">
        <f>[101]Sheet1!$F148</f>
        <v>31,259.68</v>
      </c>
      <c r="O150" s="183">
        <f t="shared" si="16"/>
        <v>0</v>
      </c>
      <c r="P150" s="183">
        <f>'[96]Managerial P&amp;L-CD'!$O150</f>
        <v>130772.19999999998</v>
      </c>
      <c r="Q150" s="183" t="str">
        <f>[101]Sheet1!$G148</f>
        <v>130,772.20</v>
      </c>
      <c r="R150" s="183">
        <f t="shared" si="17"/>
        <v>0</v>
      </c>
    </row>
    <row r="151" spans="1:18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3">
        <f>'[96]Managerial P&amp;L-CD'!$C151</f>
        <v>0</v>
      </c>
      <c r="E151" s="183">
        <f>[101]Sheet1!$C149</f>
        <v>0</v>
      </c>
      <c r="F151" s="183">
        <f t="shared" si="13"/>
        <v>0</v>
      </c>
      <c r="G151" s="183">
        <f>'[96]Managerial P&amp;L-CD'!$D151</f>
        <v>0</v>
      </c>
      <c r="H151" s="183">
        <f>[101]Sheet1!$D149</f>
        <v>0</v>
      </c>
      <c r="I151" s="183">
        <f t="shared" si="14"/>
        <v>0</v>
      </c>
      <c r="J151" s="183">
        <f>'[96]Managerial P&amp;L-CD'!$E151</f>
        <v>0</v>
      </c>
      <c r="K151" s="183">
        <f>[101]Sheet1!$E149</f>
        <v>0</v>
      </c>
      <c r="L151" s="183">
        <f t="shared" si="15"/>
        <v>0</v>
      </c>
      <c r="M151" s="183">
        <f>'[96]Managerial P&amp;L-CD'!$F151</f>
        <v>0</v>
      </c>
      <c r="N151" s="183">
        <f>[101]Sheet1!$F149</f>
        <v>0</v>
      </c>
      <c r="O151" s="183">
        <f t="shared" si="16"/>
        <v>0</v>
      </c>
      <c r="P151" s="183">
        <f>'[96]Managerial P&amp;L-CD'!$O151</f>
        <v>0</v>
      </c>
      <c r="Q151" s="183">
        <f>[101]Sheet1!$G149</f>
        <v>0</v>
      </c>
      <c r="R151" s="183">
        <f t="shared" si="17"/>
        <v>0</v>
      </c>
    </row>
    <row r="152" spans="1:18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3">
        <f>'[96]Managerial P&amp;L-CD'!$C152</f>
        <v>0</v>
      </c>
      <c r="E152" s="183">
        <f>[101]Sheet1!$C150</f>
        <v>0</v>
      </c>
      <c r="F152" s="183">
        <f t="shared" si="13"/>
        <v>0</v>
      </c>
      <c r="G152" s="183">
        <f>'[96]Managerial P&amp;L-CD'!$D152</f>
        <v>0</v>
      </c>
      <c r="H152" s="183">
        <f>[101]Sheet1!$D150</f>
        <v>0</v>
      </c>
      <c r="I152" s="183">
        <f t="shared" si="14"/>
        <v>0</v>
      </c>
      <c r="J152" s="183">
        <f>'[96]Managerial P&amp;L-CD'!$E152</f>
        <v>0</v>
      </c>
      <c r="K152" s="183">
        <f>[101]Sheet1!$E150</f>
        <v>0</v>
      </c>
      <c r="L152" s="183">
        <f t="shared" si="15"/>
        <v>0</v>
      </c>
      <c r="M152" s="183">
        <f>'[96]Managerial P&amp;L-CD'!$F152</f>
        <v>0</v>
      </c>
      <c r="N152" s="183">
        <f>[101]Sheet1!$F150</f>
        <v>0</v>
      </c>
      <c r="O152" s="183">
        <f t="shared" si="16"/>
        <v>0</v>
      </c>
      <c r="P152" s="183">
        <f>'[96]Managerial P&amp;L-CD'!$O152</f>
        <v>0</v>
      </c>
      <c r="Q152" s="183">
        <f>[101]Sheet1!$G150</f>
        <v>0</v>
      </c>
      <c r="R152" s="183">
        <f t="shared" si="17"/>
        <v>0</v>
      </c>
    </row>
    <row r="153" spans="1:18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3">
        <f>'[96]Managerial P&amp;L-CD'!$C153</f>
        <v>0</v>
      </c>
      <c r="E153" s="183">
        <f>[101]Sheet1!$C151</f>
        <v>0</v>
      </c>
      <c r="F153" s="183">
        <f t="shared" si="13"/>
        <v>0</v>
      </c>
      <c r="G153" s="183">
        <f>'[96]Managerial P&amp;L-CD'!$D153</f>
        <v>0</v>
      </c>
      <c r="H153" s="183">
        <f>[101]Sheet1!$D151</f>
        <v>0</v>
      </c>
      <c r="I153" s="183">
        <f t="shared" si="14"/>
        <v>0</v>
      </c>
      <c r="J153" s="183">
        <f>'[96]Managerial P&amp;L-CD'!$E153</f>
        <v>0</v>
      </c>
      <c r="K153" s="183">
        <f>[101]Sheet1!$E151</f>
        <v>0</v>
      </c>
      <c r="L153" s="183">
        <f t="shared" si="15"/>
        <v>0</v>
      </c>
      <c r="M153" s="183">
        <f>'[96]Managerial P&amp;L-CD'!$F153</f>
        <v>0</v>
      </c>
      <c r="N153" s="183">
        <f>[101]Sheet1!$F151</f>
        <v>0</v>
      </c>
      <c r="O153" s="183">
        <f t="shared" si="16"/>
        <v>0</v>
      </c>
      <c r="P153" s="183">
        <f>'[96]Managerial P&amp;L-CD'!$O153</f>
        <v>0</v>
      </c>
      <c r="Q153" s="183">
        <f>[101]Sheet1!$G151</f>
        <v>0</v>
      </c>
      <c r="R153" s="183">
        <f t="shared" si="17"/>
        <v>0</v>
      </c>
    </row>
    <row r="154" spans="1:18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3">
        <f>'[96]Managerial P&amp;L-CD'!$C154</f>
        <v>0</v>
      </c>
      <c r="E154" s="183">
        <f>[101]Sheet1!$C152</f>
        <v>0</v>
      </c>
      <c r="F154" s="183">
        <f t="shared" si="13"/>
        <v>0</v>
      </c>
      <c r="G154" s="183">
        <f>'[96]Managerial P&amp;L-CD'!$D154</f>
        <v>0</v>
      </c>
      <c r="H154" s="183">
        <f>[101]Sheet1!$D152</f>
        <v>0</v>
      </c>
      <c r="I154" s="183">
        <f t="shared" si="14"/>
        <v>0</v>
      </c>
      <c r="J154" s="183">
        <f>'[96]Managerial P&amp;L-CD'!$E154</f>
        <v>0</v>
      </c>
      <c r="K154" s="183">
        <f>[101]Sheet1!$E152</f>
        <v>0</v>
      </c>
      <c r="L154" s="183">
        <f t="shared" si="15"/>
        <v>0</v>
      </c>
      <c r="M154" s="183">
        <f>'[96]Managerial P&amp;L-CD'!$F154</f>
        <v>0</v>
      </c>
      <c r="N154" s="183">
        <f>[101]Sheet1!$F152</f>
        <v>0</v>
      </c>
      <c r="O154" s="183">
        <f t="shared" si="16"/>
        <v>0</v>
      </c>
      <c r="P154" s="183">
        <f>'[96]Managerial P&amp;L-CD'!$O154</f>
        <v>0</v>
      </c>
      <c r="Q154" s="183">
        <f>[101]Sheet1!$G152</f>
        <v>0</v>
      </c>
      <c r="R154" s="183">
        <f t="shared" si="17"/>
        <v>0</v>
      </c>
    </row>
    <row r="155" spans="1:18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3">
        <f>'[96]Managerial P&amp;L-CD'!$C155</f>
        <v>253133.09999999983</v>
      </c>
      <c r="E155" s="183">
        <f>[101]Sheet1!$C153</f>
        <v>0</v>
      </c>
      <c r="F155" s="183">
        <f t="shared" si="13"/>
        <v>253133.09999999983</v>
      </c>
      <c r="G155" s="183">
        <f>'[96]Managerial P&amp;L-CD'!$D155</f>
        <v>322455.08999999973</v>
      </c>
      <c r="H155" s="183">
        <f>[101]Sheet1!$D153</f>
        <v>0</v>
      </c>
      <c r="I155" s="183">
        <f t="shared" si="14"/>
        <v>322455.08999999973</v>
      </c>
      <c r="J155" s="183">
        <f>'[96]Managerial P&amp;L-CD'!$E155</f>
        <v>616094.76999999979</v>
      </c>
      <c r="K155" s="183">
        <f>[101]Sheet1!$E153</f>
        <v>0</v>
      </c>
      <c r="L155" s="183">
        <f t="shared" si="15"/>
        <v>616094.76999999979</v>
      </c>
      <c r="M155" s="183">
        <f>'[96]Managerial P&amp;L-CD'!$F155</f>
        <v>718123.57999999973</v>
      </c>
      <c r="N155" s="183">
        <f>[101]Sheet1!$F153</f>
        <v>0</v>
      </c>
      <c r="O155" s="183">
        <f t="shared" si="16"/>
        <v>718123.57999999973</v>
      </c>
      <c r="P155" s="183">
        <f>'[96]Managerial P&amp;L-CD'!$O155</f>
        <v>1909806.5400000005</v>
      </c>
      <c r="Q155" s="183">
        <f>[101]Sheet1!$G153</f>
        <v>0</v>
      </c>
      <c r="R155" s="183">
        <f t="shared" si="17"/>
        <v>1909806.5400000005</v>
      </c>
    </row>
    <row r="156" spans="1:18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3">
        <f>'[96]Managerial P&amp;L-CD'!$C156</f>
        <v>0.10191299209868938</v>
      </c>
      <c r="E156" s="183" t="str">
        <f>[101]Sheet1!$C154</f>
        <v>2,483,815.80</v>
      </c>
      <c r="F156" s="184">
        <f t="shared" si="13"/>
        <v>-2483815.6980870077</v>
      </c>
      <c r="G156" s="183">
        <f>'[96]Managerial P&amp;L-CD'!$D156</f>
        <v>0.15066419362932215</v>
      </c>
      <c r="H156" s="183" t="str">
        <f>[101]Sheet1!$D154</f>
        <v>2,140,223.78</v>
      </c>
      <c r="I156" s="183">
        <f t="shared" si="14"/>
        <v>-2140223.6293358062</v>
      </c>
      <c r="J156" s="183">
        <f>'[96]Managerial P&amp;L-CD'!$E156</f>
        <v>0.26763666181103923</v>
      </c>
      <c r="K156" s="183">
        <f>[101]Sheet1!$E154</f>
        <v>0</v>
      </c>
      <c r="L156" s="183">
        <f t="shared" si="15"/>
        <v>0.26763666181103923</v>
      </c>
      <c r="M156" s="183">
        <f>'[96]Managerial P&amp;L-CD'!$F156</f>
        <v>0.2876275252850477</v>
      </c>
      <c r="N156" s="183">
        <f>[101]Sheet1!$F154</f>
        <v>0</v>
      </c>
      <c r="O156" s="183">
        <f t="shared" si="16"/>
        <v>0.2876275252850477</v>
      </c>
      <c r="P156" s="183">
        <f>'[96]Managerial P&amp;L-CD'!$O156</f>
        <v>0.20268069635372674</v>
      </c>
      <c r="Q156" s="183">
        <f>[101]Sheet1!$G154</f>
        <v>0</v>
      </c>
      <c r="R156" s="184">
        <f t="shared" si="17"/>
        <v>0.20268069635372674</v>
      </c>
    </row>
    <row r="157" spans="1:18" ht="17.100000000000001" customHeight="1" x14ac:dyDescent="0.2">
      <c r="A157" s="39"/>
      <c r="B157" s="180">
        <f t="shared" si="12"/>
        <v>154</v>
      </c>
      <c r="C157" s="196" t="s">
        <v>1644</v>
      </c>
      <c r="D157" s="183">
        <f>'[96]Managerial P&amp;L-CD'!$C157</f>
        <v>0</v>
      </c>
      <c r="E157" s="183">
        <f>[101]Sheet1!$C155</f>
        <v>0</v>
      </c>
      <c r="F157" s="183">
        <f t="shared" si="13"/>
        <v>0</v>
      </c>
      <c r="G157" s="183">
        <f>'[96]Managerial P&amp;L-CD'!$D157</f>
        <v>0</v>
      </c>
      <c r="H157" s="183">
        <f>[101]Sheet1!$D155</f>
        <v>0</v>
      </c>
      <c r="I157" s="183">
        <f t="shared" si="14"/>
        <v>0</v>
      </c>
      <c r="J157" s="183">
        <f>'[96]Managerial P&amp;L-CD'!$E157</f>
        <v>0</v>
      </c>
      <c r="K157" s="183">
        <f>[101]Sheet1!$E155</f>
        <v>0</v>
      </c>
      <c r="L157" s="183">
        <f t="shared" si="15"/>
        <v>0</v>
      </c>
      <c r="M157" s="183">
        <f>'[96]Managerial P&amp;L-CD'!$F157</f>
        <v>0</v>
      </c>
      <c r="N157" s="183">
        <f>[101]Sheet1!$F155</f>
        <v>0</v>
      </c>
      <c r="O157" s="183">
        <f t="shared" si="16"/>
        <v>0</v>
      </c>
      <c r="P157" s="183">
        <f>'[96]Managerial P&amp;L-CD'!$O157</f>
        <v>0</v>
      </c>
      <c r="Q157" s="183">
        <f>[101]Sheet1!$G155</f>
        <v>0</v>
      </c>
      <c r="R157" s="183">
        <f t="shared" si="17"/>
        <v>0</v>
      </c>
    </row>
    <row r="158" spans="1:18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3">
        <f>'[96]Managerial P&amp;L-CD'!$C158</f>
        <v>0</v>
      </c>
      <c r="E158" s="183">
        <f>[101]Sheet1!$C156</f>
        <v>0</v>
      </c>
      <c r="F158" s="183">
        <f t="shared" si="13"/>
        <v>0</v>
      </c>
      <c r="G158" s="183">
        <f>'[96]Managerial P&amp;L-CD'!$D158</f>
        <v>0</v>
      </c>
      <c r="H158" s="183">
        <f>[101]Sheet1!$D156</f>
        <v>0</v>
      </c>
      <c r="I158" s="183">
        <f t="shared" si="14"/>
        <v>0</v>
      </c>
      <c r="J158" s="183">
        <f>'[96]Managerial P&amp;L-CD'!$E158</f>
        <v>0</v>
      </c>
      <c r="K158" s="183">
        <f>[101]Sheet1!$E156</f>
        <v>0</v>
      </c>
      <c r="L158" s="183">
        <f t="shared" si="15"/>
        <v>0</v>
      </c>
      <c r="M158" s="183">
        <f>'[96]Managerial P&amp;L-CD'!$F158</f>
        <v>0</v>
      </c>
      <c r="N158" s="183">
        <f>[101]Sheet1!$F156</f>
        <v>0</v>
      </c>
      <c r="O158" s="183">
        <f t="shared" si="16"/>
        <v>0</v>
      </c>
      <c r="P158" s="183">
        <f>'[96]Managerial P&amp;L-CD'!$O158</f>
        <v>0</v>
      </c>
      <c r="Q158" s="183">
        <f>[101]Sheet1!$G156</f>
        <v>0</v>
      </c>
      <c r="R158" s="183">
        <f t="shared" si="17"/>
        <v>0</v>
      </c>
    </row>
    <row r="159" spans="1:18" ht="15.95" customHeight="1" x14ac:dyDescent="0.2">
      <c r="A159" s="39"/>
      <c r="B159" s="180">
        <f t="shared" si="12"/>
        <v>156</v>
      </c>
      <c r="C159" s="172" t="s">
        <v>1634</v>
      </c>
      <c r="D159" s="183">
        <f>'[96]Managerial P&amp;L-CD'!$C159</f>
        <v>0</v>
      </c>
      <c r="E159" s="183">
        <f>[101]Sheet1!$C157</f>
        <v>0</v>
      </c>
      <c r="F159" s="183">
        <f t="shared" si="13"/>
        <v>0</v>
      </c>
      <c r="G159" s="183">
        <f>'[96]Managerial P&amp;L-CD'!$D159</f>
        <v>0</v>
      </c>
      <c r="H159" s="183">
        <f>[101]Sheet1!$D157</f>
        <v>0</v>
      </c>
      <c r="I159" s="183">
        <f t="shared" si="14"/>
        <v>0</v>
      </c>
      <c r="J159" s="183">
        <f>'[96]Managerial P&amp;L-CD'!$E159</f>
        <v>0</v>
      </c>
      <c r="K159" s="183">
        <f>[101]Sheet1!$E157</f>
        <v>0</v>
      </c>
      <c r="L159" s="183">
        <f t="shared" si="15"/>
        <v>0</v>
      </c>
      <c r="M159" s="183">
        <f>'[96]Managerial P&amp;L-CD'!$F159</f>
        <v>0</v>
      </c>
      <c r="N159" s="183">
        <f>[101]Sheet1!$F157</f>
        <v>0</v>
      </c>
      <c r="O159" s="183">
        <f t="shared" si="16"/>
        <v>0</v>
      </c>
      <c r="P159" s="183">
        <f>'[96]Managerial P&amp;L-CD'!$O159</f>
        <v>0</v>
      </c>
      <c r="Q159" s="183">
        <f>[101]Sheet1!$G157</f>
        <v>0</v>
      </c>
      <c r="R159" s="183">
        <f t="shared" si="17"/>
        <v>0</v>
      </c>
    </row>
    <row r="160" spans="1:18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3">
        <f>'[96]Managerial P&amp;L-CD'!$C160</f>
        <v>253133.09999999983</v>
      </c>
      <c r="E160" s="183">
        <f>[101]Sheet1!$C158</f>
        <v>0</v>
      </c>
      <c r="F160" s="183">
        <f t="shared" si="13"/>
        <v>253133.09999999983</v>
      </c>
      <c r="G160" s="183">
        <f>'[96]Managerial P&amp;L-CD'!$D160</f>
        <v>322455.08999999973</v>
      </c>
      <c r="H160" s="183">
        <f>[101]Sheet1!$D158</f>
        <v>0</v>
      </c>
      <c r="I160" s="183">
        <f t="shared" si="14"/>
        <v>322455.08999999973</v>
      </c>
      <c r="J160" s="183">
        <f>'[96]Managerial P&amp;L-CD'!$E160</f>
        <v>616094.76999999979</v>
      </c>
      <c r="K160" s="183">
        <f>[101]Sheet1!$E158</f>
        <v>0</v>
      </c>
      <c r="L160" s="183">
        <f t="shared" si="15"/>
        <v>616094.76999999979</v>
      </c>
      <c r="M160" s="183">
        <f>'[96]Managerial P&amp;L-CD'!$F160</f>
        <v>718123.57999999973</v>
      </c>
      <c r="N160" s="183">
        <f>[101]Sheet1!$F158</f>
        <v>0</v>
      </c>
      <c r="O160" s="183">
        <f t="shared" si="16"/>
        <v>718123.57999999973</v>
      </c>
      <c r="P160" s="183">
        <f>'[96]Managerial P&amp;L-CD'!$O160</f>
        <v>1909806.5400000005</v>
      </c>
      <c r="Q160" s="183">
        <f>[101]Sheet1!$G158</f>
        <v>0</v>
      </c>
      <c r="R160" s="183">
        <f t="shared" si="17"/>
        <v>1909806.5400000005</v>
      </c>
    </row>
    <row r="161" spans="1:18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86">
        <f>'[96]Managerial P&amp;L-CD'!$C161</f>
        <v>0.10191299209868938</v>
      </c>
      <c r="E161" s="186" t="str">
        <f>[101]Sheet1!$C159</f>
        <v>2,483,815.80</v>
      </c>
      <c r="F161" s="185">
        <f t="shared" si="13"/>
        <v>-2483815.6980870077</v>
      </c>
      <c r="G161" s="186">
        <f>'[96]Managerial P&amp;L-CD'!$D161</f>
        <v>0.15066419362932215</v>
      </c>
      <c r="H161" s="186" t="str">
        <f>[101]Sheet1!$D159</f>
        <v>2,140,223.78</v>
      </c>
      <c r="I161" s="186">
        <f t="shared" si="14"/>
        <v>-2140223.6293358062</v>
      </c>
      <c r="J161" s="186">
        <f>'[96]Managerial P&amp;L-CD'!$E161</f>
        <v>0.26763666181103923</v>
      </c>
      <c r="K161" s="186">
        <f>[101]Sheet1!$E159</f>
        <v>0</v>
      </c>
      <c r="L161" s="186">
        <f t="shared" si="15"/>
        <v>0.26763666181103923</v>
      </c>
      <c r="M161" s="186">
        <f>'[96]Managerial P&amp;L-CD'!$F161</f>
        <v>0.2876275252850477</v>
      </c>
      <c r="N161" s="186">
        <f>[101]Sheet1!$F159</f>
        <v>0</v>
      </c>
      <c r="O161" s="186">
        <f t="shared" si="16"/>
        <v>0.2876275252850477</v>
      </c>
      <c r="P161" s="186">
        <f>'[96]Managerial P&amp;L-CD'!$O161</f>
        <v>0.20268069635372674</v>
      </c>
      <c r="Q161" s="186">
        <f>[101]Sheet1!$G159</f>
        <v>0</v>
      </c>
      <c r="R161" s="185">
        <f t="shared" si="17"/>
        <v>0.20268069635372674</v>
      </c>
    </row>
  </sheetData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8142-8D21-4133-B0C4-17BE1A238BDA}">
  <dimension ref="A1:R161"/>
  <sheetViews>
    <sheetView showZeros="0" zoomScaleNormal="100" workbookViewId="0">
      <pane xSplit="1" ySplit="3" topLeftCell="B127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F149" sqref="F149"/>
    </sheetView>
  </sheetViews>
  <sheetFormatPr defaultColWidth="10.140625" defaultRowHeight="15" x14ac:dyDescent="0.2"/>
  <cols>
    <col min="1" max="1" width="55.7109375" style="17" bestFit="1" customWidth="1"/>
    <col min="2" max="2" width="5.5703125" style="160" bestFit="1" customWidth="1"/>
    <col min="3" max="3" width="11.28515625" style="17" bestFit="1" customWidth="1"/>
    <col min="4" max="4" width="12.28515625" style="163" bestFit="1" customWidth="1"/>
    <col min="5" max="5" width="13.28515625" style="163" bestFit="1" customWidth="1"/>
    <col min="6" max="6" width="14" style="163" bestFit="1" customWidth="1"/>
    <col min="7" max="8" width="12.28515625" style="163" bestFit="1" customWidth="1"/>
    <col min="9" max="9" width="12.85546875" style="163" bestFit="1" customWidth="1"/>
    <col min="10" max="11" width="12.28515625" style="163" bestFit="1" customWidth="1"/>
    <col min="12" max="12" width="12.85546875" style="163" bestFit="1" customWidth="1"/>
    <col min="13" max="14" width="12.28515625" style="163" bestFit="1" customWidth="1"/>
    <col min="15" max="15" width="12.85546875" style="163" bestFit="1" customWidth="1"/>
    <col min="16" max="18" width="13.28515625" style="163" bestFit="1" customWidth="1"/>
    <col min="19" max="16384" width="10.140625" style="18"/>
  </cols>
  <sheetData>
    <row r="1" spans="1:18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s="36" customFormat="1" ht="45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P&amp;L-BJ'!$C3</f>
        <v>Jan-23</v>
      </c>
      <c r="E3" s="170" t="s">
        <v>1628</v>
      </c>
      <c r="F3" s="171" t="s">
        <v>1629</v>
      </c>
      <c r="G3" s="169" t="str">
        <f>'[96]Managerial P&amp;L-BJ'!$D$3</f>
        <v>Feb-23</v>
      </c>
      <c r="H3" s="170" t="s">
        <v>1630</v>
      </c>
      <c r="I3" s="171" t="s">
        <v>1631</v>
      </c>
      <c r="J3" s="169" t="str">
        <f>'[96]Managerial P&amp;L-BJ'!$E$3</f>
        <v>Mar-23</v>
      </c>
      <c r="K3" s="170" t="s">
        <v>1638</v>
      </c>
      <c r="L3" s="171" t="s">
        <v>1639</v>
      </c>
      <c r="M3" s="169" t="str">
        <f>'[96]Managerial P&amp;L-BJ'!$F$3</f>
        <v>Apr-23</v>
      </c>
      <c r="N3" s="170" t="s">
        <v>1640</v>
      </c>
      <c r="O3" s="171" t="s">
        <v>1641</v>
      </c>
      <c r="P3" s="169" t="str">
        <f>'[96]Managerial P&amp;L-BJ'!$O$3</f>
        <v>2023 YTD</v>
      </c>
      <c r="Q3" s="170" t="s">
        <v>1642</v>
      </c>
      <c r="R3" s="170" t="s">
        <v>1643</v>
      </c>
    </row>
    <row r="4" spans="1:18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3">
        <f>'[96]Managerial P&amp;L-BJ'!$C4</f>
        <v>4868420</v>
      </c>
      <c r="E4" s="183">
        <f>[102]Sheet1!$C2</f>
        <v>0</v>
      </c>
      <c r="F4" s="183">
        <f>D4-E4</f>
        <v>4868420</v>
      </c>
      <c r="G4" s="183">
        <f>'[96]Managerial P&amp;L-BJ'!$D4</f>
        <v>3832603</v>
      </c>
      <c r="H4" s="183">
        <f>[102]Sheet1!$D2</f>
        <v>0</v>
      </c>
      <c r="I4" s="183">
        <f>G4-H4</f>
        <v>3832603</v>
      </c>
      <c r="J4" s="183">
        <f>'[96]Managerial P&amp;L-BJ'!$E4</f>
        <v>3355580</v>
      </c>
      <c r="K4" s="183">
        <f>[102]Sheet1!$E2</f>
        <v>0</v>
      </c>
      <c r="L4" s="183">
        <f>J4-K4</f>
        <v>3355580</v>
      </c>
      <c r="M4" s="183">
        <f>'[96]Managerial P&amp;L-BJ'!$F4</f>
        <v>3734260</v>
      </c>
      <c r="N4" s="183">
        <f>[102]Sheet1!$F2</f>
        <v>0</v>
      </c>
      <c r="O4" s="183">
        <f>M4-N4</f>
        <v>3734260</v>
      </c>
      <c r="P4" s="183">
        <f>'[96]Managerial P&amp;L-BJ'!$O4</f>
        <v>15790862.999999998</v>
      </c>
      <c r="Q4" s="183">
        <f>[102]Sheet1!$G2</f>
        <v>0</v>
      </c>
      <c r="R4" s="183">
        <f>P4-Q4</f>
        <v>15790862.999999998</v>
      </c>
    </row>
    <row r="5" spans="1:18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3">
        <f>'[96]Managerial P&amp;L-BJ'!$C5</f>
        <v>-929457</v>
      </c>
      <c r="E5" s="183">
        <f>[102]Sheet1!$C3</f>
        <v>0</v>
      </c>
      <c r="F5" s="183">
        <f t="shared" ref="F5:F68" si="1">D5-E5</f>
        <v>-929457</v>
      </c>
      <c r="G5" s="183">
        <f>'[96]Managerial P&amp;L-BJ'!$D5</f>
        <v>-200514</v>
      </c>
      <c r="H5" s="183">
        <f>[102]Sheet1!$D3</f>
        <v>0</v>
      </c>
      <c r="I5" s="183">
        <f t="shared" ref="I5:I68" si="2">G5-H5</f>
        <v>-200514</v>
      </c>
      <c r="J5" s="183">
        <f>'[96]Managerial P&amp;L-BJ'!$E5</f>
        <v>-109728</v>
      </c>
      <c r="K5" s="183">
        <f>[102]Sheet1!$E3</f>
        <v>0</v>
      </c>
      <c r="L5" s="183">
        <f t="shared" ref="L5:L68" si="3">J5-K5</f>
        <v>-109728</v>
      </c>
      <c r="M5" s="183">
        <f>'[96]Managerial P&amp;L-BJ'!$F5</f>
        <v>-4110</v>
      </c>
      <c r="N5" s="183">
        <f>[102]Sheet1!$F3</f>
        <v>0</v>
      </c>
      <c r="O5" s="183">
        <f t="shared" ref="O5:O68" si="4">M5-N5</f>
        <v>-4110</v>
      </c>
      <c r="P5" s="183">
        <f>'[96]Managerial P&amp;L-BJ'!$O5</f>
        <v>-1243809</v>
      </c>
      <c r="Q5" s="183">
        <f>[102]Sheet1!$G3</f>
        <v>0</v>
      </c>
      <c r="R5" s="183">
        <f t="shared" ref="R5:R68" si="5">P5-Q5</f>
        <v>-1243809</v>
      </c>
    </row>
    <row r="6" spans="1:18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3">
        <f>'[96]Managerial P&amp;L-BJ'!$C6</f>
        <v>3938963</v>
      </c>
      <c r="E6" s="183">
        <f>[102]Sheet1!$C4</f>
        <v>0</v>
      </c>
      <c r="F6" s="183">
        <f t="shared" si="1"/>
        <v>3938963</v>
      </c>
      <c r="G6" s="183">
        <f>'[96]Managerial P&amp;L-BJ'!$D6</f>
        <v>3632089</v>
      </c>
      <c r="H6" s="183">
        <f>[102]Sheet1!$D4</f>
        <v>0</v>
      </c>
      <c r="I6" s="183">
        <f t="shared" si="2"/>
        <v>3632089</v>
      </c>
      <c r="J6" s="183">
        <f>'[96]Managerial P&amp;L-BJ'!$E6</f>
        <v>3245852</v>
      </c>
      <c r="K6" s="183">
        <f>[102]Sheet1!$E4</f>
        <v>0</v>
      </c>
      <c r="L6" s="183">
        <f t="shared" si="3"/>
        <v>3245852</v>
      </c>
      <c r="M6" s="183">
        <f>'[96]Managerial P&amp;L-BJ'!$F6</f>
        <v>3730150</v>
      </c>
      <c r="N6" s="183">
        <f>[102]Sheet1!$F4</f>
        <v>0</v>
      </c>
      <c r="O6" s="183">
        <f t="shared" si="4"/>
        <v>3730150</v>
      </c>
      <c r="P6" s="183">
        <f>'[96]Managerial P&amp;L-BJ'!$O6</f>
        <v>14547053.999999998</v>
      </c>
      <c r="Q6" s="183">
        <f>[102]Sheet1!$G4</f>
        <v>0</v>
      </c>
      <c r="R6" s="183">
        <f t="shared" si="5"/>
        <v>14547053.999999998</v>
      </c>
    </row>
    <row r="7" spans="1:18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3">
        <f>'[96]Managerial P&amp;L-BJ'!$C7</f>
        <v>-453154.47</v>
      </c>
      <c r="E7" s="183">
        <f>[102]Sheet1!$C5</f>
        <v>0</v>
      </c>
      <c r="F7" s="183">
        <f t="shared" si="1"/>
        <v>-453154.47</v>
      </c>
      <c r="G7" s="183">
        <f>'[96]Managerial P&amp;L-BJ'!$D7</f>
        <v>-417851.35</v>
      </c>
      <c r="H7" s="183">
        <f>[102]Sheet1!$D5</f>
        <v>0</v>
      </c>
      <c r="I7" s="183">
        <f t="shared" si="2"/>
        <v>-417851.35</v>
      </c>
      <c r="J7" s="183">
        <f>'[96]Managerial P&amp;L-BJ'!$E7</f>
        <v>-373416.74</v>
      </c>
      <c r="K7" s="183">
        <f>[102]Sheet1!$E5</f>
        <v>0</v>
      </c>
      <c r="L7" s="183">
        <f t="shared" si="3"/>
        <v>-373416.74</v>
      </c>
      <c r="M7" s="183">
        <f>'[96]Managerial P&amp;L-BJ'!$F7</f>
        <v>-429131.88</v>
      </c>
      <c r="N7" s="183">
        <f>[102]Sheet1!$F5</f>
        <v>0</v>
      </c>
      <c r="O7" s="183">
        <f t="shared" si="4"/>
        <v>-429131.88</v>
      </c>
      <c r="P7" s="183">
        <f>'[96]Managerial P&amp;L-BJ'!$O7</f>
        <v>-1673554.44</v>
      </c>
      <c r="Q7" s="183">
        <f>[102]Sheet1!$G5</f>
        <v>0</v>
      </c>
      <c r="R7" s="183">
        <f t="shared" si="5"/>
        <v>-1673554.44</v>
      </c>
    </row>
    <row r="8" spans="1:18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3">
        <f>'[96]Managerial P&amp;L-BJ'!$C8</f>
        <v>3485808.53</v>
      </c>
      <c r="E8" s="183" t="str">
        <f>[102]Sheet1!$C6</f>
        <v>3,485,808.53</v>
      </c>
      <c r="F8" s="183">
        <f t="shared" si="1"/>
        <v>0</v>
      </c>
      <c r="G8" s="183">
        <f>'[96]Managerial P&amp;L-BJ'!$D8</f>
        <v>3214237.65</v>
      </c>
      <c r="H8" s="183" t="str">
        <f>[102]Sheet1!$D6</f>
        <v>3,214,237.65</v>
      </c>
      <c r="I8" s="183">
        <f t="shared" si="2"/>
        <v>0</v>
      </c>
      <c r="J8" s="183">
        <f>'[96]Managerial P&amp;L-BJ'!$E8</f>
        <v>2872435.26</v>
      </c>
      <c r="K8" s="183" t="str">
        <f>[102]Sheet1!$E6</f>
        <v>2,872,435.26</v>
      </c>
      <c r="L8" s="183">
        <f t="shared" si="3"/>
        <v>0</v>
      </c>
      <c r="M8" s="183">
        <f>'[96]Managerial P&amp;L-BJ'!$F8</f>
        <v>3301018.12</v>
      </c>
      <c r="N8" s="183" t="str">
        <f>[102]Sheet1!$F6</f>
        <v>3,301,018.12</v>
      </c>
      <c r="O8" s="183">
        <f t="shared" si="4"/>
        <v>0</v>
      </c>
      <c r="P8" s="183">
        <f>'[96]Managerial P&amp;L-BJ'!$O8</f>
        <v>12873499.559999999</v>
      </c>
      <c r="Q8" s="183" t="str">
        <f>[102]Sheet1!$G6</f>
        <v>12,873,499.56</v>
      </c>
      <c r="R8" s="183">
        <f t="shared" si="5"/>
        <v>0</v>
      </c>
    </row>
    <row r="9" spans="1:18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3">
        <f>'[96]Managerial P&amp;L-BJ'!$C9</f>
        <v>0</v>
      </c>
      <c r="E9" s="183">
        <f>[102]Sheet1!$C7</f>
        <v>0</v>
      </c>
      <c r="F9" s="183">
        <f t="shared" si="1"/>
        <v>0</v>
      </c>
      <c r="G9" s="183">
        <f>'[96]Managerial P&amp;L-BJ'!$D9</f>
        <v>0</v>
      </c>
      <c r="H9" s="183">
        <f>[102]Sheet1!$D7</f>
        <v>0</v>
      </c>
      <c r="I9" s="183">
        <f t="shared" si="2"/>
        <v>0</v>
      </c>
      <c r="J9" s="183">
        <f>'[96]Managerial P&amp;L-BJ'!$E9</f>
        <v>0</v>
      </c>
      <c r="K9" s="183">
        <f>[102]Sheet1!$E7</f>
        <v>0</v>
      </c>
      <c r="L9" s="183">
        <f t="shared" si="3"/>
        <v>0</v>
      </c>
      <c r="M9" s="183">
        <f>'[96]Managerial P&amp;L-BJ'!$F9</f>
        <v>0</v>
      </c>
      <c r="N9" s="183">
        <f>[102]Sheet1!$F7</f>
        <v>0</v>
      </c>
      <c r="O9" s="183">
        <f t="shared" si="4"/>
        <v>0</v>
      </c>
      <c r="P9" s="183">
        <f>'[96]Managerial P&amp;L-BJ'!$O9</f>
        <v>0</v>
      </c>
      <c r="Q9" s="183">
        <f>[102]Sheet1!$G7</f>
        <v>0</v>
      </c>
      <c r="R9" s="183">
        <f t="shared" si="5"/>
        <v>0</v>
      </c>
    </row>
    <row r="10" spans="1:18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3">
        <f>'[96]Managerial P&amp;L-BJ'!$C10</f>
        <v>3485808.53</v>
      </c>
      <c r="E10" s="183" t="str">
        <f>[102]Sheet1!$C8</f>
        <v>3,485,808.53</v>
      </c>
      <c r="F10" s="183">
        <f t="shared" si="1"/>
        <v>0</v>
      </c>
      <c r="G10" s="183">
        <f>'[96]Managerial P&amp;L-BJ'!$D10</f>
        <v>3214237.65</v>
      </c>
      <c r="H10" s="183" t="str">
        <f>[102]Sheet1!$D8</f>
        <v>3,214,237.65</v>
      </c>
      <c r="I10" s="183">
        <f t="shared" si="2"/>
        <v>0</v>
      </c>
      <c r="J10" s="183">
        <f>'[96]Managerial P&amp;L-BJ'!$E10</f>
        <v>2872435.26</v>
      </c>
      <c r="K10" s="183" t="str">
        <f>[102]Sheet1!$E8</f>
        <v>2,872,435.26</v>
      </c>
      <c r="L10" s="183">
        <f t="shared" si="3"/>
        <v>0</v>
      </c>
      <c r="M10" s="183">
        <f>'[96]Managerial P&amp;L-BJ'!$F10</f>
        <v>3301018.12</v>
      </c>
      <c r="N10" s="183" t="str">
        <f>[102]Sheet1!$F8</f>
        <v>3,301,018.12</v>
      </c>
      <c r="O10" s="183">
        <f t="shared" si="4"/>
        <v>0</v>
      </c>
      <c r="P10" s="183">
        <f>'[96]Managerial P&amp;L-BJ'!$O10</f>
        <v>12873499.559999999</v>
      </c>
      <c r="Q10" s="183" t="str">
        <f>[102]Sheet1!$G8</f>
        <v>12,873,499.56</v>
      </c>
      <c r="R10" s="183">
        <f t="shared" si="5"/>
        <v>0</v>
      </c>
    </row>
    <row r="11" spans="1:18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3">
        <f>'[96]Managerial P&amp;L-BJ'!$C11</f>
        <v>0</v>
      </c>
      <c r="E11" s="183">
        <f>[102]Sheet1!$C9</f>
        <v>0</v>
      </c>
      <c r="F11" s="183">
        <f t="shared" si="1"/>
        <v>0</v>
      </c>
      <c r="G11" s="183">
        <f>'[96]Managerial P&amp;L-BJ'!$D11</f>
        <v>0</v>
      </c>
      <c r="H11" s="183">
        <f>[102]Sheet1!$D9</f>
        <v>0</v>
      </c>
      <c r="I11" s="183">
        <f t="shared" si="2"/>
        <v>0</v>
      </c>
      <c r="J11" s="183">
        <f>'[96]Managerial P&amp;L-BJ'!$E11</f>
        <v>0</v>
      </c>
      <c r="K11" s="183">
        <f>[102]Sheet1!$E9</f>
        <v>0</v>
      </c>
      <c r="L11" s="183">
        <f t="shared" si="3"/>
        <v>0</v>
      </c>
      <c r="M11" s="183">
        <f>'[96]Managerial P&amp;L-BJ'!$F11</f>
        <v>0</v>
      </c>
      <c r="N11" s="183">
        <f>[102]Sheet1!$F9</f>
        <v>0</v>
      </c>
      <c r="O11" s="183">
        <f t="shared" si="4"/>
        <v>0</v>
      </c>
      <c r="P11" s="183">
        <f>'[96]Managerial P&amp;L-BJ'!$O11</f>
        <v>0</v>
      </c>
      <c r="Q11" s="183">
        <f>[102]Sheet1!$G9</f>
        <v>0</v>
      </c>
      <c r="R11" s="183">
        <f t="shared" si="5"/>
        <v>0</v>
      </c>
    </row>
    <row r="12" spans="1:18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3">
        <f>'[96]Managerial P&amp;L-BJ'!$C12</f>
        <v>0</v>
      </c>
      <c r="E12" s="183">
        <f>[102]Sheet1!$C10</f>
        <v>0</v>
      </c>
      <c r="F12" s="183">
        <f t="shared" si="1"/>
        <v>0</v>
      </c>
      <c r="G12" s="183">
        <f>'[96]Managerial P&amp;L-BJ'!$D12</f>
        <v>0</v>
      </c>
      <c r="H12" s="183">
        <f>[102]Sheet1!$D10</f>
        <v>0</v>
      </c>
      <c r="I12" s="183">
        <f t="shared" si="2"/>
        <v>0</v>
      </c>
      <c r="J12" s="183">
        <f>'[96]Managerial P&amp;L-BJ'!$E12</f>
        <v>0</v>
      </c>
      <c r="K12" s="183">
        <f>[102]Sheet1!$E10</f>
        <v>0</v>
      </c>
      <c r="L12" s="183">
        <f t="shared" si="3"/>
        <v>0</v>
      </c>
      <c r="M12" s="183">
        <f>'[96]Managerial P&amp;L-BJ'!$F12</f>
        <v>0</v>
      </c>
      <c r="N12" s="183">
        <f>[102]Sheet1!$F10</f>
        <v>0</v>
      </c>
      <c r="O12" s="183">
        <f t="shared" si="4"/>
        <v>0</v>
      </c>
      <c r="P12" s="183">
        <f>'[96]Managerial P&amp;L-BJ'!$O12</f>
        <v>0</v>
      </c>
      <c r="Q12" s="183">
        <f>[102]Sheet1!$G10</f>
        <v>0</v>
      </c>
      <c r="R12" s="183">
        <f t="shared" si="5"/>
        <v>0</v>
      </c>
    </row>
    <row r="13" spans="1:18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3">
        <f>'[96]Managerial P&amp;L-BJ'!$C13</f>
        <v>1747312.91</v>
      </c>
      <c r="E13" s="183" t="str">
        <f>[102]Sheet1!$C11</f>
        <v>3,315,926.75</v>
      </c>
      <c r="F13" s="183">
        <f t="shared" si="1"/>
        <v>-1568613.84</v>
      </c>
      <c r="G13" s="183">
        <f>'[96]Managerial P&amp;L-BJ'!$D13</f>
        <v>1478739.1</v>
      </c>
      <c r="H13" s="183" t="str">
        <f>[102]Sheet1!$D11</f>
        <v>2,925,146.04</v>
      </c>
      <c r="I13" s="183">
        <f t="shared" si="2"/>
        <v>-1446406.94</v>
      </c>
      <c r="J13" s="183">
        <f>'[96]Managerial P&amp;L-BJ'!$E13</f>
        <v>1128247</v>
      </c>
      <c r="K13" s="183" t="str">
        <f>[102]Sheet1!$E11</f>
        <v>2,420,842.87</v>
      </c>
      <c r="L13" s="183">
        <f t="shared" si="3"/>
        <v>-1292595.8700000001</v>
      </c>
      <c r="M13" s="183">
        <f>'[96]Managerial P&amp;L-BJ'!$F13</f>
        <v>1235191.0900000003</v>
      </c>
      <c r="N13" s="183" t="str">
        <f>[102]Sheet1!$F11</f>
        <v>2,720,649.24</v>
      </c>
      <c r="O13" s="183">
        <f t="shared" si="4"/>
        <v>-1485458.15</v>
      </c>
      <c r="P13" s="183">
        <f>'[96]Managerial P&amp;L-BJ'!$O13</f>
        <v>5589490.0999999996</v>
      </c>
      <c r="Q13" s="183" t="str">
        <f>[102]Sheet1!$G11</f>
        <v>11,382,564.90</v>
      </c>
      <c r="R13" s="183">
        <f t="shared" si="5"/>
        <v>-5793074.8000000007</v>
      </c>
    </row>
    <row r="14" spans="1:18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3">
        <f>'[96]Managerial P&amp;L-BJ'!$C14</f>
        <v>0</v>
      </c>
      <c r="E14" s="183">
        <f>[102]Sheet1!$C12</f>
        <v>0</v>
      </c>
      <c r="F14" s="183">
        <f t="shared" si="1"/>
        <v>0</v>
      </c>
      <c r="G14" s="183">
        <f>'[96]Managerial P&amp;L-BJ'!$D14</f>
        <v>0</v>
      </c>
      <c r="H14" s="183">
        <f>[102]Sheet1!$D12</f>
        <v>0</v>
      </c>
      <c r="I14" s="183">
        <f t="shared" si="2"/>
        <v>0</v>
      </c>
      <c r="J14" s="183">
        <f>'[96]Managerial P&amp;L-BJ'!$E14</f>
        <v>0</v>
      </c>
      <c r="K14" s="183">
        <f>[102]Sheet1!$E12</f>
        <v>0</v>
      </c>
      <c r="L14" s="183">
        <f t="shared" si="3"/>
        <v>0</v>
      </c>
      <c r="M14" s="183">
        <f>'[96]Managerial P&amp;L-BJ'!$F14</f>
        <v>0</v>
      </c>
      <c r="N14" s="183">
        <f>[102]Sheet1!$F12</f>
        <v>0</v>
      </c>
      <c r="O14" s="183">
        <f t="shared" si="4"/>
        <v>0</v>
      </c>
      <c r="P14" s="183">
        <f>'[96]Managerial P&amp;L-BJ'!$O14</f>
        <v>0</v>
      </c>
      <c r="Q14" s="183">
        <f>[102]Sheet1!$G12</f>
        <v>0</v>
      </c>
      <c r="R14" s="183">
        <f t="shared" si="5"/>
        <v>0</v>
      </c>
    </row>
    <row r="15" spans="1:18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3">
        <f>'[96]Managerial P&amp;L-BJ'!$C15</f>
        <v>1747312.91</v>
      </c>
      <c r="E15" s="183" t="str">
        <f>[102]Sheet1!$C13</f>
        <v>3,315,926.75</v>
      </c>
      <c r="F15" s="183">
        <f t="shared" si="1"/>
        <v>-1568613.84</v>
      </c>
      <c r="G15" s="183">
        <f>'[96]Managerial P&amp;L-BJ'!$D15</f>
        <v>1478739.1</v>
      </c>
      <c r="H15" s="183" t="str">
        <f>[102]Sheet1!$D13</f>
        <v>2,925,146.04</v>
      </c>
      <c r="I15" s="183">
        <f t="shared" si="2"/>
        <v>-1446406.94</v>
      </c>
      <c r="J15" s="183">
        <f>'[96]Managerial P&amp;L-BJ'!$E15</f>
        <v>1128247</v>
      </c>
      <c r="K15" s="183" t="str">
        <f>[102]Sheet1!$E13</f>
        <v>2,420,842.87</v>
      </c>
      <c r="L15" s="183">
        <f t="shared" si="3"/>
        <v>-1292595.8700000001</v>
      </c>
      <c r="M15" s="183">
        <f>'[96]Managerial P&amp;L-BJ'!$F15</f>
        <v>1235191.0900000003</v>
      </c>
      <c r="N15" s="183" t="str">
        <f>[102]Sheet1!$F13</f>
        <v>2,720,649.24</v>
      </c>
      <c r="O15" s="183">
        <f t="shared" si="4"/>
        <v>-1485458.15</v>
      </c>
      <c r="P15" s="183">
        <f>'[96]Managerial P&amp;L-BJ'!$O15</f>
        <v>5589490.0999999996</v>
      </c>
      <c r="Q15" s="183" t="str">
        <f>[102]Sheet1!$G13</f>
        <v>11,382,564.90</v>
      </c>
      <c r="R15" s="183">
        <f t="shared" si="5"/>
        <v>-5793074.8000000007</v>
      </c>
    </row>
    <row r="16" spans="1:18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3">
        <f>'[96]Managerial P&amp;L-BJ'!$C16</f>
        <v>0</v>
      </c>
      <c r="E16" s="183">
        <f>[102]Sheet1!$C14</f>
        <v>0</v>
      </c>
      <c r="F16" s="183">
        <f t="shared" si="1"/>
        <v>0</v>
      </c>
      <c r="G16" s="183">
        <f>'[96]Managerial P&amp;L-BJ'!$D16</f>
        <v>0</v>
      </c>
      <c r="H16" s="183">
        <f>[102]Sheet1!$D14</f>
        <v>0</v>
      </c>
      <c r="I16" s="183">
        <f t="shared" si="2"/>
        <v>0</v>
      </c>
      <c r="J16" s="183">
        <f>'[96]Managerial P&amp;L-BJ'!$E16</f>
        <v>0</v>
      </c>
      <c r="K16" s="183">
        <f>[102]Sheet1!$E14</f>
        <v>0</v>
      </c>
      <c r="L16" s="183">
        <f t="shared" si="3"/>
        <v>0</v>
      </c>
      <c r="M16" s="183">
        <f>'[96]Managerial P&amp;L-BJ'!$F16</f>
        <v>0</v>
      </c>
      <c r="N16" s="183">
        <f>[102]Sheet1!$F14</f>
        <v>0</v>
      </c>
      <c r="O16" s="183">
        <f t="shared" si="4"/>
        <v>0</v>
      </c>
      <c r="P16" s="183">
        <f>'[96]Managerial P&amp;L-BJ'!$O16</f>
        <v>0</v>
      </c>
      <c r="Q16" s="183">
        <f>[102]Sheet1!$G14</f>
        <v>0</v>
      </c>
      <c r="R16" s="183">
        <f t="shared" si="5"/>
        <v>0</v>
      </c>
    </row>
    <row r="17" spans="1:18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3">
        <f>'[96]Managerial P&amp;L-BJ'!$C17</f>
        <v>0</v>
      </c>
      <c r="E17" s="183">
        <f>[102]Sheet1!$C15</f>
        <v>0</v>
      </c>
      <c r="F17" s="183">
        <f t="shared" si="1"/>
        <v>0</v>
      </c>
      <c r="G17" s="183">
        <f>'[96]Managerial P&amp;L-BJ'!$D17</f>
        <v>0</v>
      </c>
      <c r="H17" s="183">
        <f>[102]Sheet1!$D15</f>
        <v>0</v>
      </c>
      <c r="I17" s="183">
        <f t="shared" si="2"/>
        <v>0</v>
      </c>
      <c r="J17" s="183">
        <f>'[96]Managerial P&amp;L-BJ'!$E17</f>
        <v>0</v>
      </c>
      <c r="K17" s="183">
        <f>[102]Sheet1!$E15</f>
        <v>0</v>
      </c>
      <c r="L17" s="183">
        <f t="shared" si="3"/>
        <v>0</v>
      </c>
      <c r="M17" s="183">
        <f>'[96]Managerial P&amp;L-BJ'!$F17</f>
        <v>0</v>
      </c>
      <c r="N17" s="183">
        <f>[102]Sheet1!$F15</f>
        <v>0</v>
      </c>
      <c r="O17" s="183">
        <f t="shared" si="4"/>
        <v>0</v>
      </c>
      <c r="P17" s="183">
        <f>'[96]Managerial P&amp;L-BJ'!$O17</f>
        <v>0</v>
      </c>
      <c r="Q17" s="183">
        <f>[102]Sheet1!$G15</f>
        <v>0</v>
      </c>
      <c r="R17" s="183">
        <f t="shared" si="5"/>
        <v>0</v>
      </c>
    </row>
    <row r="18" spans="1:18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3">
        <f>'[96]Managerial P&amp;L-BJ'!$C18</f>
        <v>0</v>
      </c>
      <c r="E18" s="183">
        <f>[102]Sheet1!$C16</f>
        <v>0</v>
      </c>
      <c r="F18" s="183">
        <f t="shared" si="1"/>
        <v>0</v>
      </c>
      <c r="G18" s="183">
        <f>'[96]Managerial P&amp;L-BJ'!$D18</f>
        <v>0</v>
      </c>
      <c r="H18" s="183">
        <f>[102]Sheet1!$D16</f>
        <v>0</v>
      </c>
      <c r="I18" s="183">
        <f t="shared" si="2"/>
        <v>0</v>
      </c>
      <c r="J18" s="183">
        <f>'[96]Managerial P&amp;L-BJ'!$E18</f>
        <v>0</v>
      </c>
      <c r="K18" s="183">
        <f>[102]Sheet1!$E16</f>
        <v>0</v>
      </c>
      <c r="L18" s="183">
        <f t="shared" si="3"/>
        <v>0</v>
      </c>
      <c r="M18" s="183">
        <f>'[96]Managerial P&amp;L-BJ'!$F18</f>
        <v>0</v>
      </c>
      <c r="N18" s="183">
        <f>[102]Sheet1!$F16</f>
        <v>0</v>
      </c>
      <c r="O18" s="183">
        <f t="shared" si="4"/>
        <v>0</v>
      </c>
      <c r="P18" s="183">
        <f>'[96]Managerial P&amp;L-BJ'!$O18</f>
        <v>0</v>
      </c>
      <c r="Q18" s="183">
        <f>[102]Sheet1!$G16</f>
        <v>0</v>
      </c>
      <c r="R18" s="183">
        <f t="shared" si="5"/>
        <v>0</v>
      </c>
    </row>
    <row r="19" spans="1:18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3">
        <f>'[96]Managerial P&amp;L-BJ'!$C19</f>
        <v>0</v>
      </c>
      <c r="E19" s="183">
        <f>[102]Sheet1!$C17</f>
        <v>0</v>
      </c>
      <c r="F19" s="183">
        <f t="shared" si="1"/>
        <v>0</v>
      </c>
      <c r="G19" s="183">
        <f>'[96]Managerial P&amp;L-BJ'!$D19</f>
        <v>0</v>
      </c>
      <c r="H19" s="183">
        <f>[102]Sheet1!$D17</f>
        <v>0</v>
      </c>
      <c r="I19" s="183">
        <f t="shared" si="2"/>
        <v>0</v>
      </c>
      <c r="J19" s="183">
        <f>'[96]Managerial P&amp;L-BJ'!$E19</f>
        <v>0</v>
      </c>
      <c r="K19" s="183">
        <f>[102]Sheet1!$E17</f>
        <v>0</v>
      </c>
      <c r="L19" s="183">
        <f t="shared" si="3"/>
        <v>0</v>
      </c>
      <c r="M19" s="183">
        <f>'[96]Managerial P&amp;L-BJ'!$F19</f>
        <v>0.32</v>
      </c>
      <c r="N19" s="183">
        <f>[102]Sheet1!$F17</f>
        <v>0.32</v>
      </c>
      <c r="O19" s="183">
        <f t="shared" si="4"/>
        <v>0</v>
      </c>
      <c r="P19" s="183">
        <f>'[96]Managerial P&amp;L-BJ'!$O19</f>
        <v>0.32</v>
      </c>
      <c r="Q19" s="183">
        <f>[102]Sheet1!$G17</f>
        <v>0.32</v>
      </c>
      <c r="R19" s="183">
        <f t="shared" si="5"/>
        <v>0</v>
      </c>
    </row>
    <row r="20" spans="1:18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3">
        <f>'[96]Managerial P&amp;L-BJ'!$C20</f>
        <v>1747312.91</v>
      </c>
      <c r="E20" s="183" t="str">
        <f>[102]Sheet1!$C18</f>
        <v>3,315,926.75</v>
      </c>
      <c r="F20" s="183">
        <f t="shared" si="1"/>
        <v>-1568613.84</v>
      </c>
      <c r="G20" s="183">
        <f>'[96]Managerial P&amp;L-BJ'!$D20</f>
        <v>1478739.1</v>
      </c>
      <c r="H20" s="183" t="str">
        <f>[102]Sheet1!$D18</f>
        <v>2,925,146.04</v>
      </c>
      <c r="I20" s="183">
        <f t="shared" si="2"/>
        <v>-1446406.94</v>
      </c>
      <c r="J20" s="183">
        <f>'[96]Managerial P&amp;L-BJ'!$E20</f>
        <v>1128247</v>
      </c>
      <c r="K20" s="183" t="str">
        <f>[102]Sheet1!$E18</f>
        <v>2,420,842.87</v>
      </c>
      <c r="L20" s="183">
        <f t="shared" si="3"/>
        <v>-1292595.8700000001</v>
      </c>
      <c r="M20" s="183">
        <f>'[96]Managerial P&amp;L-BJ'!$F20</f>
        <v>1235191.4100000004</v>
      </c>
      <c r="N20" s="183" t="str">
        <f>[102]Sheet1!$F18</f>
        <v>2,720,649.56</v>
      </c>
      <c r="O20" s="183">
        <f t="shared" si="4"/>
        <v>-1485458.1499999997</v>
      </c>
      <c r="P20" s="183">
        <f>'[96]Managerial P&amp;L-BJ'!$O20</f>
        <v>5589490.4199999999</v>
      </c>
      <c r="Q20" s="183" t="str">
        <f>[102]Sheet1!$G18</f>
        <v>11,382,565.22</v>
      </c>
      <c r="R20" s="183">
        <f t="shared" si="5"/>
        <v>-5793074.8000000007</v>
      </c>
    </row>
    <row r="21" spans="1:18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3">
        <f>'[96]Managerial P&amp;L-BJ'!$C21</f>
        <v>1738495.6199999999</v>
      </c>
      <c r="E21" s="183" t="str">
        <f>[102]Sheet1!$C19</f>
        <v>6,801,735.28</v>
      </c>
      <c r="F21" s="183">
        <f t="shared" si="1"/>
        <v>-5063239.66</v>
      </c>
      <c r="G21" s="183">
        <f>'[96]Managerial P&amp;L-BJ'!$D21</f>
        <v>1735498.5499999998</v>
      </c>
      <c r="H21" s="183" t="str">
        <f>[102]Sheet1!$D19</f>
        <v>6,139,383.69</v>
      </c>
      <c r="I21" s="183">
        <f t="shared" si="2"/>
        <v>-4403885.1400000006</v>
      </c>
      <c r="J21" s="183">
        <f>'[96]Managerial P&amp;L-BJ'!$E21</f>
        <v>1744188.2599999998</v>
      </c>
      <c r="K21" s="183" t="str">
        <f>[102]Sheet1!$E19</f>
        <v>-,451,592.39</v>
      </c>
      <c r="L21" s="183" t="e">
        <f t="shared" si="3"/>
        <v>#VALUE!</v>
      </c>
      <c r="M21" s="183">
        <f>'[96]Managerial P&amp;L-BJ'!$F21</f>
        <v>2065826.7099999997</v>
      </c>
      <c r="N21" s="183" t="str">
        <f>[102]Sheet1!$F19</f>
        <v>-,580,368.56</v>
      </c>
      <c r="O21" s="183" t="e">
        <f t="shared" si="4"/>
        <v>#VALUE!</v>
      </c>
      <c r="P21" s="183">
        <f>'[96]Managerial P&amp;L-BJ'!$O21</f>
        <v>7284009.1399999987</v>
      </c>
      <c r="Q21" s="183" t="str">
        <f>[102]Sheet1!$G19</f>
        <v>-1,490,934.34</v>
      </c>
      <c r="R21" s="183">
        <f>P21-Q21</f>
        <v>8774943.4799999986</v>
      </c>
    </row>
    <row r="22" spans="1:18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3">
        <f>'[96]Managerial P&amp;L-BJ'!$C22</f>
        <v>0.49873525899025783</v>
      </c>
      <c r="E22" s="183" t="str">
        <f>[102]Sheet1!$C20</f>
        <v>10,287,543.81</v>
      </c>
      <c r="F22" s="183">
        <f t="shared" si="1"/>
        <v>-10287543.311264742</v>
      </c>
      <c r="G22" s="183">
        <f>'[96]Managerial P&amp;L-BJ'!$D22</f>
        <v>0.53994095613931969</v>
      </c>
      <c r="H22" s="183" t="str">
        <f>[102]Sheet1!$D20</f>
        <v>9,353,621.34</v>
      </c>
      <c r="I22" s="183">
        <f t="shared" si="2"/>
        <v>-9353620.8000590429</v>
      </c>
      <c r="J22" s="183">
        <f>'[96]Managerial P&amp;L-BJ'!$E22</f>
        <v>0.60721586463188026</v>
      </c>
      <c r="K22" s="183">
        <f>[102]Sheet1!$E20</f>
        <v>-6.36</v>
      </c>
      <c r="L22" s="183">
        <f t="shared" si="3"/>
        <v>6.9672158646318803</v>
      </c>
      <c r="M22" s="183">
        <f>'[96]Managerial P&amp;L-BJ'!$F22</f>
        <v>0.62581501673186801</v>
      </c>
      <c r="N22" s="183">
        <f>[102]Sheet1!$F20</f>
        <v>-5.68</v>
      </c>
      <c r="O22" s="183">
        <f t="shared" si="4"/>
        <v>6.3058150167318674</v>
      </c>
      <c r="P22" s="183">
        <f>'[96]Managerial P&amp;L-BJ'!$O22</f>
        <v>0.5658142221585627</v>
      </c>
      <c r="Q22" s="183">
        <f>[102]Sheet1!$G20</f>
        <v>-8.6300000000000008</v>
      </c>
      <c r="R22" s="184">
        <f t="shared" si="5"/>
        <v>9.1958142221585639</v>
      </c>
    </row>
    <row r="23" spans="1:18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3">
        <f>'[96]Managerial P&amp;L-BJ'!$C23</f>
        <v>0</v>
      </c>
      <c r="E23" s="183" t="str">
        <f>[102]Sheet1!$C21</f>
        <v>6,801,735.28</v>
      </c>
      <c r="F23" s="183">
        <f t="shared" si="1"/>
        <v>-6801735.2800000003</v>
      </c>
      <c r="G23" s="183">
        <f>'[96]Managerial P&amp;L-BJ'!$D23</f>
        <v>0</v>
      </c>
      <c r="H23" s="183" t="str">
        <f>[102]Sheet1!$D21</f>
        <v>6,139,383.69</v>
      </c>
      <c r="I23" s="183">
        <f t="shared" si="2"/>
        <v>-6139383.6900000004</v>
      </c>
      <c r="J23" s="183">
        <f>'[96]Managerial P&amp;L-BJ'!$E23</f>
        <v>0</v>
      </c>
      <c r="K23" s="183" t="str">
        <f>[102]Sheet1!$E21</f>
        <v>-,451,592.39</v>
      </c>
      <c r="L23" s="183" t="e">
        <f t="shared" si="3"/>
        <v>#VALUE!</v>
      </c>
      <c r="M23" s="183">
        <f>'[96]Managerial P&amp;L-BJ'!$F23</f>
        <v>0</v>
      </c>
      <c r="N23" s="183" t="str">
        <f>[102]Sheet1!$F21</f>
        <v>-,580,368.56</v>
      </c>
      <c r="O23" s="183" t="e">
        <f t="shared" si="4"/>
        <v>#VALUE!</v>
      </c>
      <c r="P23" s="183">
        <f>'[96]Managerial P&amp;L-BJ'!$O23</f>
        <v>0</v>
      </c>
      <c r="Q23" s="183" t="str">
        <f>[102]Sheet1!$G21</f>
        <v>-1,490,934.34</v>
      </c>
      <c r="R23" s="183">
        <f t="shared" si="5"/>
        <v>1490934.34</v>
      </c>
    </row>
    <row r="24" spans="1:18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3">
        <f>'[96]Managerial P&amp;L-BJ'!$C24</f>
        <v>1738495.6199999999</v>
      </c>
      <c r="E24" s="183">
        <f>[102]Sheet1!$C22</f>
        <v>0</v>
      </c>
      <c r="F24" s="183">
        <f t="shared" si="1"/>
        <v>1738495.6199999999</v>
      </c>
      <c r="G24" s="183">
        <f>'[96]Managerial P&amp;L-BJ'!$D24</f>
        <v>1735498.5499999998</v>
      </c>
      <c r="H24" s="183">
        <f>[102]Sheet1!$D22</f>
        <v>0</v>
      </c>
      <c r="I24" s="183">
        <f t="shared" si="2"/>
        <v>1735498.5499999998</v>
      </c>
      <c r="J24" s="183">
        <f>'[96]Managerial P&amp;L-BJ'!$E24</f>
        <v>1744188.2599999998</v>
      </c>
      <c r="K24" s="183">
        <f>[102]Sheet1!$E22</f>
        <v>0</v>
      </c>
      <c r="L24" s="183">
        <f t="shared" si="3"/>
        <v>1744188.2599999998</v>
      </c>
      <c r="M24" s="183">
        <f>'[96]Managerial P&amp;L-BJ'!$F24</f>
        <v>2065826.7100000004</v>
      </c>
      <c r="N24" s="183">
        <f>[102]Sheet1!$F22</f>
        <v>0</v>
      </c>
      <c r="O24" s="183">
        <f t="shared" si="4"/>
        <v>2065826.7100000004</v>
      </c>
      <c r="P24" s="183">
        <f>'[96]Managerial P&amp;L-BJ'!$O24</f>
        <v>7284009.1400000006</v>
      </c>
      <c r="Q24" s="183">
        <f>[102]Sheet1!$G22</f>
        <v>0</v>
      </c>
      <c r="R24" s="183">
        <f t="shared" si="5"/>
        <v>7284009.1400000006</v>
      </c>
    </row>
    <row r="25" spans="1:18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3">
        <f>'[96]Managerial P&amp;L-BJ'!$C25</f>
        <v>0</v>
      </c>
      <c r="E25" s="183">
        <f>[102]Sheet1!$C23</f>
        <v>0</v>
      </c>
      <c r="F25" s="183">
        <f t="shared" si="1"/>
        <v>0</v>
      </c>
      <c r="G25" s="183">
        <f>'[96]Managerial P&amp;L-BJ'!$D25</f>
        <v>0</v>
      </c>
      <c r="H25" s="183">
        <f>[102]Sheet1!$D23</f>
        <v>0</v>
      </c>
      <c r="I25" s="183">
        <f t="shared" si="2"/>
        <v>0</v>
      </c>
      <c r="J25" s="183">
        <f>'[96]Managerial P&amp;L-BJ'!$E25</f>
        <v>0</v>
      </c>
      <c r="K25" s="183">
        <f>[102]Sheet1!$E23</f>
        <v>0</v>
      </c>
      <c r="L25" s="183">
        <f t="shared" si="3"/>
        <v>0</v>
      </c>
      <c r="M25" s="183">
        <f>'[96]Managerial P&amp;L-BJ'!$F25</f>
        <v>0</v>
      </c>
      <c r="N25" s="183">
        <f>[102]Sheet1!$F23</f>
        <v>0</v>
      </c>
      <c r="O25" s="183">
        <f t="shared" si="4"/>
        <v>0</v>
      </c>
      <c r="P25" s="183">
        <f>'[96]Managerial P&amp;L-BJ'!$O25</f>
        <v>0</v>
      </c>
      <c r="Q25" s="183">
        <f>[102]Sheet1!$G23</f>
        <v>0</v>
      </c>
      <c r="R25" s="183">
        <f t="shared" si="5"/>
        <v>0</v>
      </c>
    </row>
    <row r="26" spans="1:18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3">
        <f>'[96]Managerial P&amp;L-BJ'!$C26</f>
        <v>0</v>
      </c>
      <c r="E26" s="183">
        <f>[102]Sheet1!$C24</f>
        <v>0</v>
      </c>
      <c r="F26" s="183">
        <f t="shared" si="1"/>
        <v>0</v>
      </c>
      <c r="G26" s="183">
        <f>'[96]Managerial P&amp;L-BJ'!$D26</f>
        <v>0</v>
      </c>
      <c r="H26" s="183">
        <f>[102]Sheet1!$D24</f>
        <v>0</v>
      </c>
      <c r="I26" s="183">
        <f t="shared" si="2"/>
        <v>0</v>
      </c>
      <c r="J26" s="183">
        <f>'[96]Managerial P&amp;L-BJ'!$E26</f>
        <v>0</v>
      </c>
      <c r="K26" s="183">
        <f>[102]Sheet1!$E24</f>
        <v>0</v>
      </c>
      <c r="L26" s="183">
        <f t="shared" si="3"/>
        <v>0</v>
      </c>
      <c r="M26" s="183">
        <f>'[96]Managerial P&amp;L-BJ'!$F26</f>
        <v>0</v>
      </c>
      <c r="N26" s="183">
        <f>[102]Sheet1!$F24</f>
        <v>0</v>
      </c>
      <c r="O26" s="183">
        <f t="shared" si="4"/>
        <v>0</v>
      </c>
      <c r="P26" s="183">
        <f>'[96]Managerial P&amp;L-BJ'!$O26</f>
        <v>0</v>
      </c>
      <c r="Q26" s="183">
        <f>[102]Sheet1!$G24</f>
        <v>0</v>
      </c>
      <c r="R26" s="183">
        <f t="shared" si="5"/>
        <v>0</v>
      </c>
    </row>
    <row r="27" spans="1:18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3">
        <f>'[96]Managerial P&amp;L-BJ'!$C27</f>
        <v>0</v>
      </c>
      <c r="E27" s="183">
        <f>[102]Sheet1!$C25</f>
        <v>0</v>
      </c>
      <c r="F27" s="183">
        <f t="shared" si="1"/>
        <v>0</v>
      </c>
      <c r="G27" s="183">
        <f>'[96]Managerial P&amp;L-BJ'!$D27</f>
        <v>0</v>
      </c>
      <c r="H27" s="183">
        <f>[102]Sheet1!$D25</f>
        <v>0</v>
      </c>
      <c r="I27" s="183">
        <f t="shared" si="2"/>
        <v>0</v>
      </c>
      <c r="J27" s="183">
        <f>'[96]Managerial P&amp;L-BJ'!$E27</f>
        <v>0</v>
      </c>
      <c r="K27" s="183">
        <f>[102]Sheet1!$E25</f>
        <v>0</v>
      </c>
      <c r="L27" s="183">
        <f t="shared" si="3"/>
        <v>0</v>
      </c>
      <c r="M27" s="183">
        <f>'[96]Managerial P&amp;L-BJ'!$F27</f>
        <v>0</v>
      </c>
      <c r="N27" s="183">
        <f>[102]Sheet1!$F25</f>
        <v>0</v>
      </c>
      <c r="O27" s="183">
        <f t="shared" si="4"/>
        <v>0</v>
      </c>
      <c r="P27" s="183">
        <f>'[96]Managerial P&amp;L-BJ'!$O27</f>
        <v>0</v>
      </c>
      <c r="Q27" s="183">
        <f>[102]Sheet1!$G25</f>
        <v>0</v>
      </c>
      <c r="R27" s="183">
        <f t="shared" si="5"/>
        <v>0</v>
      </c>
    </row>
    <row r="28" spans="1:18" s="15" customFormat="1" ht="15.95" customHeight="1" x14ac:dyDescent="0.2">
      <c r="A28" s="39"/>
      <c r="B28" s="180">
        <f t="shared" si="0"/>
        <v>25</v>
      </c>
      <c r="C28" s="172"/>
      <c r="D28" s="183">
        <f>'[96]Managerial P&amp;L-BJ'!$C28</f>
        <v>0</v>
      </c>
      <c r="E28" s="183">
        <f>[102]Sheet1!$C26</f>
        <v>0</v>
      </c>
      <c r="F28" s="183">
        <f t="shared" si="1"/>
        <v>0</v>
      </c>
      <c r="G28" s="183">
        <f>'[96]Managerial P&amp;L-BJ'!$D28</f>
        <v>0</v>
      </c>
      <c r="H28" s="183">
        <f>[102]Sheet1!$D26</f>
        <v>0</v>
      </c>
      <c r="I28" s="183">
        <f t="shared" si="2"/>
        <v>0</v>
      </c>
      <c r="J28" s="183">
        <f>'[96]Managerial P&amp;L-BJ'!$E28</f>
        <v>0</v>
      </c>
      <c r="K28" s="183">
        <f>[102]Sheet1!$E26</f>
        <v>0</v>
      </c>
      <c r="L28" s="183">
        <f t="shared" si="3"/>
        <v>0</v>
      </c>
      <c r="M28" s="183">
        <f>'[96]Managerial P&amp;L-BJ'!$F28</f>
        <v>0</v>
      </c>
      <c r="N28" s="183">
        <f>[102]Sheet1!$F26</f>
        <v>0</v>
      </c>
      <c r="O28" s="183">
        <f t="shared" si="4"/>
        <v>0</v>
      </c>
      <c r="P28" s="183">
        <f>'[96]Managerial P&amp;L-BJ'!$O28</f>
        <v>0</v>
      </c>
      <c r="Q28" s="183">
        <f>[102]Sheet1!$G26</f>
        <v>0</v>
      </c>
      <c r="R28" s="183">
        <f t="shared" si="5"/>
        <v>0</v>
      </c>
    </row>
    <row r="29" spans="1:18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3">
        <f>'[96]Managerial P&amp;L-BJ'!$C29</f>
        <v>707990.29</v>
      </c>
      <c r="E29" s="183" t="str">
        <f>[102]Sheet1!$C27</f>
        <v>707,990.29</v>
      </c>
      <c r="F29" s="183">
        <f t="shared" si="1"/>
        <v>0</v>
      </c>
      <c r="G29" s="183">
        <f>'[96]Managerial P&amp;L-BJ'!$D29</f>
        <v>618564.27</v>
      </c>
      <c r="H29" s="183" t="str">
        <f>[102]Sheet1!$D27</f>
        <v>618,564.27</v>
      </c>
      <c r="I29" s="183">
        <f t="shared" si="2"/>
        <v>0</v>
      </c>
      <c r="J29" s="183">
        <f>'[96]Managerial P&amp;L-BJ'!$E29</f>
        <v>496944.88</v>
      </c>
      <c r="K29" s="183" t="str">
        <f>[102]Sheet1!$E27</f>
        <v>496,944.88</v>
      </c>
      <c r="L29" s="183">
        <f t="shared" si="3"/>
        <v>0</v>
      </c>
      <c r="M29" s="183">
        <f>'[96]Managerial P&amp;L-BJ'!$F29</f>
        <v>615899.35</v>
      </c>
      <c r="N29" s="183" t="str">
        <f>[102]Sheet1!$F27</f>
        <v>615,899.35</v>
      </c>
      <c r="O29" s="183">
        <f t="shared" si="4"/>
        <v>0</v>
      </c>
      <c r="P29" s="183">
        <f>'[96]Managerial P&amp;L-BJ'!$O29</f>
        <v>2439398.79</v>
      </c>
      <c r="Q29" s="183" t="str">
        <f>[102]Sheet1!$G27</f>
        <v>2,439,398.79</v>
      </c>
      <c r="R29" s="183">
        <f t="shared" si="5"/>
        <v>0</v>
      </c>
    </row>
    <row r="30" spans="1:18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3">
        <f>'[96]Managerial P&amp;L-BJ'!$C30</f>
        <v>0.20310647699287146</v>
      </c>
      <c r="E30" s="183">
        <f>[102]Sheet1!$C28</f>
        <v>0</v>
      </c>
      <c r="F30" s="183">
        <f t="shared" si="1"/>
        <v>0.20310647699287146</v>
      </c>
      <c r="G30" s="183">
        <f>'[96]Managerial P&amp;L-BJ'!$D30</f>
        <v>0.19244509502898768</v>
      </c>
      <c r="H30" s="183">
        <f>[102]Sheet1!$D28</f>
        <v>0</v>
      </c>
      <c r="I30" s="183">
        <f t="shared" si="2"/>
        <v>0.19244509502898768</v>
      </c>
      <c r="J30" s="183">
        <f>'[96]Managerial P&amp;L-BJ'!$E30</f>
        <v>0.1730047277027229</v>
      </c>
      <c r="K30" s="183">
        <f>[102]Sheet1!$E28</f>
        <v>0</v>
      </c>
      <c r="L30" s="183">
        <f t="shared" si="3"/>
        <v>0.1730047277027229</v>
      </c>
      <c r="M30" s="183">
        <f>'[96]Managerial P&amp;L-BJ'!$F30</f>
        <v>0.18657860320984848</v>
      </c>
      <c r="N30" s="183">
        <f>[102]Sheet1!$F28</f>
        <v>0</v>
      </c>
      <c r="O30" s="183">
        <f t="shared" si="4"/>
        <v>0.18657860320984848</v>
      </c>
      <c r="P30" s="183">
        <f>'[96]Managerial P&amp;L-BJ'!$O30</f>
        <v>0.18948995015928677</v>
      </c>
      <c r="Q30" s="183">
        <f>[102]Sheet1!$G28</f>
        <v>0</v>
      </c>
      <c r="R30" s="184">
        <f t="shared" si="5"/>
        <v>0.18948995015928677</v>
      </c>
    </row>
    <row r="31" spans="1:18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3">
        <f>'[96]Managerial P&amp;L-BJ'!$C31</f>
        <v>520585.61</v>
      </c>
      <c r="E31" s="183" t="str">
        <f>[102]Sheet1!$C29</f>
        <v>520,585.61</v>
      </c>
      <c r="F31" s="183">
        <f t="shared" si="1"/>
        <v>0</v>
      </c>
      <c r="G31" s="183">
        <f>'[96]Managerial P&amp;L-BJ'!$D31</f>
        <v>520585.61</v>
      </c>
      <c r="H31" s="183" t="str">
        <f>[102]Sheet1!$D29</f>
        <v>520,585.61</v>
      </c>
      <c r="I31" s="183">
        <f t="shared" si="2"/>
        <v>0</v>
      </c>
      <c r="J31" s="183">
        <f>'[96]Managerial P&amp;L-BJ'!$E31</f>
        <v>519601.25</v>
      </c>
      <c r="K31" s="183" t="str">
        <f>[102]Sheet1!$E29</f>
        <v>519,601.25</v>
      </c>
      <c r="L31" s="183">
        <f t="shared" si="3"/>
        <v>0</v>
      </c>
      <c r="M31" s="183">
        <f>'[96]Managerial P&amp;L-BJ'!$F31</f>
        <v>520257.49</v>
      </c>
      <c r="N31" s="183" t="str">
        <f>[102]Sheet1!$F29</f>
        <v>520,257.49</v>
      </c>
      <c r="O31" s="183">
        <f t="shared" si="4"/>
        <v>0</v>
      </c>
      <c r="P31" s="183">
        <f>'[96]Managerial P&amp;L-BJ'!$O31</f>
        <v>2081029.96</v>
      </c>
      <c r="Q31" s="183" t="str">
        <f>[102]Sheet1!$G29</f>
        <v>2,081,029.96</v>
      </c>
      <c r="R31" s="183">
        <f t="shared" si="5"/>
        <v>0</v>
      </c>
    </row>
    <row r="32" spans="1:18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3">
        <f>'[96]Managerial P&amp;L-BJ'!$C32</f>
        <v>139645.26999999999</v>
      </c>
      <c r="E32" s="183" t="str">
        <f>[102]Sheet1!$C30</f>
        <v>139,645.27</v>
      </c>
      <c r="F32" s="183">
        <f t="shared" si="1"/>
        <v>0</v>
      </c>
      <c r="G32" s="183">
        <f>'[96]Managerial P&amp;L-BJ'!$D32</f>
        <v>27976.18</v>
      </c>
      <c r="H32" s="183" t="str">
        <f>[102]Sheet1!$D30</f>
        <v>27,976.18</v>
      </c>
      <c r="I32" s="183">
        <f t="shared" si="2"/>
        <v>0</v>
      </c>
      <c r="J32" s="183">
        <f>'[96]Managerial P&amp;L-BJ'!$E32</f>
        <v>-75213.17</v>
      </c>
      <c r="K32" s="183" t="str">
        <f>[102]Sheet1!$E30</f>
        <v>-75,213.17</v>
      </c>
      <c r="L32" s="183">
        <f t="shared" si="3"/>
        <v>0</v>
      </c>
      <c r="M32" s="183">
        <f>'[96]Managerial P&amp;L-BJ'!$F32</f>
        <v>37383.19</v>
      </c>
      <c r="N32" s="183" t="str">
        <f>[102]Sheet1!$F30</f>
        <v>37,383.19</v>
      </c>
      <c r="O32" s="183">
        <f t="shared" si="4"/>
        <v>0</v>
      </c>
      <c r="P32" s="183">
        <f>'[96]Managerial P&amp;L-BJ'!$O32</f>
        <v>129791.46999999999</v>
      </c>
      <c r="Q32" s="183" t="str">
        <f>[102]Sheet1!$G30</f>
        <v>129,791.47</v>
      </c>
      <c r="R32" s="183">
        <f t="shared" si="5"/>
        <v>0</v>
      </c>
    </row>
    <row r="33" spans="1:18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3">
        <f>'[96]Managerial P&amp;L-BJ'!$C33</f>
        <v>47830.02</v>
      </c>
      <c r="E33" s="183" t="str">
        <f>[102]Sheet1!$C31</f>
        <v>47,830.02</v>
      </c>
      <c r="F33" s="183">
        <f t="shared" si="1"/>
        <v>0</v>
      </c>
      <c r="G33" s="183">
        <f>'[96]Managerial P&amp;L-BJ'!$D33</f>
        <v>48692.160000000003</v>
      </c>
      <c r="H33" s="183" t="str">
        <f>[102]Sheet1!$D31</f>
        <v>48,692.16</v>
      </c>
      <c r="I33" s="183">
        <f t="shared" si="2"/>
        <v>0</v>
      </c>
      <c r="J33" s="183">
        <f>'[96]Managerial P&amp;L-BJ'!$E33</f>
        <v>40423.68</v>
      </c>
      <c r="K33" s="183" t="str">
        <f>[102]Sheet1!$E31</f>
        <v>40,423.68</v>
      </c>
      <c r="L33" s="183">
        <f t="shared" si="3"/>
        <v>0</v>
      </c>
      <c r="M33" s="183">
        <f>'[96]Managerial P&amp;L-BJ'!$F33</f>
        <v>45936</v>
      </c>
      <c r="N33" s="183" t="str">
        <f>[102]Sheet1!$F31</f>
        <v>45,936.00</v>
      </c>
      <c r="O33" s="183">
        <f t="shared" si="4"/>
        <v>0</v>
      </c>
      <c r="P33" s="183">
        <f>'[96]Managerial P&amp;L-BJ'!$O33</f>
        <v>182881.86</v>
      </c>
      <c r="Q33" s="183" t="str">
        <f>[102]Sheet1!$G31</f>
        <v>182,881.86</v>
      </c>
      <c r="R33" s="183">
        <f t="shared" si="5"/>
        <v>0</v>
      </c>
    </row>
    <row r="34" spans="1:18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3">
        <f>'[96]Managerial P&amp;L-BJ'!$C34</f>
        <v>0</v>
      </c>
      <c r="E34" s="183">
        <f>[102]Sheet1!$C32</f>
        <v>0</v>
      </c>
      <c r="F34" s="183">
        <f t="shared" si="1"/>
        <v>0</v>
      </c>
      <c r="G34" s="183">
        <f>'[96]Managerial P&amp;L-BJ'!$D34</f>
        <v>0</v>
      </c>
      <c r="H34" s="183">
        <f>[102]Sheet1!$D32</f>
        <v>0</v>
      </c>
      <c r="I34" s="183">
        <f t="shared" si="2"/>
        <v>0</v>
      </c>
      <c r="J34" s="183">
        <f>'[96]Managerial P&amp;L-BJ'!$E34</f>
        <v>0</v>
      </c>
      <c r="K34" s="183">
        <f>[102]Sheet1!$E32</f>
        <v>0</v>
      </c>
      <c r="L34" s="183">
        <f t="shared" si="3"/>
        <v>0</v>
      </c>
      <c r="M34" s="183">
        <f>'[96]Managerial P&amp;L-BJ'!$F34</f>
        <v>0</v>
      </c>
      <c r="N34" s="183">
        <f>[102]Sheet1!$F32</f>
        <v>0</v>
      </c>
      <c r="O34" s="183">
        <f t="shared" si="4"/>
        <v>0</v>
      </c>
      <c r="P34" s="183">
        <f>'[96]Managerial P&amp;L-BJ'!$O34</f>
        <v>0</v>
      </c>
      <c r="Q34" s="183">
        <f>[102]Sheet1!$G32</f>
        <v>0</v>
      </c>
      <c r="R34" s="183">
        <f t="shared" si="5"/>
        <v>0</v>
      </c>
    </row>
    <row r="35" spans="1:18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3">
        <f>'[96]Managerial P&amp;L-BJ'!$C35</f>
        <v>-70.61</v>
      </c>
      <c r="E35" s="183">
        <f>[102]Sheet1!$C33</f>
        <v>-70.61</v>
      </c>
      <c r="F35" s="183">
        <f t="shared" si="1"/>
        <v>0</v>
      </c>
      <c r="G35" s="183">
        <f>'[96]Managerial P&amp;L-BJ'!$D35</f>
        <v>21310.32</v>
      </c>
      <c r="H35" s="183" t="str">
        <f>[102]Sheet1!$D33</f>
        <v>21,310.32</v>
      </c>
      <c r="I35" s="183">
        <f t="shared" si="2"/>
        <v>0</v>
      </c>
      <c r="J35" s="183">
        <f>'[96]Managerial P&amp;L-BJ'!$E35</f>
        <v>12133.12</v>
      </c>
      <c r="K35" s="183" t="str">
        <f>[102]Sheet1!$E33</f>
        <v>12,133.12</v>
      </c>
      <c r="L35" s="183">
        <f t="shared" si="3"/>
        <v>0</v>
      </c>
      <c r="M35" s="183">
        <f>'[96]Managerial P&amp;L-BJ'!$F35</f>
        <v>12322.67</v>
      </c>
      <c r="N35" s="183" t="str">
        <f>[102]Sheet1!$F33</f>
        <v>12,322.67</v>
      </c>
      <c r="O35" s="183">
        <f t="shared" si="4"/>
        <v>0</v>
      </c>
      <c r="P35" s="183">
        <f>'[96]Managerial P&amp;L-BJ'!$O35</f>
        <v>45695.5</v>
      </c>
      <c r="Q35" s="183" t="str">
        <f>[102]Sheet1!$G33</f>
        <v>45,695.50</v>
      </c>
      <c r="R35" s="183">
        <f t="shared" si="5"/>
        <v>0</v>
      </c>
    </row>
    <row r="36" spans="1:18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3">
        <f>'[96]Managerial P&amp;L-BJ'!$C36</f>
        <v>0</v>
      </c>
      <c r="E36" s="183">
        <f>[102]Sheet1!$C34</f>
        <v>0</v>
      </c>
      <c r="F36" s="183">
        <f t="shared" si="1"/>
        <v>0</v>
      </c>
      <c r="G36" s="183">
        <f>'[96]Managerial P&amp;L-BJ'!$D36</f>
        <v>0</v>
      </c>
      <c r="H36" s="183">
        <f>[102]Sheet1!$D34</f>
        <v>0</v>
      </c>
      <c r="I36" s="183">
        <f t="shared" si="2"/>
        <v>0</v>
      </c>
      <c r="J36" s="183">
        <f>'[96]Managerial P&amp;L-BJ'!$E36</f>
        <v>0</v>
      </c>
      <c r="K36" s="183">
        <f>[102]Sheet1!$E34</f>
        <v>0</v>
      </c>
      <c r="L36" s="183">
        <f t="shared" si="3"/>
        <v>0</v>
      </c>
      <c r="M36" s="183">
        <f>'[96]Managerial P&amp;L-BJ'!$F36</f>
        <v>0</v>
      </c>
      <c r="N36" s="183">
        <f>[102]Sheet1!$F34</f>
        <v>0</v>
      </c>
      <c r="O36" s="183">
        <f t="shared" si="4"/>
        <v>0</v>
      </c>
      <c r="P36" s="183">
        <f>'[96]Managerial P&amp;L-BJ'!$O36</f>
        <v>0</v>
      </c>
      <c r="Q36" s="183">
        <f>[102]Sheet1!$G34</f>
        <v>0</v>
      </c>
      <c r="R36" s="183">
        <f t="shared" si="5"/>
        <v>0</v>
      </c>
    </row>
    <row r="37" spans="1:18" s="15" customFormat="1" ht="15.95" customHeight="1" x14ac:dyDescent="0.2">
      <c r="A37" s="39"/>
      <c r="B37" s="180">
        <f t="shared" si="0"/>
        <v>34</v>
      </c>
      <c r="C37" s="172" t="s">
        <v>1636</v>
      </c>
      <c r="D37" s="183">
        <f>'[96]Managerial P&amp;L-BJ'!$C37</f>
        <v>0</v>
      </c>
      <c r="E37" s="183">
        <f>[102]Sheet1!$C35</f>
        <v>0</v>
      </c>
      <c r="F37" s="183">
        <f t="shared" si="1"/>
        <v>0</v>
      </c>
      <c r="G37" s="183">
        <f>'[96]Managerial P&amp;L-BJ'!$D37</f>
        <v>0</v>
      </c>
      <c r="H37" s="183">
        <f>[102]Sheet1!$D35</f>
        <v>0</v>
      </c>
      <c r="I37" s="183">
        <f t="shared" si="2"/>
        <v>0</v>
      </c>
      <c r="J37" s="183">
        <f>'[96]Managerial P&amp;L-BJ'!$E37</f>
        <v>0</v>
      </c>
      <c r="K37" s="183">
        <f>[102]Sheet1!$E35</f>
        <v>0</v>
      </c>
      <c r="L37" s="183">
        <f t="shared" si="3"/>
        <v>0</v>
      </c>
      <c r="M37" s="183">
        <f>'[96]Managerial P&amp;L-BJ'!$F37</f>
        <v>0</v>
      </c>
      <c r="N37" s="183">
        <f>[102]Sheet1!$F35</f>
        <v>0</v>
      </c>
      <c r="O37" s="183">
        <f t="shared" si="4"/>
        <v>0</v>
      </c>
      <c r="P37" s="183">
        <f>'[96]Managerial P&amp;L-BJ'!$O37</f>
        <v>0</v>
      </c>
      <c r="Q37" s="183">
        <f>[102]Sheet1!$G35</f>
        <v>0</v>
      </c>
      <c r="R37" s="183">
        <f t="shared" si="5"/>
        <v>0</v>
      </c>
    </row>
    <row r="38" spans="1:18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3">
        <f>'[96]Managerial P&amp;L-BJ'!$C38</f>
        <v>485731.95</v>
      </c>
      <c r="E38" s="183" t="str">
        <f>[102]Sheet1!$C36</f>
        <v>485,731.95</v>
      </c>
      <c r="F38" s="183">
        <f t="shared" si="1"/>
        <v>0</v>
      </c>
      <c r="G38" s="183">
        <f>'[96]Managerial P&amp;L-BJ'!$D38</f>
        <v>305927.27</v>
      </c>
      <c r="H38" s="183" t="str">
        <f>[102]Sheet1!$D36</f>
        <v>305,927.27</v>
      </c>
      <c r="I38" s="183">
        <f t="shared" si="2"/>
        <v>0</v>
      </c>
      <c r="J38" s="183">
        <f>'[96]Managerial P&amp;L-BJ'!$E38</f>
        <v>312609.18000000005</v>
      </c>
      <c r="K38" s="183" t="str">
        <f>[102]Sheet1!$E36</f>
        <v>312,609.18</v>
      </c>
      <c r="L38" s="183">
        <f t="shared" si="3"/>
        <v>0</v>
      </c>
      <c r="M38" s="183">
        <f>'[96]Managerial P&amp;L-BJ'!$F38</f>
        <v>363591.02</v>
      </c>
      <c r="N38" s="183" t="str">
        <f>[102]Sheet1!$F36</f>
        <v>363,591.02</v>
      </c>
      <c r="O38" s="183">
        <f t="shared" si="4"/>
        <v>0</v>
      </c>
      <c r="P38" s="183">
        <f>'[96]Managerial P&amp;L-BJ'!$O38</f>
        <v>1467859.42</v>
      </c>
      <c r="Q38" s="183" t="str">
        <f>[102]Sheet1!$G36</f>
        <v>1,467,859.42</v>
      </c>
      <c r="R38" s="183">
        <f t="shared" si="5"/>
        <v>0</v>
      </c>
    </row>
    <row r="39" spans="1:18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3">
        <f>'[96]Managerial P&amp;L-BJ'!$C39</f>
        <v>0.13934556239094406</v>
      </c>
      <c r="E39" s="183">
        <f>[102]Sheet1!$C37</f>
        <v>0</v>
      </c>
      <c r="F39" s="183">
        <f t="shared" si="1"/>
        <v>0.13934556239094406</v>
      </c>
      <c r="G39" s="183">
        <f>'[96]Managerial P&amp;L-BJ'!$D39</f>
        <v>9.5178796129153684E-2</v>
      </c>
      <c r="H39" s="183">
        <f>[102]Sheet1!$D37</f>
        <v>0</v>
      </c>
      <c r="I39" s="183">
        <f t="shared" si="2"/>
        <v>9.5178796129153684E-2</v>
      </c>
      <c r="J39" s="183">
        <f>'[96]Managerial P&amp;L-BJ'!$E39</f>
        <v>0.10883071390789155</v>
      </c>
      <c r="K39" s="183">
        <f>[102]Sheet1!$E37</f>
        <v>0</v>
      </c>
      <c r="L39" s="183">
        <f t="shared" si="3"/>
        <v>0.10883071390789155</v>
      </c>
      <c r="M39" s="183">
        <f>'[96]Managerial P&amp;L-BJ'!$F39</f>
        <v>0.11014511486534949</v>
      </c>
      <c r="N39" s="183">
        <f>[102]Sheet1!$F37</f>
        <v>0</v>
      </c>
      <c r="O39" s="183">
        <f t="shared" si="4"/>
        <v>0.11014511486534949</v>
      </c>
      <c r="P39" s="183">
        <f>'[96]Managerial P&amp;L-BJ'!$O39</f>
        <v>0.1140217866290897</v>
      </c>
      <c r="Q39" s="183">
        <f>[102]Sheet1!$G37</f>
        <v>0</v>
      </c>
      <c r="R39" s="184">
        <f t="shared" si="5"/>
        <v>0.1140217866290897</v>
      </c>
    </row>
    <row r="40" spans="1:18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3">
        <f>'[96]Managerial P&amp;L-BJ'!$C40</f>
        <v>83527.149999999994</v>
      </c>
      <c r="E40" s="183" t="str">
        <f>[102]Sheet1!$C38</f>
        <v>83,527.15</v>
      </c>
      <c r="F40" s="183">
        <f t="shared" si="1"/>
        <v>0</v>
      </c>
      <c r="G40" s="183">
        <f>'[96]Managerial P&amp;L-BJ'!$D40</f>
        <v>114039.52</v>
      </c>
      <c r="H40" s="183" t="str">
        <f>[102]Sheet1!$D38</f>
        <v>114,039.52</v>
      </c>
      <c r="I40" s="183">
        <f t="shared" si="2"/>
        <v>0</v>
      </c>
      <c r="J40" s="183">
        <f>'[96]Managerial P&amp;L-BJ'!$E40</f>
        <v>112164.76</v>
      </c>
      <c r="K40" s="183" t="str">
        <f>[102]Sheet1!$E38</f>
        <v>112,164.76</v>
      </c>
      <c r="L40" s="183">
        <f t="shared" si="3"/>
        <v>0</v>
      </c>
      <c r="M40" s="183">
        <f>'[96]Managerial P&amp;L-BJ'!$F40</f>
        <v>105920</v>
      </c>
      <c r="N40" s="183" t="str">
        <f>[102]Sheet1!$F38</f>
        <v>105,920.00</v>
      </c>
      <c r="O40" s="183">
        <f t="shared" si="4"/>
        <v>0</v>
      </c>
      <c r="P40" s="183">
        <f>'[96]Managerial P&amp;L-BJ'!$O40</f>
        <v>415651.43</v>
      </c>
      <c r="Q40" s="183" t="str">
        <f>[102]Sheet1!$G38</f>
        <v>415,651.43</v>
      </c>
      <c r="R40" s="183">
        <f t="shared" si="5"/>
        <v>0</v>
      </c>
    </row>
    <row r="41" spans="1:18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3">
        <f>'[96]Managerial P&amp;L-BJ'!$C41</f>
        <v>8000</v>
      </c>
      <c r="E41" s="183" t="str">
        <f>[102]Sheet1!$C39</f>
        <v>8,000.00</v>
      </c>
      <c r="F41" s="183">
        <f t="shared" si="1"/>
        <v>0</v>
      </c>
      <c r="G41" s="183">
        <f>'[96]Managerial P&amp;L-BJ'!$D41</f>
        <v>8000</v>
      </c>
      <c r="H41" s="183" t="str">
        <f>[102]Sheet1!$D39</f>
        <v>8,000.00</v>
      </c>
      <c r="I41" s="183">
        <f t="shared" si="2"/>
        <v>0</v>
      </c>
      <c r="J41" s="183">
        <f>'[96]Managerial P&amp;L-BJ'!$E41</f>
        <v>8000</v>
      </c>
      <c r="K41" s="183" t="str">
        <f>[102]Sheet1!$E39</f>
        <v>8,000.00</v>
      </c>
      <c r="L41" s="183">
        <f t="shared" si="3"/>
        <v>0</v>
      </c>
      <c r="M41" s="183">
        <f>'[96]Managerial P&amp;L-BJ'!$F41</f>
        <v>8000</v>
      </c>
      <c r="N41" s="183" t="str">
        <f>[102]Sheet1!$F39</f>
        <v>8,000.00</v>
      </c>
      <c r="O41" s="183">
        <f t="shared" si="4"/>
        <v>0</v>
      </c>
      <c r="P41" s="183">
        <f>'[96]Managerial P&amp;L-BJ'!$O41</f>
        <v>32000</v>
      </c>
      <c r="Q41" s="183" t="str">
        <f>[102]Sheet1!$G39</f>
        <v>32,000.00</v>
      </c>
      <c r="R41" s="183">
        <f t="shared" si="5"/>
        <v>0</v>
      </c>
    </row>
    <row r="42" spans="1:18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3">
        <f>'[96]Managerial P&amp;L-BJ'!$C42</f>
        <v>27928.58</v>
      </c>
      <c r="E42" s="183" t="str">
        <f>[102]Sheet1!$C40</f>
        <v>27,928.58</v>
      </c>
      <c r="F42" s="183">
        <f t="shared" si="1"/>
        <v>0</v>
      </c>
      <c r="G42" s="183">
        <f>'[96]Managerial P&amp;L-BJ'!$D42</f>
        <v>0</v>
      </c>
      <c r="H42" s="183">
        <f>[102]Sheet1!$D40</f>
        <v>0</v>
      </c>
      <c r="I42" s="183">
        <f t="shared" si="2"/>
        <v>0</v>
      </c>
      <c r="J42" s="183">
        <f>'[96]Managerial P&amp;L-BJ'!$E42</f>
        <v>0</v>
      </c>
      <c r="K42" s="183">
        <f>[102]Sheet1!$E40</f>
        <v>0</v>
      </c>
      <c r="L42" s="183">
        <f t="shared" si="3"/>
        <v>0</v>
      </c>
      <c r="M42" s="183">
        <f>'[96]Managerial P&amp;L-BJ'!$F42</f>
        <v>12857.12</v>
      </c>
      <c r="N42" s="183" t="str">
        <f>[102]Sheet1!$F40</f>
        <v>12,857.12</v>
      </c>
      <c r="O42" s="183">
        <f t="shared" si="4"/>
        <v>0</v>
      </c>
      <c r="P42" s="183">
        <f>'[96]Managerial P&amp;L-BJ'!$O42</f>
        <v>40785.700000000004</v>
      </c>
      <c r="Q42" s="183" t="str">
        <f>[102]Sheet1!$G40</f>
        <v>40,785.70</v>
      </c>
      <c r="R42" s="183">
        <f t="shared" si="5"/>
        <v>0</v>
      </c>
    </row>
    <row r="43" spans="1:18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3">
        <f>'[96]Managerial P&amp;L-BJ'!$C43</f>
        <v>231414.08</v>
      </c>
      <c r="E43" s="183" t="str">
        <f>[102]Sheet1!$C41</f>
        <v>231,414.08</v>
      </c>
      <c r="F43" s="183">
        <f t="shared" si="1"/>
        <v>0</v>
      </c>
      <c r="G43" s="183">
        <f>'[96]Managerial P&amp;L-BJ'!$D43</f>
        <v>77683.12</v>
      </c>
      <c r="H43" s="183" t="str">
        <f>[102]Sheet1!$D41</f>
        <v>77,683.12</v>
      </c>
      <c r="I43" s="183">
        <f t="shared" si="2"/>
        <v>0</v>
      </c>
      <c r="J43" s="183">
        <f>'[96]Managerial P&amp;L-BJ'!$E43</f>
        <v>91257.83</v>
      </c>
      <c r="K43" s="183" t="str">
        <f>[102]Sheet1!$E41</f>
        <v>91,257.83</v>
      </c>
      <c r="L43" s="183">
        <f t="shared" si="3"/>
        <v>0</v>
      </c>
      <c r="M43" s="183">
        <f>'[96]Managerial P&amp;L-BJ'!$F43</f>
        <v>130800.78</v>
      </c>
      <c r="N43" s="183" t="str">
        <f>[102]Sheet1!$F41</f>
        <v>130,800.78</v>
      </c>
      <c r="O43" s="183">
        <f t="shared" si="4"/>
        <v>0</v>
      </c>
      <c r="P43" s="183">
        <f>'[96]Managerial P&amp;L-BJ'!$O43</f>
        <v>531155.80999999994</v>
      </c>
      <c r="Q43" s="183" t="str">
        <f>[102]Sheet1!$G41</f>
        <v>531,155.81</v>
      </c>
      <c r="R43" s="183">
        <f t="shared" si="5"/>
        <v>0</v>
      </c>
    </row>
    <row r="44" spans="1:18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3">
        <f>'[96]Managerial P&amp;L-BJ'!$C44</f>
        <v>3500</v>
      </c>
      <c r="E44" s="183" t="str">
        <f>[102]Sheet1!$C42</f>
        <v>3,500.00</v>
      </c>
      <c r="F44" s="183">
        <f t="shared" si="1"/>
        <v>0</v>
      </c>
      <c r="G44" s="183">
        <f>'[96]Managerial P&amp;L-BJ'!$D44</f>
        <v>3500</v>
      </c>
      <c r="H44" s="183" t="str">
        <f>[102]Sheet1!$D42</f>
        <v>3,500.00</v>
      </c>
      <c r="I44" s="183">
        <f t="shared" si="2"/>
        <v>0</v>
      </c>
      <c r="J44" s="183">
        <f>'[96]Managerial P&amp;L-BJ'!$E44</f>
        <v>3500</v>
      </c>
      <c r="K44" s="183" t="str">
        <f>[102]Sheet1!$E42</f>
        <v>3,500.00</v>
      </c>
      <c r="L44" s="183">
        <f t="shared" si="3"/>
        <v>0</v>
      </c>
      <c r="M44" s="183">
        <f>'[96]Managerial P&amp;L-BJ'!$F44</f>
        <v>3500</v>
      </c>
      <c r="N44" s="183" t="str">
        <f>[102]Sheet1!$F42</f>
        <v>3,500.00</v>
      </c>
      <c r="O44" s="183">
        <f t="shared" si="4"/>
        <v>0</v>
      </c>
      <c r="P44" s="183">
        <f>'[96]Managerial P&amp;L-BJ'!$O44</f>
        <v>14000</v>
      </c>
      <c r="Q44" s="183" t="str">
        <f>[102]Sheet1!$G42</f>
        <v>14,000.00</v>
      </c>
      <c r="R44" s="183">
        <f t="shared" si="5"/>
        <v>0</v>
      </c>
    </row>
    <row r="45" spans="1:18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3">
        <f>'[96]Managerial P&amp;L-BJ'!$C45</f>
        <v>0</v>
      </c>
      <c r="E45" s="183">
        <f>[102]Sheet1!$C43</f>
        <v>0</v>
      </c>
      <c r="F45" s="183">
        <f t="shared" si="1"/>
        <v>0</v>
      </c>
      <c r="G45" s="183">
        <f>'[96]Managerial P&amp;L-BJ'!$D45</f>
        <v>0</v>
      </c>
      <c r="H45" s="183">
        <f>[102]Sheet1!$D43</f>
        <v>0</v>
      </c>
      <c r="I45" s="183">
        <f t="shared" si="2"/>
        <v>0</v>
      </c>
      <c r="J45" s="183">
        <f>'[96]Managerial P&amp;L-BJ'!$E45</f>
        <v>0</v>
      </c>
      <c r="K45" s="183">
        <f>[102]Sheet1!$E43</f>
        <v>0</v>
      </c>
      <c r="L45" s="183">
        <f t="shared" si="3"/>
        <v>0</v>
      </c>
      <c r="M45" s="183">
        <f>'[96]Managerial P&amp;L-BJ'!$F45</f>
        <v>0</v>
      </c>
      <c r="N45" s="183">
        <f>[102]Sheet1!$F43</f>
        <v>0</v>
      </c>
      <c r="O45" s="183">
        <f t="shared" si="4"/>
        <v>0</v>
      </c>
      <c r="P45" s="183">
        <f>'[96]Managerial P&amp;L-BJ'!$O45</f>
        <v>0</v>
      </c>
      <c r="Q45" s="183">
        <f>[102]Sheet1!$G43</f>
        <v>0</v>
      </c>
      <c r="R45" s="183">
        <f t="shared" si="5"/>
        <v>0</v>
      </c>
    </row>
    <row r="46" spans="1:18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3">
        <f>'[96]Managerial P&amp;L-BJ'!$C46</f>
        <v>28752.5</v>
      </c>
      <c r="E46" s="183" t="str">
        <f>[102]Sheet1!$C44</f>
        <v>28,752.50</v>
      </c>
      <c r="F46" s="183">
        <f t="shared" si="1"/>
        <v>0</v>
      </c>
      <c r="G46" s="183">
        <f>'[96]Managerial P&amp;L-BJ'!$D46</f>
        <v>33723.18</v>
      </c>
      <c r="H46" s="183" t="str">
        <f>[102]Sheet1!$D44</f>
        <v>33,723.18</v>
      </c>
      <c r="I46" s="183">
        <f t="shared" si="2"/>
        <v>0</v>
      </c>
      <c r="J46" s="183">
        <f>'[96]Managerial P&amp;L-BJ'!$E46</f>
        <v>32036.44</v>
      </c>
      <c r="K46" s="183" t="str">
        <f>[102]Sheet1!$E44</f>
        <v>32,036.44</v>
      </c>
      <c r="L46" s="183">
        <f t="shared" si="3"/>
        <v>0</v>
      </c>
      <c r="M46" s="183">
        <f>'[96]Managerial P&amp;L-BJ'!$F46</f>
        <v>29552.37</v>
      </c>
      <c r="N46" s="183" t="str">
        <f>[102]Sheet1!$F44</f>
        <v>29,552.37</v>
      </c>
      <c r="O46" s="183">
        <f t="shared" si="4"/>
        <v>0</v>
      </c>
      <c r="P46" s="183">
        <f>'[96]Managerial P&amp;L-BJ'!$O46</f>
        <v>124064.48999999999</v>
      </c>
      <c r="Q46" s="183" t="str">
        <f>[102]Sheet1!$G44</f>
        <v>124,064.49</v>
      </c>
      <c r="R46" s="183">
        <f t="shared" si="5"/>
        <v>0</v>
      </c>
    </row>
    <row r="47" spans="1:18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3">
        <f>'[96]Managerial P&amp;L-BJ'!$C47</f>
        <v>13020</v>
      </c>
      <c r="E47" s="183" t="str">
        <f>[102]Sheet1!$C45</f>
        <v>13,020.00</v>
      </c>
      <c r="F47" s="183">
        <f t="shared" si="1"/>
        <v>0</v>
      </c>
      <c r="G47" s="183">
        <f>'[96]Managerial P&amp;L-BJ'!$D47</f>
        <v>12420</v>
      </c>
      <c r="H47" s="183" t="str">
        <f>[102]Sheet1!$D45</f>
        <v>12,420.00</v>
      </c>
      <c r="I47" s="183">
        <f t="shared" si="2"/>
        <v>0</v>
      </c>
      <c r="J47" s="183">
        <f>'[96]Managerial P&amp;L-BJ'!$E47</f>
        <v>12420</v>
      </c>
      <c r="K47" s="183" t="str">
        <f>[102]Sheet1!$E45</f>
        <v>12,420.00</v>
      </c>
      <c r="L47" s="183">
        <f t="shared" si="3"/>
        <v>0</v>
      </c>
      <c r="M47" s="183">
        <f>'[96]Managerial P&amp;L-BJ'!$F47</f>
        <v>11700</v>
      </c>
      <c r="N47" s="183" t="str">
        <f>[102]Sheet1!$F45</f>
        <v>11,700.00</v>
      </c>
      <c r="O47" s="183">
        <f t="shared" si="4"/>
        <v>0</v>
      </c>
      <c r="P47" s="183">
        <f>'[96]Managerial P&amp;L-BJ'!$O47</f>
        <v>49560</v>
      </c>
      <c r="Q47" s="183" t="str">
        <f>[102]Sheet1!$G45</f>
        <v>49,560.00</v>
      </c>
      <c r="R47" s="183">
        <f t="shared" si="5"/>
        <v>0</v>
      </c>
    </row>
    <row r="48" spans="1:18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3">
        <f>'[96]Managerial P&amp;L-BJ'!$C48</f>
        <v>0</v>
      </c>
      <c r="E48" s="183">
        <f>[102]Sheet1!$C46</f>
        <v>0</v>
      </c>
      <c r="F48" s="183">
        <f t="shared" si="1"/>
        <v>0</v>
      </c>
      <c r="G48" s="183">
        <f>'[96]Managerial P&amp;L-BJ'!$D48</f>
        <v>0</v>
      </c>
      <c r="H48" s="183">
        <f>[102]Sheet1!$D46</f>
        <v>0</v>
      </c>
      <c r="I48" s="183">
        <f t="shared" si="2"/>
        <v>0</v>
      </c>
      <c r="J48" s="183">
        <f>'[96]Managerial P&amp;L-BJ'!$E48</f>
        <v>0</v>
      </c>
      <c r="K48" s="183">
        <f>[102]Sheet1!$E46</f>
        <v>0</v>
      </c>
      <c r="L48" s="183">
        <f t="shared" si="3"/>
        <v>0</v>
      </c>
      <c r="M48" s="183">
        <f>'[96]Managerial P&amp;L-BJ'!$F48</f>
        <v>0</v>
      </c>
      <c r="N48" s="183">
        <f>[102]Sheet1!$F46</f>
        <v>0</v>
      </c>
      <c r="O48" s="183">
        <f t="shared" si="4"/>
        <v>0</v>
      </c>
      <c r="P48" s="183">
        <f>'[96]Managerial P&amp;L-BJ'!$O48</f>
        <v>0</v>
      </c>
      <c r="Q48" s="183">
        <f>[102]Sheet1!$G46</f>
        <v>0</v>
      </c>
      <c r="R48" s="183">
        <f t="shared" si="5"/>
        <v>0</v>
      </c>
    </row>
    <row r="49" spans="1:18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3">
        <f>'[96]Managerial P&amp;L-BJ'!$C49</f>
        <v>2400</v>
      </c>
      <c r="E49" s="183" t="str">
        <f>[102]Sheet1!$C47</f>
        <v>2,400.00</v>
      </c>
      <c r="F49" s="183">
        <f t="shared" si="1"/>
        <v>0</v>
      </c>
      <c r="G49" s="183">
        <f>'[96]Managerial P&amp;L-BJ'!$D49</f>
        <v>3200</v>
      </c>
      <c r="H49" s="183" t="str">
        <f>[102]Sheet1!$D47</f>
        <v>3,200.00</v>
      </c>
      <c r="I49" s="183">
        <f t="shared" si="2"/>
        <v>0</v>
      </c>
      <c r="J49" s="183">
        <f>'[96]Managerial P&amp;L-BJ'!$E49</f>
        <v>3000</v>
      </c>
      <c r="K49" s="183" t="str">
        <f>[102]Sheet1!$E47</f>
        <v>3,000.00</v>
      </c>
      <c r="L49" s="183">
        <f t="shared" si="3"/>
        <v>0</v>
      </c>
      <c r="M49" s="183">
        <f>'[96]Managerial P&amp;L-BJ'!$F49</f>
        <v>2800</v>
      </c>
      <c r="N49" s="183" t="str">
        <f>[102]Sheet1!$F47</f>
        <v>2,800.00</v>
      </c>
      <c r="O49" s="183">
        <f t="shared" si="4"/>
        <v>0</v>
      </c>
      <c r="P49" s="183">
        <f>'[96]Managerial P&amp;L-BJ'!$O49</f>
        <v>11400</v>
      </c>
      <c r="Q49" s="183" t="str">
        <f>[102]Sheet1!$G47</f>
        <v>11,400.00</v>
      </c>
      <c r="R49" s="183">
        <f t="shared" si="5"/>
        <v>0</v>
      </c>
    </row>
    <row r="50" spans="1:18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3">
        <f>'[96]Managerial P&amp;L-BJ'!$C50</f>
        <v>87189.64</v>
      </c>
      <c r="E50" s="183" t="str">
        <f>[102]Sheet1!$C48</f>
        <v>87,189.64</v>
      </c>
      <c r="F50" s="183">
        <f t="shared" si="1"/>
        <v>0</v>
      </c>
      <c r="G50" s="183">
        <f>'[96]Managerial P&amp;L-BJ'!$D50</f>
        <v>53361.45</v>
      </c>
      <c r="H50" s="183" t="str">
        <f>[102]Sheet1!$D48</f>
        <v>53,361.45</v>
      </c>
      <c r="I50" s="183">
        <f t="shared" si="2"/>
        <v>0</v>
      </c>
      <c r="J50" s="183">
        <f>'[96]Managerial P&amp;L-BJ'!$E50</f>
        <v>50230.15</v>
      </c>
      <c r="K50" s="183" t="str">
        <f>[102]Sheet1!$E48</f>
        <v>50,230.15</v>
      </c>
      <c r="L50" s="183">
        <f t="shared" si="3"/>
        <v>0</v>
      </c>
      <c r="M50" s="183">
        <f>'[96]Managerial P&amp;L-BJ'!$F50</f>
        <v>58460.75</v>
      </c>
      <c r="N50" s="183" t="str">
        <f>[102]Sheet1!$F48</f>
        <v>58,460.75</v>
      </c>
      <c r="O50" s="183">
        <f t="shared" si="4"/>
        <v>0</v>
      </c>
      <c r="P50" s="183">
        <f>'[96]Managerial P&amp;L-BJ'!$O50</f>
        <v>249241.99</v>
      </c>
      <c r="Q50" s="183" t="str">
        <f>[102]Sheet1!$G48</f>
        <v>249,241.99</v>
      </c>
      <c r="R50" s="183">
        <f t="shared" si="5"/>
        <v>0</v>
      </c>
    </row>
    <row r="51" spans="1:18" s="15" customFormat="1" ht="15.95" customHeight="1" x14ac:dyDescent="0.2">
      <c r="A51" s="39"/>
      <c r="B51" s="180">
        <f t="shared" si="0"/>
        <v>48</v>
      </c>
      <c r="C51" s="172" t="s">
        <v>1636</v>
      </c>
      <c r="D51" s="183">
        <f>'[96]Managerial P&amp;L-BJ'!$C51</f>
        <v>0</v>
      </c>
      <c r="E51" s="183">
        <f>[102]Sheet1!$C49</f>
        <v>0</v>
      </c>
      <c r="F51" s="183">
        <f t="shared" si="1"/>
        <v>0</v>
      </c>
      <c r="G51" s="183">
        <f>'[96]Managerial P&amp;L-BJ'!$D51</f>
        <v>0</v>
      </c>
      <c r="H51" s="183">
        <f>[102]Sheet1!$D49</f>
        <v>0</v>
      </c>
      <c r="I51" s="183">
        <f t="shared" si="2"/>
        <v>0</v>
      </c>
      <c r="J51" s="183">
        <f>'[96]Managerial P&amp;L-BJ'!$E51</f>
        <v>0</v>
      </c>
      <c r="K51" s="183">
        <f>[102]Sheet1!$E49</f>
        <v>0</v>
      </c>
      <c r="L51" s="183">
        <f t="shared" si="3"/>
        <v>0</v>
      </c>
      <c r="M51" s="183">
        <f>'[96]Managerial P&amp;L-BJ'!$F51</f>
        <v>0</v>
      </c>
      <c r="N51" s="183">
        <f>[102]Sheet1!$F49</f>
        <v>0</v>
      </c>
      <c r="O51" s="183">
        <f t="shared" si="4"/>
        <v>0</v>
      </c>
      <c r="P51" s="183">
        <f>'[96]Managerial P&amp;L-BJ'!$O51</f>
        <v>0</v>
      </c>
      <c r="Q51" s="183">
        <f>[102]Sheet1!$G49</f>
        <v>0</v>
      </c>
      <c r="R51" s="183">
        <f t="shared" si="5"/>
        <v>0</v>
      </c>
    </row>
    <row r="52" spans="1:18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3">
        <f>'[96]Managerial P&amp;L-BJ'!$C52</f>
        <v>147120.10999999999</v>
      </c>
      <c r="E52" s="183" t="str">
        <f>[102]Sheet1!$C50</f>
        <v>147,120.11</v>
      </c>
      <c r="F52" s="183">
        <f t="shared" si="1"/>
        <v>0</v>
      </c>
      <c r="G52" s="183">
        <f>'[96]Managerial P&amp;L-BJ'!$D52</f>
        <v>235144.34</v>
      </c>
      <c r="H52" s="183" t="str">
        <f>[102]Sheet1!$D50</f>
        <v>235,144.34</v>
      </c>
      <c r="I52" s="183">
        <f t="shared" si="2"/>
        <v>0</v>
      </c>
      <c r="J52" s="183">
        <f>'[96]Managerial P&amp;L-BJ'!$E52</f>
        <v>200770.44999999998</v>
      </c>
      <c r="K52" s="183" t="str">
        <f>[102]Sheet1!$E50</f>
        <v>200,770.45</v>
      </c>
      <c r="L52" s="183">
        <f t="shared" si="3"/>
        <v>0</v>
      </c>
      <c r="M52" s="183">
        <f>'[96]Managerial P&amp;L-BJ'!$F52</f>
        <v>191358.7</v>
      </c>
      <c r="N52" s="183" t="str">
        <f>[102]Sheet1!$F50</f>
        <v>191,358.70</v>
      </c>
      <c r="O52" s="183">
        <f t="shared" si="4"/>
        <v>0</v>
      </c>
      <c r="P52" s="183">
        <f>'[96]Managerial P&amp;L-BJ'!$O52</f>
        <v>774393.6</v>
      </c>
      <c r="Q52" s="183" t="str">
        <f>[102]Sheet1!$G50</f>
        <v>774,393.60</v>
      </c>
      <c r="R52" s="183">
        <f t="shared" si="5"/>
        <v>0</v>
      </c>
    </row>
    <row r="53" spans="1:18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3">
        <f>'[96]Managerial P&amp;L-BJ'!$C53</f>
        <v>4.2205447813279631E-2</v>
      </c>
      <c r="E53" s="183">
        <f>[102]Sheet1!$C51</f>
        <v>0</v>
      </c>
      <c r="F53" s="183">
        <f t="shared" si="1"/>
        <v>4.2205447813279631E-2</v>
      </c>
      <c r="G53" s="183">
        <f>'[96]Managerial P&amp;L-BJ'!$D53</f>
        <v>7.3157110831552852E-2</v>
      </c>
      <c r="H53" s="183">
        <f>[102]Sheet1!$D51</f>
        <v>0</v>
      </c>
      <c r="I53" s="183">
        <f t="shared" si="2"/>
        <v>7.3157110831552852E-2</v>
      </c>
      <c r="J53" s="183">
        <f>'[96]Managerial P&amp;L-BJ'!$E53</f>
        <v>6.9895552667738808E-2</v>
      </c>
      <c r="K53" s="183">
        <f>[102]Sheet1!$E51</f>
        <v>0</v>
      </c>
      <c r="L53" s="183">
        <f t="shared" si="3"/>
        <v>6.9895552667738808E-2</v>
      </c>
      <c r="M53" s="183">
        <f>'[96]Managerial P&amp;L-BJ'!$F53</f>
        <v>5.7969599997227526E-2</v>
      </c>
      <c r="N53" s="183">
        <f>[102]Sheet1!$F51</f>
        <v>0</v>
      </c>
      <c r="O53" s="183">
        <f t="shared" si="4"/>
        <v>5.7969599997227526E-2</v>
      </c>
      <c r="P53" s="183">
        <f>'[96]Managerial P&amp;L-BJ'!$O53</f>
        <v>6.0154086026938898E-2</v>
      </c>
      <c r="Q53" s="183">
        <f>[102]Sheet1!$G51</f>
        <v>0</v>
      </c>
      <c r="R53" s="184">
        <f t="shared" si="5"/>
        <v>6.0154086026938898E-2</v>
      </c>
    </row>
    <row r="54" spans="1:18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3">
        <f>'[96]Managerial P&amp;L-BJ'!$C54</f>
        <v>195.43</v>
      </c>
      <c r="E54" s="183">
        <f>[102]Sheet1!$C52</f>
        <v>195.43</v>
      </c>
      <c r="F54" s="183">
        <f t="shared" si="1"/>
        <v>0</v>
      </c>
      <c r="G54" s="183">
        <f>'[96]Managerial P&amp;L-BJ'!$D54</f>
        <v>1236.5999999999999</v>
      </c>
      <c r="H54" s="183" t="str">
        <f>[102]Sheet1!$D52</f>
        <v>1,236.60</v>
      </c>
      <c r="I54" s="183">
        <f t="shared" si="2"/>
        <v>0</v>
      </c>
      <c r="J54" s="183">
        <f>'[96]Managerial P&amp;L-BJ'!$E54</f>
        <v>1236.5999999999999</v>
      </c>
      <c r="K54" s="183" t="str">
        <f>[102]Sheet1!$E52</f>
        <v>1,236.60</v>
      </c>
      <c r="L54" s="183">
        <f t="shared" si="3"/>
        <v>0</v>
      </c>
      <c r="M54" s="183">
        <f>'[96]Managerial P&amp;L-BJ'!$F54</f>
        <v>1236.5999999999999</v>
      </c>
      <c r="N54" s="183" t="str">
        <f>[102]Sheet1!$F52</f>
        <v>1,236.60</v>
      </c>
      <c r="O54" s="183">
        <f t="shared" si="4"/>
        <v>0</v>
      </c>
      <c r="P54" s="183">
        <f>'[96]Managerial P&amp;L-BJ'!$O54</f>
        <v>3905.23</v>
      </c>
      <c r="Q54" s="183" t="str">
        <f>[102]Sheet1!$G52</f>
        <v>3,905.23</v>
      </c>
      <c r="R54" s="183">
        <f t="shared" si="5"/>
        <v>0</v>
      </c>
    </row>
    <row r="55" spans="1:18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3">
        <f>'[96]Managerial P&amp;L-BJ'!$C55</f>
        <v>146924.68</v>
      </c>
      <c r="E55" s="183" t="str">
        <f>[102]Sheet1!$C53</f>
        <v>146,924.68</v>
      </c>
      <c r="F55" s="183">
        <f t="shared" si="1"/>
        <v>0</v>
      </c>
      <c r="G55" s="183">
        <f>'[96]Managerial P&amp;L-BJ'!$D55</f>
        <v>233907.74</v>
      </c>
      <c r="H55" s="183" t="str">
        <f>[102]Sheet1!$D53</f>
        <v>233,907.74</v>
      </c>
      <c r="I55" s="183">
        <f t="shared" si="2"/>
        <v>0</v>
      </c>
      <c r="J55" s="183">
        <f>'[96]Managerial P&amp;L-BJ'!$E55</f>
        <v>199533.84999999998</v>
      </c>
      <c r="K55" s="183" t="str">
        <f>[102]Sheet1!$E53</f>
        <v>199,533.85</v>
      </c>
      <c r="L55" s="183">
        <f t="shared" si="3"/>
        <v>0</v>
      </c>
      <c r="M55" s="183">
        <f>'[96]Managerial P&amp;L-BJ'!$F55</f>
        <v>190122.1</v>
      </c>
      <c r="N55" s="183" t="str">
        <f>[102]Sheet1!$F53</f>
        <v>190,122.10</v>
      </c>
      <c r="O55" s="183">
        <f t="shared" si="4"/>
        <v>0</v>
      </c>
      <c r="P55" s="183">
        <f>'[96]Managerial P&amp;L-BJ'!$O55</f>
        <v>770488.37</v>
      </c>
      <c r="Q55" s="183" t="str">
        <f>[102]Sheet1!$G53</f>
        <v>770,488.37</v>
      </c>
      <c r="R55" s="183">
        <f t="shared" si="5"/>
        <v>0</v>
      </c>
    </row>
    <row r="56" spans="1:18" s="15" customFormat="1" ht="15.95" customHeight="1" x14ac:dyDescent="0.2">
      <c r="A56" s="39"/>
      <c r="B56" s="180">
        <f t="shared" si="0"/>
        <v>53</v>
      </c>
      <c r="C56" s="172" t="s">
        <v>1636</v>
      </c>
      <c r="D56" s="183">
        <f>'[96]Managerial P&amp;L-BJ'!$C56</f>
        <v>0</v>
      </c>
      <c r="E56" s="183">
        <f>[102]Sheet1!$C54</f>
        <v>0</v>
      </c>
      <c r="F56" s="183">
        <f t="shared" si="1"/>
        <v>0</v>
      </c>
      <c r="G56" s="183">
        <f>'[96]Managerial P&amp;L-BJ'!$D56</f>
        <v>0</v>
      </c>
      <c r="H56" s="183">
        <f>[102]Sheet1!$D54</f>
        <v>0</v>
      </c>
      <c r="I56" s="183">
        <f t="shared" si="2"/>
        <v>0</v>
      </c>
      <c r="J56" s="183">
        <f>'[96]Managerial P&amp;L-BJ'!$E56</f>
        <v>0</v>
      </c>
      <c r="K56" s="183">
        <f>[102]Sheet1!$E54</f>
        <v>0</v>
      </c>
      <c r="L56" s="183">
        <f t="shared" si="3"/>
        <v>0</v>
      </c>
      <c r="M56" s="183">
        <f>'[96]Managerial P&amp;L-BJ'!$F56</f>
        <v>0</v>
      </c>
      <c r="N56" s="183">
        <f>[102]Sheet1!$F54</f>
        <v>0</v>
      </c>
      <c r="O56" s="183">
        <f t="shared" si="4"/>
        <v>0</v>
      </c>
      <c r="P56" s="183">
        <f>'[96]Managerial P&amp;L-BJ'!$O56</f>
        <v>0</v>
      </c>
      <c r="Q56" s="183">
        <f>[102]Sheet1!$G54</f>
        <v>0</v>
      </c>
      <c r="R56" s="183">
        <f t="shared" si="5"/>
        <v>0</v>
      </c>
    </row>
    <row r="57" spans="1:18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3">
        <f>'[96]Managerial P&amp;L-BJ'!$C57</f>
        <v>142597.99</v>
      </c>
      <c r="E57" s="183" t="str">
        <f>[102]Sheet1!$C55</f>
        <v>142,597.99</v>
      </c>
      <c r="F57" s="183">
        <f t="shared" si="1"/>
        <v>0</v>
      </c>
      <c r="G57" s="183">
        <f>'[96]Managerial P&amp;L-BJ'!$D57</f>
        <v>181364.48000000001</v>
      </c>
      <c r="H57" s="183" t="str">
        <f>[102]Sheet1!$D55</f>
        <v>181,364.48</v>
      </c>
      <c r="I57" s="183">
        <f t="shared" si="2"/>
        <v>0</v>
      </c>
      <c r="J57" s="183">
        <f>'[96]Managerial P&amp;L-BJ'!$E57</f>
        <v>30859.18</v>
      </c>
      <c r="K57" s="183" t="str">
        <f>[102]Sheet1!$E55</f>
        <v>30,859.18</v>
      </c>
      <c r="L57" s="183">
        <f t="shared" si="3"/>
        <v>0</v>
      </c>
      <c r="M57" s="183">
        <f>'[96]Managerial P&amp;L-BJ'!$F57</f>
        <v>65324.4</v>
      </c>
      <c r="N57" s="183" t="str">
        <f>[102]Sheet1!$F55</f>
        <v>65,324.40</v>
      </c>
      <c r="O57" s="183">
        <f t="shared" si="4"/>
        <v>0</v>
      </c>
      <c r="P57" s="183">
        <f>'[96]Managerial P&amp;L-BJ'!$O57</f>
        <v>420146.05</v>
      </c>
      <c r="Q57" s="183" t="str">
        <f>[102]Sheet1!$G55</f>
        <v>420,146.05</v>
      </c>
      <c r="R57" s="183">
        <f t="shared" si="5"/>
        <v>0</v>
      </c>
    </row>
    <row r="58" spans="1:18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3">
        <f>'[96]Managerial P&amp;L-BJ'!$C58</f>
        <v>4.0908153380415306E-2</v>
      </c>
      <c r="E58" s="183">
        <f>[102]Sheet1!$C56</f>
        <v>0</v>
      </c>
      <c r="F58" s="183">
        <f t="shared" si="1"/>
        <v>4.0908153380415306E-2</v>
      </c>
      <c r="G58" s="183">
        <f>'[96]Managerial P&amp;L-BJ'!$D58</f>
        <v>5.6425348635935499E-2</v>
      </c>
      <c r="H58" s="183">
        <f>[102]Sheet1!$D56</f>
        <v>0</v>
      </c>
      <c r="I58" s="183">
        <f t="shared" si="2"/>
        <v>5.6425348635935499E-2</v>
      </c>
      <c r="J58" s="183">
        <f>'[96]Managerial P&amp;L-BJ'!$E58</f>
        <v>1.074321166771919E-2</v>
      </c>
      <c r="K58" s="183">
        <f>[102]Sheet1!$E56</f>
        <v>0</v>
      </c>
      <c r="L58" s="183">
        <f t="shared" si="3"/>
        <v>1.074321166771919E-2</v>
      </c>
      <c r="M58" s="183">
        <f>'[96]Managerial P&amp;L-BJ'!$F58</f>
        <v>1.978916734937523E-2</v>
      </c>
      <c r="N58" s="183">
        <f>[102]Sheet1!$F56</f>
        <v>0</v>
      </c>
      <c r="O58" s="183">
        <f t="shared" si="4"/>
        <v>1.978916734937523E-2</v>
      </c>
      <c r="P58" s="183">
        <f>'[96]Managerial P&amp;L-BJ'!$O58</f>
        <v>3.2636506339384225E-2</v>
      </c>
      <c r="Q58" s="183">
        <f>[102]Sheet1!$G56</f>
        <v>0</v>
      </c>
      <c r="R58" s="184">
        <f t="shared" si="5"/>
        <v>3.2636506339384225E-2</v>
      </c>
    </row>
    <row r="59" spans="1:18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3">
        <f>'[96]Managerial P&amp;L-BJ'!$C59</f>
        <v>840</v>
      </c>
      <c r="E59" s="183">
        <f>[102]Sheet1!$C57</f>
        <v>840</v>
      </c>
      <c r="F59" s="183">
        <f t="shared" si="1"/>
        <v>0</v>
      </c>
      <c r="G59" s="183">
        <f>'[96]Managerial P&amp;L-BJ'!$D59</f>
        <v>54.42</v>
      </c>
      <c r="H59" s="183">
        <f>[102]Sheet1!$D57</f>
        <v>54.42</v>
      </c>
      <c r="I59" s="183">
        <f t="shared" si="2"/>
        <v>0</v>
      </c>
      <c r="J59" s="183">
        <f>'[96]Managerial P&amp;L-BJ'!$E59</f>
        <v>0</v>
      </c>
      <c r="K59" s="183">
        <f>[102]Sheet1!$E57</f>
        <v>0</v>
      </c>
      <c r="L59" s="183">
        <f t="shared" si="3"/>
        <v>0</v>
      </c>
      <c r="M59" s="183">
        <f>'[96]Managerial P&amp;L-BJ'!$F59</f>
        <v>0</v>
      </c>
      <c r="N59" s="183">
        <f>[102]Sheet1!$F57</f>
        <v>0</v>
      </c>
      <c r="O59" s="183">
        <f t="shared" si="4"/>
        <v>0</v>
      </c>
      <c r="P59" s="183">
        <f>'[96]Managerial P&amp;L-BJ'!$O59</f>
        <v>894.42</v>
      </c>
      <c r="Q59" s="183">
        <f>[102]Sheet1!$G57</f>
        <v>894.42</v>
      </c>
      <c r="R59" s="183">
        <f t="shared" si="5"/>
        <v>0</v>
      </c>
    </row>
    <row r="60" spans="1:18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3">
        <f>'[96]Managerial P&amp;L-BJ'!$C60</f>
        <v>0</v>
      </c>
      <c r="E60" s="183">
        <f>[102]Sheet1!$C58</f>
        <v>0</v>
      </c>
      <c r="F60" s="183">
        <f t="shared" si="1"/>
        <v>0</v>
      </c>
      <c r="G60" s="183">
        <f>'[96]Managerial P&amp;L-BJ'!$D60</f>
        <v>0</v>
      </c>
      <c r="H60" s="183">
        <f>[102]Sheet1!$D58</f>
        <v>0</v>
      </c>
      <c r="I60" s="183">
        <f t="shared" si="2"/>
        <v>0</v>
      </c>
      <c r="J60" s="183">
        <f>'[96]Managerial P&amp;L-BJ'!$E60</f>
        <v>0</v>
      </c>
      <c r="K60" s="183">
        <f>[102]Sheet1!$E58</f>
        <v>0</v>
      </c>
      <c r="L60" s="183">
        <f t="shared" si="3"/>
        <v>0</v>
      </c>
      <c r="M60" s="183">
        <f>'[96]Managerial P&amp;L-BJ'!$F60</f>
        <v>0</v>
      </c>
      <c r="N60" s="183">
        <f>[102]Sheet1!$F58</f>
        <v>0</v>
      </c>
      <c r="O60" s="183">
        <f t="shared" si="4"/>
        <v>0</v>
      </c>
      <c r="P60" s="183">
        <f>'[96]Managerial P&amp;L-BJ'!$O60</f>
        <v>0</v>
      </c>
      <c r="Q60" s="183">
        <f>[102]Sheet1!$G58</f>
        <v>0</v>
      </c>
      <c r="R60" s="183">
        <f t="shared" si="5"/>
        <v>0</v>
      </c>
    </row>
    <row r="61" spans="1:18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3">
        <f>'[96]Managerial P&amp;L-BJ'!$C61</f>
        <v>835</v>
      </c>
      <c r="E61" s="183">
        <f>[102]Sheet1!$C59</f>
        <v>835</v>
      </c>
      <c r="F61" s="183">
        <f t="shared" si="1"/>
        <v>0</v>
      </c>
      <c r="G61" s="183">
        <f>'[96]Managerial P&amp;L-BJ'!$D61</f>
        <v>1740</v>
      </c>
      <c r="H61" s="183" t="str">
        <f>[102]Sheet1!$D59</f>
        <v>1,740.00</v>
      </c>
      <c r="I61" s="183">
        <f t="shared" si="2"/>
        <v>0</v>
      </c>
      <c r="J61" s="183">
        <f>'[96]Managerial P&amp;L-BJ'!$E61</f>
        <v>3135</v>
      </c>
      <c r="K61" s="183" t="str">
        <f>[102]Sheet1!$E59</f>
        <v>3,135.00</v>
      </c>
      <c r="L61" s="183">
        <f t="shared" si="3"/>
        <v>0</v>
      </c>
      <c r="M61" s="183">
        <f>'[96]Managerial P&amp;L-BJ'!$F61</f>
        <v>2875</v>
      </c>
      <c r="N61" s="183" t="str">
        <f>[102]Sheet1!$F59</f>
        <v>2,875.00</v>
      </c>
      <c r="O61" s="183">
        <f t="shared" si="4"/>
        <v>0</v>
      </c>
      <c r="P61" s="183">
        <f>'[96]Managerial P&amp;L-BJ'!$O61</f>
        <v>8585</v>
      </c>
      <c r="Q61" s="183" t="str">
        <f>[102]Sheet1!$G59</f>
        <v>8,585.00</v>
      </c>
      <c r="R61" s="183">
        <f t="shared" si="5"/>
        <v>0</v>
      </c>
    </row>
    <row r="62" spans="1:18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3">
        <f>'[96]Managerial P&amp;L-BJ'!$C62</f>
        <v>19169.61</v>
      </c>
      <c r="E62" s="183" t="str">
        <f>[102]Sheet1!$C60</f>
        <v>19,169.61</v>
      </c>
      <c r="F62" s="183">
        <f t="shared" si="1"/>
        <v>0</v>
      </c>
      <c r="G62" s="183">
        <f>'[96]Managerial P&amp;L-BJ'!$D62</f>
        <v>1528.06</v>
      </c>
      <c r="H62" s="183" t="str">
        <f>[102]Sheet1!$D60</f>
        <v>1,528.06</v>
      </c>
      <c r="I62" s="183">
        <f t="shared" si="2"/>
        <v>0</v>
      </c>
      <c r="J62" s="183">
        <f>'[96]Managerial P&amp;L-BJ'!$E62</f>
        <v>1528.33</v>
      </c>
      <c r="K62" s="183" t="str">
        <f>[102]Sheet1!$E60</f>
        <v>1,528.33</v>
      </c>
      <c r="L62" s="183">
        <f t="shared" si="3"/>
        <v>0</v>
      </c>
      <c r="M62" s="183">
        <f>'[96]Managerial P&amp;L-BJ'!$F62</f>
        <v>1528.33</v>
      </c>
      <c r="N62" s="183" t="str">
        <f>[102]Sheet1!$F60</f>
        <v>1,528.33</v>
      </c>
      <c r="O62" s="183">
        <f t="shared" si="4"/>
        <v>0</v>
      </c>
      <c r="P62" s="183">
        <f>'[96]Managerial P&amp;L-BJ'!$O62</f>
        <v>23754.33</v>
      </c>
      <c r="Q62" s="183" t="str">
        <f>[102]Sheet1!$G60</f>
        <v>23,754.33</v>
      </c>
      <c r="R62" s="183">
        <f t="shared" si="5"/>
        <v>0</v>
      </c>
    </row>
    <row r="63" spans="1:18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3">
        <f>'[96]Managerial P&amp;L-BJ'!$C63</f>
        <v>0</v>
      </c>
      <c r="E63" s="183">
        <f>[102]Sheet1!$C61</f>
        <v>0</v>
      </c>
      <c r="F63" s="183">
        <f t="shared" si="1"/>
        <v>0</v>
      </c>
      <c r="G63" s="183">
        <f>'[96]Managerial P&amp;L-BJ'!$D63</f>
        <v>0</v>
      </c>
      <c r="H63" s="183">
        <f>[102]Sheet1!$D61</f>
        <v>0</v>
      </c>
      <c r="I63" s="183">
        <f t="shared" si="2"/>
        <v>0</v>
      </c>
      <c r="J63" s="183">
        <f>'[96]Managerial P&amp;L-BJ'!$E63</f>
        <v>38</v>
      </c>
      <c r="K63" s="183">
        <f>[102]Sheet1!$E61</f>
        <v>38</v>
      </c>
      <c r="L63" s="183">
        <f t="shared" si="3"/>
        <v>0</v>
      </c>
      <c r="M63" s="183">
        <f>'[96]Managerial P&amp;L-BJ'!$F63</f>
        <v>0</v>
      </c>
      <c r="N63" s="183">
        <f>[102]Sheet1!$F61</f>
        <v>0</v>
      </c>
      <c r="O63" s="183">
        <f t="shared" si="4"/>
        <v>0</v>
      </c>
      <c r="P63" s="183">
        <f>'[96]Managerial P&amp;L-BJ'!$O63</f>
        <v>38</v>
      </c>
      <c r="Q63" s="183">
        <f>[102]Sheet1!$G61</f>
        <v>38</v>
      </c>
      <c r="R63" s="183">
        <f t="shared" si="5"/>
        <v>0</v>
      </c>
    </row>
    <row r="64" spans="1:18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3">
        <f>'[96]Managerial P&amp;L-BJ'!$C64</f>
        <v>6734.11</v>
      </c>
      <c r="E64" s="183" t="str">
        <f>[102]Sheet1!$C62</f>
        <v>6,734.11</v>
      </c>
      <c r="F64" s="183">
        <f t="shared" si="1"/>
        <v>0</v>
      </c>
      <c r="G64" s="183">
        <f>'[96]Managerial P&amp;L-BJ'!$D64</f>
        <v>9387</v>
      </c>
      <c r="H64" s="183" t="str">
        <f>[102]Sheet1!$D62</f>
        <v>9,387.00</v>
      </c>
      <c r="I64" s="183">
        <f t="shared" si="2"/>
        <v>0</v>
      </c>
      <c r="J64" s="183">
        <f>'[96]Managerial P&amp;L-BJ'!$E64</f>
        <v>6737.05</v>
      </c>
      <c r="K64" s="183" t="str">
        <f>[102]Sheet1!$E62</f>
        <v>6,737.05</v>
      </c>
      <c r="L64" s="183">
        <f t="shared" si="3"/>
        <v>0</v>
      </c>
      <c r="M64" s="183">
        <f>'[96]Managerial P&amp;L-BJ'!$F64</f>
        <v>9062.6200000000008</v>
      </c>
      <c r="N64" s="183" t="str">
        <f>[102]Sheet1!$F62</f>
        <v>9,062.62</v>
      </c>
      <c r="O64" s="183">
        <f t="shared" si="4"/>
        <v>0</v>
      </c>
      <c r="P64" s="183">
        <f>'[96]Managerial P&amp;L-BJ'!$O64</f>
        <v>31920.78</v>
      </c>
      <c r="Q64" s="183" t="str">
        <f>[102]Sheet1!$G62</f>
        <v>31,920.78</v>
      </c>
      <c r="R64" s="183">
        <f t="shared" si="5"/>
        <v>0</v>
      </c>
    </row>
    <row r="65" spans="1:18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3">
        <f>'[96]Managerial P&amp;L-BJ'!$C65</f>
        <v>3600</v>
      </c>
      <c r="E65" s="183" t="str">
        <f>[102]Sheet1!$C63</f>
        <v>3,600.00</v>
      </c>
      <c r="F65" s="183">
        <f t="shared" si="1"/>
        <v>0</v>
      </c>
      <c r="G65" s="183">
        <f>'[96]Managerial P&amp;L-BJ'!$D65</f>
        <v>6805.24</v>
      </c>
      <c r="H65" s="183" t="str">
        <f>[102]Sheet1!$D63</f>
        <v>6,805.24</v>
      </c>
      <c r="I65" s="183">
        <f t="shared" si="2"/>
        <v>0</v>
      </c>
      <c r="J65" s="183">
        <f>'[96]Managerial P&amp;L-BJ'!$E65</f>
        <v>3600</v>
      </c>
      <c r="K65" s="183" t="str">
        <f>[102]Sheet1!$E63</f>
        <v>3,600.00</v>
      </c>
      <c r="L65" s="183">
        <f t="shared" si="3"/>
        <v>0</v>
      </c>
      <c r="M65" s="183">
        <f>'[96]Managerial P&amp;L-BJ'!$F65</f>
        <v>3600</v>
      </c>
      <c r="N65" s="183" t="str">
        <f>[102]Sheet1!$F63</f>
        <v>3,600.00</v>
      </c>
      <c r="O65" s="183">
        <f t="shared" si="4"/>
        <v>0</v>
      </c>
      <c r="P65" s="183">
        <f>'[96]Managerial P&amp;L-BJ'!$O65</f>
        <v>17605.239999999998</v>
      </c>
      <c r="Q65" s="183" t="str">
        <f>[102]Sheet1!$G63</f>
        <v>17,605.24</v>
      </c>
      <c r="R65" s="183">
        <f t="shared" si="5"/>
        <v>0</v>
      </c>
    </row>
    <row r="66" spans="1:18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3">
        <f>'[96]Managerial P&amp;L-BJ'!$C66</f>
        <v>23286.68</v>
      </c>
      <c r="E66" s="183" t="str">
        <f>[102]Sheet1!$C64</f>
        <v>23,286.68</v>
      </c>
      <c r="F66" s="183">
        <f t="shared" si="1"/>
        <v>0</v>
      </c>
      <c r="G66" s="183">
        <f>'[96]Managerial P&amp;L-BJ'!$D66</f>
        <v>1708.1</v>
      </c>
      <c r="H66" s="183" t="str">
        <f>[102]Sheet1!$D64</f>
        <v>1,708.10</v>
      </c>
      <c r="I66" s="183">
        <f t="shared" si="2"/>
        <v>0</v>
      </c>
      <c r="J66" s="183">
        <f>'[96]Managerial P&amp;L-BJ'!$E66</f>
        <v>525.53</v>
      </c>
      <c r="K66" s="183">
        <f>[102]Sheet1!$E64</f>
        <v>525.53</v>
      </c>
      <c r="L66" s="183">
        <f t="shared" si="3"/>
        <v>0</v>
      </c>
      <c r="M66" s="183">
        <f>'[96]Managerial P&amp;L-BJ'!$F66</f>
        <v>2830.37</v>
      </c>
      <c r="N66" s="183" t="str">
        <f>[102]Sheet1!$F64</f>
        <v>2,830.37</v>
      </c>
      <c r="O66" s="183">
        <f t="shared" si="4"/>
        <v>0</v>
      </c>
      <c r="P66" s="183">
        <f>'[96]Managerial P&amp;L-BJ'!$O66</f>
        <v>28350.679999999997</v>
      </c>
      <c r="Q66" s="183" t="str">
        <f>[102]Sheet1!$G64</f>
        <v>28,350.68</v>
      </c>
      <c r="R66" s="183">
        <f t="shared" si="5"/>
        <v>0</v>
      </c>
    </row>
    <row r="67" spans="1:18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3">
        <f>'[96]Managerial P&amp;L-BJ'!$C67</f>
        <v>0</v>
      </c>
      <c r="E67" s="183">
        <f>[102]Sheet1!$C65</f>
        <v>0</v>
      </c>
      <c r="F67" s="183">
        <f t="shared" si="1"/>
        <v>0</v>
      </c>
      <c r="G67" s="183">
        <f>'[96]Managerial P&amp;L-BJ'!$D67</f>
        <v>0</v>
      </c>
      <c r="H67" s="183">
        <f>[102]Sheet1!$D65</f>
        <v>0</v>
      </c>
      <c r="I67" s="183">
        <f t="shared" si="2"/>
        <v>0</v>
      </c>
      <c r="J67" s="183">
        <f>'[96]Managerial P&amp;L-BJ'!$E67</f>
        <v>0</v>
      </c>
      <c r="K67" s="183">
        <f>[102]Sheet1!$E65</f>
        <v>0</v>
      </c>
      <c r="L67" s="183">
        <f t="shared" si="3"/>
        <v>0</v>
      </c>
      <c r="M67" s="183">
        <f>'[96]Managerial P&amp;L-BJ'!$F67</f>
        <v>0</v>
      </c>
      <c r="N67" s="183">
        <f>[102]Sheet1!$F65</f>
        <v>0</v>
      </c>
      <c r="O67" s="183">
        <f t="shared" si="4"/>
        <v>0</v>
      </c>
      <c r="P67" s="183">
        <f>'[96]Managerial P&amp;L-BJ'!$O67</f>
        <v>0</v>
      </c>
      <c r="Q67" s="183">
        <f>[102]Sheet1!$G65</f>
        <v>0</v>
      </c>
      <c r="R67" s="183">
        <f t="shared" si="5"/>
        <v>0</v>
      </c>
    </row>
    <row r="68" spans="1:18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3">
        <f>'[96]Managerial P&amp;L-BJ'!$C68</f>
        <v>1461.56</v>
      </c>
      <c r="E68" s="183" t="str">
        <f>[102]Sheet1!$C66</f>
        <v>1,461.56</v>
      </c>
      <c r="F68" s="183">
        <f t="shared" si="1"/>
        <v>0</v>
      </c>
      <c r="G68" s="183">
        <f>'[96]Managerial P&amp;L-BJ'!$D68</f>
        <v>2170.9</v>
      </c>
      <c r="H68" s="183" t="str">
        <f>[102]Sheet1!$D66</f>
        <v>2,170.90</v>
      </c>
      <c r="I68" s="183">
        <f t="shared" si="2"/>
        <v>0</v>
      </c>
      <c r="J68" s="183">
        <f>'[96]Managerial P&amp;L-BJ'!$E68</f>
        <v>1736.94</v>
      </c>
      <c r="K68" s="183" t="str">
        <f>[102]Sheet1!$E66</f>
        <v>1,736.94</v>
      </c>
      <c r="L68" s="183">
        <f t="shared" si="3"/>
        <v>0</v>
      </c>
      <c r="M68" s="183">
        <f>'[96]Managerial P&amp;L-BJ'!$F68</f>
        <v>2274.66</v>
      </c>
      <c r="N68" s="183" t="str">
        <f>[102]Sheet1!$F66</f>
        <v>2,274.66</v>
      </c>
      <c r="O68" s="183">
        <f t="shared" si="4"/>
        <v>0</v>
      </c>
      <c r="P68" s="183">
        <f>'[96]Managerial P&amp;L-BJ'!$O68</f>
        <v>7644.0599999999995</v>
      </c>
      <c r="Q68" s="183" t="str">
        <f>[102]Sheet1!$G66</f>
        <v>7,644.06</v>
      </c>
      <c r="R68" s="183">
        <f t="shared" si="5"/>
        <v>0</v>
      </c>
    </row>
    <row r="69" spans="1:18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3">
        <f>'[96]Managerial P&amp;L-BJ'!$C69</f>
        <v>3268.87</v>
      </c>
      <c r="E69" s="183" t="str">
        <f>[102]Sheet1!$C67</f>
        <v>3,268.87</v>
      </c>
      <c r="F69" s="183">
        <f t="shared" ref="F69:F132" si="7">D69-E69</f>
        <v>0</v>
      </c>
      <c r="G69" s="183">
        <f>'[96]Managerial P&amp;L-BJ'!$D69</f>
        <v>-817.44</v>
      </c>
      <c r="H69" s="183" t="str">
        <f>[102]Sheet1!$D67</f>
        <v>-,817.44</v>
      </c>
      <c r="I69" s="183" t="e">
        <f t="shared" ref="I69:I132" si="8">G69-H69</f>
        <v>#VALUE!</v>
      </c>
      <c r="J69" s="183">
        <f>'[96]Managerial P&amp;L-BJ'!$E69</f>
        <v>0</v>
      </c>
      <c r="K69" s="183">
        <f>[102]Sheet1!$E67</f>
        <v>0</v>
      </c>
      <c r="L69" s="183">
        <f t="shared" ref="L69:L132" si="9">J69-K69</f>
        <v>0</v>
      </c>
      <c r="M69" s="183">
        <f>'[96]Managerial P&amp;L-BJ'!$F69</f>
        <v>0</v>
      </c>
      <c r="N69" s="183">
        <f>[102]Sheet1!$F67</f>
        <v>0</v>
      </c>
      <c r="O69" s="183">
        <f t="shared" ref="O69:O132" si="10">M69-N69</f>
        <v>0</v>
      </c>
      <c r="P69" s="183">
        <f>'[96]Managerial P&amp;L-BJ'!$O69</f>
        <v>2451.4299999999998</v>
      </c>
      <c r="Q69" s="183" t="str">
        <f>[102]Sheet1!$G67</f>
        <v>2,451.43</v>
      </c>
      <c r="R69" s="183">
        <f t="shared" ref="R69:R132" si="11">P69-Q69</f>
        <v>0</v>
      </c>
    </row>
    <row r="70" spans="1:18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3">
        <f>'[96]Managerial P&amp;L-BJ'!$C70</f>
        <v>2097.17</v>
      </c>
      <c r="E70" s="183" t="str">
        <f>[102]Sheet1!$C68</f>
        <v>2,097.17</v>
      </c>
      <c r="F70" s="183">
        <f t="shared" si="7"/>
        <v>0</v>
      </c>
      <c r="G70" s="183">
        <f>'[96]Managerial P&amp;L-BJ'!$D70</f>
        <v>895.95</v>
      </c>
      <c r="H70" s="183">
        <f>[102]Sheet1!$D68</f>
        <v>895.95</v>
      </c>
      <c r="I70" s="183">
        <f t="shared" si="8"/>
        <v>0</v>
      </c>
      <c r="J70" s="183">
        <f>'[96]Managerial P&amp;L-BJ'!$E70</f>
        <v>1496.53</v>
      </c>
      <c r="K70" s="183" t="str">
        <f>[102]Sheet1!$E68</f>
        <v>1,496.53</v>
      </c>
      <c r="L70" s="183">
        <f t="shared" si="9"/>
        <v>0</v>
      </c>
      <c r="M70" s="183">
        <f>'[96]Managerial P&amp;L-BJ'!$F70</f>
        <v>1496.53</v>
      </c>
      <c r="N70" s="183" t="str">
        <f>[102]Sheet1!$F68</f>
        <v>1,496.53</v>
      </c>
      <c r="O70" s="183">
        <f t="shared" si="10"/>
        <v>0</v>
      </c>
      <c r="P70" s="183">
        <f>'[96]Managerial P&amp;L-BJ'!$O70</f>
        <v>5986.1799999999994</v>
      </c>
      <c r="Q70" s="183" t="str">
        <f>[102]Sheet1!$G68</f>
        <v>5,986.18</v>
      </c>
      <c r="R70" s="183">
        <f t="shared" si="11"/>
        <v>0</v>
      </c>
    </row>
    <row r="71" spans="1:18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3">
        <f>'[96]Managerial P&amp;L-BJ'!$C71</f>
        <v>6106.19</v>
      </c>
      <c r="E71" s="183" t="str">
        <f>[102]Sheet1!$C69</f>
        <v>6,106.19</v>
      </c>
      <c r="F71" s="183">
        <f t="shared" si="7"/>
        <v>0</v>
      </c>
      <c r="G71" s="183">
        <f>'[96]Managerial P&amp;L-BJ'!$D71</f>
        <v>0</v>
      </c>
      <c r="H71" s="183">
        <f>[102]Sheet1!$D69</f>
        <v>0</v>
      </c>
      <c r="I71" s="183">
        <f t="shared" si="8"/>
        <v>0</v>
      </c>
      <c r="J71" s="183">
        <f>'[96]Managerial P&amp;L-BJ'!$E71</f>
        <v>0</v>
      </c>
      <c r="K71" s="183">
        <f>[102]Sheet1!$E69</f>
        <v>0</v>
      </c>
      <c r="L71" s="183">
        <f t="shared" si="9"/>
        <v>0</v>
      </c>
      <c r="M71" s="183">
        <f>'[96]Managerial P&amp;L-BJ'!$F71</f>
        <v>0</v>
      </c>
      <c r="N71" s="183">
        <f>[102]Sheet1!$F69</f>
        <v>0</v>
      </c>
      <c r="O71" s="183">
        <f t="shared" si="10"/>
        <v>0</v>
      </c>
      <c r="P71" s="183">
        <f>'[96]Managerial P&amp;L-BJ'!$O71</f>
        <v>6106.19</v>
      </c>
      <c r="Q71" s="183" t="str">
        <f>[102]Sheet1!$G69</f>
        <v>6,106.19</v>
      </c>
      <c r="R71" s="183">
        <f t="shared" si="11"/>
        <v>0</v>
      </c>
    </row>
    <row r="72" spans="1:18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3">
        <f>'[96]Managerial P&amp;L-BJ'!$C72</f>
        <v>31315</v>
      </c>
      <c r="E72" s="183" t="str">
        <f>[102]Sheet1!$C70</f>
        <v>31,315.00</v>
      </c>
      <c r="F72" s="183">
        <f t="shared" si="7"/>
        <v>0</v>
      </c>
      <c r="G72" s="183">
        <f>'[96]Managerial P&amp;L-BJ'!$D72</f>
        <v>68415.98</v>
      </c>
      <c r="H72" s="183" t="str">
        <f>[102]Sheet1!$D70</f>
        <v>68,415.98</v>
      </c>
      <c r="I72" s="183">
        <f t="shared" si="8"/>
        <v>0</v>
      </c>
      <c r="J72" s="183">
        <f>'[96]Managerial P&amp;L-BJ'!$E72</f>
        <v>0</v>
      </c>
      <c r="K72" s="183">
        <f>[102]Sheet1!$E70</f>
        <v>0</v>
      </c>
      <c r="L72" s="183">
        <f t="shared" si="9"/>
        <v>0</v>
      </c>
      <c r="M72" s="183">
        <f>'[96]Managerial P&amp;L-BJ'!$F72</f>
        <v>0</v>
      </c>
      <c r="N72" s="183">
        <f>[102]Sheet1!$F70</f>
        <v>0</v>
      </c>
      <c r="O72" s="183">
        <f t="shared" si="10"/>
        <v>0</v>
      </c>
      <c r="P72" s="183">
        <f>'[96]Managerial P&amp;L-BJ'!$O72</f>
        <v>99730.98</v>
      </c>
      <c r="Q72" s="183" t="str">
        <f>[102]Sheet1!$G70</f>
        <v>99,730.98</v>
      </c>
      <c r="R72" s="183">
        <f t="shared" si="11"/>
        <v>0</v>
      </c>
    </row>
    <row r="73" spans="1:18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3">
        <f>'[96]Managerial P&amp;L-BJ'!$C73</f>
        <v>0</v>
      </c>
      <c r="E73" s="183">
        <f>[102]Sheet1!$C71</f>
        <v>0</v>
      </c>
      <c r="F73" s="183">
        <f t="shared" si="7"/>
        <v>0</v>
      </c>
      <c r="G73" s="183">
        <f>'[96]Managerial P&amp;L-BJ'!$D73</f>
        <v>0</v>
      </c>
      <c r="H73" s="183">
        <f>[102]Sheet1!$D71</f>
        <v>0</v>
      </c>
      <c r="I73" s="183">
        <f t="shared" si="8"/>
        <v>0</v>
      </c>
      <c r="J73" s="183">
        <f>'[96]Managerial P&amp;L-BJ'!$E73</f>
        <v>0</v>
      </c>
      <c r="K73" s="183">
        <f>[102]Sheet1!$E71</f>
        <v>0</v>
      </c>
      <c r="L73" s="183">
        <f t="shared" si="9"/>
        <v>0</v>
      </c>
      <c r="M73" s="183">
        <f>'[96]Managerial P&amp;L-BJ'!$F73</f>
        <v>0</v>
      </c>
      <c r="N73" s="183">
        <f>[102]Sheet1!$F71</f>
        <v>0</v>
      </c>
      <c r="O73" s="183">
        <f t="shared" si="10"/>
        <v>0</v>
      </c>
      <c r="P73" s="183">
        <f>'[96]Managerial P&amp;L-BJ'!$O73</f>
        <v>0</v>
      </c>
      <c r="Q73" s="183">
        <f>[102]Sheet1!$G71</f>
        <v>0</v>
      </c>
      <c r="R73" s="183">
        <f t="shared" si="11"/>
        <v>0</v>
      </c>
    </row>
    <row r="74" spans="1:18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3">
        <f>'[96]Managerial P&amp;L-BJ'!$C74</f>
        <v>0</v>
      </c>
      <c r="E74" s="183">
        <f>[102]Sheet1!$C72</f>
        <v>0</v>
      </c>
      <c r="F74" s="183">
        <f t="shared" si="7"/>
        <v>0</v>
      </c>
      <c r="G74" s="183">
        <f>'[96]Managerial P&amp;L-BJ'!$D74</f>
        <v>0</v>
      </c>
      <c r="H74" s="183">
        <f>[102]Sheet1!$D72</f>
        <v>0</v>
      </c>
      <c r="I74" s="183">
        <f t="shared" si="8"/>
        <v>0</v>
      </c>
      <c r="J74" s="183">
        <f>'[96]Managerial P&amp;L-BJ'!$E74</f>
        <v>0</v>
      </c>
      <c r="K74" s="183">
        <f>[102]Sheet1!$E72</f>
        <v>0</v>
      </c>
      <c r="L74" s="183">
        <f t="shared" si="9"/>
        <v>0</v>
      </c>
      <c r="M74" s="183">
        <f>'[96]Managerial P&amp;L-BJ'!$F74</f>
        <v>0</v>
      </c>
      <c r="N74" s="183">
        <f>[102]Sheet1!$F72</f>
        <v>0</v>
      </c>
      <c r="O74" s="183">
        <f t="shared" si="10"/>
        <v>0</v>
      </c>
      <c r="P74" s="183">
        <f>'[96]Managerial P&amp;L-BJ'!$O74</f>
        <v>0</v>
      </c>
      <c r="Q74" s="183">
        <f>[102]Sheet1!$G72</f>
        <v>0</v>
      </c>
      <c r="R74" s="183">
        <f t="shared" si="11"/>
        <v>0</v>
      </c>
    </row>
    <row r="75" spans="1:18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3">
        <f>'[96]Managerial P&amp;L-BJ'!$C75</f>
        <v>0</v>
      </c>
      <c r="E75" s="183">
        <f>[102]Sheet1!$C73</f>
        <v>0</v>
      </c>
      <c r="F75" s="183">
        <f t="shared" si="7"/>
        <v>0</v>
      </c>
      <c r="G75" s="183">
        <f>'[96]Managerial P&amp;L-BJ'!$D75</f>
        <v>0</v>
      </c>
      <c r="H75" s="183">
        <f>[102]Sheet1!$D73</f>
        <v>0</v>
      </c>
      <c r="I75" s="183">
        <f t="shared" si="8"/>
        <v>0</v>
      </c>
      <c r="J75" s="183">
        <f>'[96]Managerial P&amp;L-BJ'!$E75</f>
        <v>0</v>
      </c>
      <c r="K75" s="183">
        <f>[102]Sheet1!$E73</f>
        <v>0</v>
      </c>
      <c r="L75" s="183">
        <f t="shared" si="9"/>
        <v>0</v>
      </c>
      <c r="M75" s="183">
        <f>'[96]Managerial P&amp;L-BJ'!$F75</f>
        <v>0</v>
      </c>
      <c r="N75" s="183">
        <f>[102]Sheet1!$F73</f>
        <v>0</v>
      </c>
      <c r="O75" s="183">
        <f t="shared" si="10"/>
        <v>0</v>
      </c>
      <c r="P75" s="183">
        <f>'[96]Managerial P&amp;L-BJ'!$O75</f>
        <v>0</v>
      </c>
      <c r="Q75" s="183">
        <f>[102]Sheet1!$G73</f>
        <v>0</v>
      </c>
      <c r="R75" s="183">
        <f t="shared" si="11"/>
        <v>0</v>
      </c>
    </row>
    <row r="76" spans="1:18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3">
        <f>'[96]Managerial P&amp;L-BJ'!$C76</f>
        <v>0</v>
      </c>
      <c r="E76" s="183">
        <f>[102]Sheet1!$C74</f>
        <v>0</v>
      </c>
      <c r="F76" s="183">
        <f t="shared" si="7"/>
        <v>0</v>
      </c>
      <c r="G76" s="183">
        <f>'[96]Managerial P&amp;L-BJ'!$D76</f>
        <v>0</v>
      </c>
      <c r="H76" s="183">
        <f>[102]Sheet1!$D74</f>
        <v>0</v>
      </c>
      <c r="I76" s="183">
        <f t="shared" si="8"/>
        <v>0</v>
      </c>
      <c r="J76" s="183">
        <f>'[96]Managerial P&amp;L-BJ'!$E76</f>
        <v>0</v>
      </c>
      <c r="K76" s="183">
        <f>[102]Sheet1!$E74</f>
        <v>0</v>
      </c>
      <c r="L76" s="183">
        <f t="shared" si="9"/>
        <v>0</v>
      </c>
      <c r="M76" s="183">
        <f>'[96]Managerial P&amp;L-BJ'!$F76</f>
        <v>0</v>
      </c>
      <c r="N76" s="183">
        <f>[102]Sheet1!$F74</f>
        <v>0</v>
      </c>
      <c r="O76" s="183">
        <f t="shared" si="10"/>
        <v>0</v>
      </c>
      <c r="P76" s="183">
        <f>'[96]Managerial P&amp;L-BJ'!$O76</f>
        <v>0</v>
      </c>
      <c r="Q76" s="183">
        <f>[102]Sheet1!$G74</f>
        <v>0</v>
      </c>
      <c r="R76" s="183">
        <f t="shared" si="11"/>
        <v>0</v>
      </c>
    </row>
    <row r="77" spans="1:18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3">
        <f>'[96]Managerial P&amp;L-BJ'!$C77</f>
        <v>0</v>
      </c>
      <c r="E77" s="183">
        <f>[102]Sheet1!$C75</f>
        <v>0</v>
      </c>
      <c r="F77" s="183">
        <f t="shared" si="7"/>
        <v>0</v>
      </c>
      <c r="G77" s="183">
        <f>'[96]Managerial P&amp;L-BJ'!$D77</f>
        <v>0</v>
      </c>
      <c r="H77" s="183">
        <f>[102]Sheet1!$D75</f>
        <v>0</v>
      </c>
      <c r="I77" s="183">
        <f t="shared" si="8"/>
        <v>0</v>
      </c>
      <c r="J77" s="183">
        <f>'[96]Managerial P&amp;L-BJ'!$E77</f>
        <v>0</v>
      </c>
      <c r="K77" s="183">
        <f>[102]Sheet1!$E75</f>
        <v>0</v>
      </c>
      <c r="L77" s="183">
        <f t="shared" si="9"/>
        <v>0</v>
      </c>
      <c r="M77" s="183">
        <f>'[96]Managerial P&amp;L-BJ'!$F77</f>
        <v>0</v>
      </c>
      <c r="N77" s="183">
        <f>[102]Sheet1!$F75</f>
        <v>0</v>
      </c>
      <c r="O77" s="183">
        <f t="shared" si="10"/>
        <v>0</v>
      </c>
      <c r="P77" s="183">
        <f>'[96]Managerial P&amp;L-BJ'!$O77</f>
        <v>0</v>
      </c>
      <c r="Q77" s="183">
        <f>[102]Sheet1!$G75</f>
        <v>0</v>
      </c>
      <c r="R77" s="183">
        <f t="shared" si="11"/>
        <v>0</v>
      </c>
    </row>
    <row r="78" spans="1:18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3">
        <f>'[96]Managerial P&amp;L-BJ'!$C78</f>
        <v>0</v>
      </c>
      <c r="E78" s="183">
        <f>[102]Sheet1!$C76</f>
        <v>0</v>
      </c>
      <c r="F78" s="183">
        <f t="shared" si="7"/>
        <v>0</v>
      </c>
      <c r="G78" s="183">
        <f>'[96]Managerial P&amp;L-BJ'!$D78</f>
        <v>595</v>
      </c>
      <c r="H78" s="183">
        <f>[102]Sheet1!$D76</f>
        <v>595</v>
      </c>
      <c r="I78" s="183">
        <f t="shared" si="8"/>
        <v>0</v>
      </c>
      <c r="J78" s="183">
        <f>'[96]Managerial P&amp;L-BJ'!$E78</f>
        <v>0</v>
      </c>
      <c r="K78" s="183">
        <f>[102]Sheet1!$E76</f>
        <v>0</v>
      </c>
      <c r="L78" s="183">
        <f t="shared" si="9"/>
        <v>0</v>
      </c>
      <c r="M78" s="183">
        <f>'[96]Managerial P&amp;L-BJ'!$F78</f>
        <v>105</v>
      </c>
      <c r="N78" s="183">
        <f>[102]Sheet1!$F76</f>
        <v>105</v>
      </c>
      <c r="O78" s="183">
        <f t="shared" si="10"/>
        <v>0</v>
      </c>
      <c r="P78" s="183">
        <f>'[96]Managerial P&amp;L-BJ'!$O78</f>
        <v>700</v>
      </c>
      <c r="Q78" s="183">
        <f>[102]Sheet1!$G76</f>
        <v>700</v>
      </c>
      <c r="R78" s="183">
        <f t="shared" si="11"/>
        <v>0</v>
      </c>
    </row>
    <row r="79" spans="1:18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3">
        <f>'[96]Managerial P&amp;L-BJ'!$C79</f>
        <v>0</v>
      </c>
      <c r="E79" s="183">
        <f>[102]Sheet1!$C77</f>
        <v>0</v>
      </c>
      <c r="F79" s="183">
        <f t="shared" si="7"/>
        <v>0</v>
      </c>
      <c r="G79" s="183">
        <f>'[96]Managerial P&amp;L-BJ'!$D79</f>
        <v>64607.03</v>
      </c>
      <c r="H79" s="183" t="str">
        <f>[102]Sheet1!$D77</f>
        <v>64,607.03</v>
      </c>
      <c r="I79" s="183">
        <f t="shared" si="8"/>
        <v>0</v>
      </c>
      <c r="J79" s="183">
        <f>'[96]Managerial P&amp;L-BJ'!$E79</f>
        <v>448</v>
      </c>
      <c r="K79" s="183">
        <f>[102]Sheet1!$E77</f>
        <v>448</v>
      </c>
      <c r="L79" s="183">
        <f t="shared" si="9"/>
        <v>0</v>
      </c>
      <c r="M79" s="183">
        <f>'[96]Managerial P&amp;L-BJ'!$F79</f>
        <v>23796.6</v>
      </c>
      <c r="N79" s="183" t="str">
        <f>[102]Sheet1!$F77</f>
        <v>23,796.60</v>
      </c>
      <c r="O79" s="183">
        <f t="shared" si="10"/>
        <v>0</v>
      </c>
      <c r="P79" s="183">
        <f>'[96]Managerial P&amp;L-BJ'!$O79</f>
        <v>88851.63</v>
      </c>
      <c r="Q79" s="183" t="str">
        <f>[102]Sheet1!$G77</f>
        <v>88,851.63</v>
      </c>
      <c r="R79" s="183">
        <f t="shared" si="11"/>
        <v>0</v>
      </c>
    </row>
    <row r="80" spans="1:18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3">
        <f>'[96]Managerial P&amp;L-BJ'!$C80</f>
        <v>1172.57</v>
      </c>
      <c r="E80" s="183" t="str">
        <f>[102]Sheet1!$C78</f>
        <v>1,172.57</v>
      </c>
      <c r="F80" s="183">
        <f t="shared" si="7"/>
        <v>0</v>
      </c>
      <c r="G80" s="183">
        <f>'[96]Managerial P&amp;L-BJ'!$D80</f>
        <v>3451.32</v>
      </c>
      <c r="H80" s="183" t="str">
        <f>[102]Sheet1!$D78</f>
        <v>3,451.32</v>
      </c>
      <c r="I80" s="183">
        <f t="shared" si="8"/>
        <v>0</v>
      </c>
      <c r="J80" s="183">
        <f>'[96]Managerial P&amp;L-BJ'!$E80</f>
        <v>15521.65</v>
      </c>
      <c r="K80" s="183" t="str">
        <f>[102]Sheet1!$E78</f>
        <v>15,521.65</v>
      </c>
      <c r="L80" s="183">
        <f t="shared" si="9"/>
        <v>0</v>
      </c>
      <c r="M80" s="183">
        <f>'[96]Managerial P&amp;L-BJ'!$F80</f>
        <v>8159.29</v>
      </c>
      <c r="N80" s="183" t="str">
        <f>[102]Sheet1!$F78</f>
        <v>8,159.29</v>
      </c>
      <c r="O80" s="183">
        <f t="shared" si="10"/>
        <v>0</v>
      </c>
      <c r="P80" s="183">
        <f>'[96]Managerial P&amp;L-BJ'!$O80</f>
        <v>28304.83</v>
      </c>
      <c r="Q80" s="183" t="str">
        <f>[102]Sheet1!$G78</f>
        <v>28,304.83</v>
      </c>
      <c r="R80" s="183">
        <f t="shared" si="11"/>
        <v>0</v>
      </c>
    </row>
    <row r="81" spans="1:18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3">
        <f>'[96]Managerial P&amp;L-BJ'!$C81</f>
        <v>27777.759999999998</v>
      </c>
      <c r="E81" s="183" t="str">
        <f>[102]Sheet1!$C79</f>
        <v>27,777.76</v>
      </c>
      <c r="F81" s="183">
        <f t="shared" si="7"/>
        <v>0</v>
      </c>
      <c r="G81" s="183">
        <f>'[96]Managerial P&amp;L-BJ'!$D81</f>
        <v>6944.44</v>
      </c>
      <c r="H81" s="183" t="str">
        <f>[102]Sheet1!$D79</f>
        <v>6,944.44</v>
      </c>
      <c r="I81" s="183">
        <f t="shared" si="8"/>
        <v>0</v>
      </c>
      <c r="J81" s="183">
        <f>'[96]Managerial P&amp;L-BJ'!$E81</f>
        <v>-16389.59</v>
      </c>
      <c r="K81" s="183" t="str">
        <f>[102]Sheet1!$E79</f>
        <v>-16,389.59</v>
      </c>
      <c r="L81" s="183">
        <f t="shared" si="9"/>
        <v>0</v>
      </c>
      <c r="M81" s="183">
        <f>'[96]Managerial P&amp;L-BJ'!$F81</f>
        <v>6110.87</v>
      </c>
      <c r="N81" s="183" t="str">
        <f>[102]Sheet1!$F79</f>
        <v>6,110.87</v>
      </c>
      <c r="O81" s="183">
        <f t="shared" si="10"/>
        <v>0</v>
      </c>
      <c r="P81" s="183">
        <f>'[96]Managerial P&amp;L-BJ'!$O81</f>
        <v>24443.479999999996</v>
      </c>
      <c r="Q81" s="183" t="str">
        <f>[102]Sheet1!$G79</f>
        <v>24,443.48</v>
      </c>
      <c r="R81" s="183">
        <f t="shared" si="11"/>
        <v>0</v>
      </c>
    </row>
    <row r="82" spans="1:18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3">
        <f>'[96]Managerial P&amp;L-BJ'!$C82</f>
        <v>14833.47</v>
      </c>
      <c r="E82" s="183" t="str">
        <f>[102]Sheet1!$C80</f>
        <v>14,833.47</v>
      </c>
      <c r="F82" s="183">
        <f t="shared" si="7"/>
        <v>0</v>
      </c>
      <c r="G82" s="183">
        <f>'[96]Managerial P&amp;L-BJ'!$D82</f>
        <v>13878.48</v>
      </c>
      <c r="H82" s="183" t="str">
        <f>[102]Sheet1!$D80</f>
        <v>13,878.48</v>
      </c>
      <c r="I82" s="183">
        <f t="shared" si="8"/>
        <v>0</v>
      </c>
      <c r="J82" s="183">
        <f>'[96]Managerial P&amp;L-BJ'!$E82</f>
        <v>12481.74</v>
      </c>
      <c r="K82" s="183" t="str">
        <f>[102]Sheet1!$E80</f>
        <v>12,481.74</v>
      </c>
      <c r="L82" s="183">
        <f t="shared" si="9"/>
        <v>0</v>
      </c>
      <c r="M82" s="183">
        <f>'[96]Managerial P&amp;L-BJ'!$F82</f>
        <v>3485.13</v>
      </c>
      <c r="N82" s="183" t="str">
        <f>[102]Sheet1!$F80</f>
        <v>3,485.13</v>
      </c>
      <c r="O82" s="183">
        <f t="shared" si="10"/>
        <v>0</v>
      </c>
      <c r="P82" s="183">
        <f>'[96]Managerial P&amp;L-BJ'!$O82</f>
        <v>44678.819999999992</v>
      </c>
      <c r="Q82" s="183" t="str">
        <f>[102]Sheet1!$G80</f>
        <v>44,678.82</v>
      </c>
      <c r="R82" s="183">
        <f t="shared" si="11"/>
        <v>0</v>
      </c>
    </row>
    <row r="83" spans="1:18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3">
        <f>'[96]Managerial P&amp;L-BJ'!$C83</f>
        <v>100</v>
      </c>
      <c r="E83" s="183">
        <f>[102]Sheet1!$C81</f>
        <v>100</v>
      </c>
      <c r="F83" s="183">
        <f t="shared" si="7"/>
        <v>0</v>
      </c>
      <c r="G83" s="183">
        <f>'[96]Managerial P&amp;L-BJ'!$D83</f>
        <v>0</v>
      </c>
      <c r="H83" s="183">
        <f>[102]Sheet1!$D81</f>
        <v>0</v>
      </c>
      <c r="I83" s="183">
        <f t="shared" si="8"/>
        <v>0</v>
      </c>
      <c r="J83" s="183">
        <f>'[96]Managerial P&amp;L-BJ'!$E83</f>
        <v>0</v>
      </c>
      <c r="K83" s="183">
        <f>[102]Sheet1!$E81</f>
        <v>0</v>
      </c>
      <c r="L83" s="183">
        <f t="shared" si="9"/>
        <v>0</v>
      </c>
      <c r="M83" s="183">
        <f>'[96]Managerial P&amp;L-BJ'!$F83</f>
        <v>0</v>
      </c>
      <c r="N83" s="183">
        <f>[102]Sheet1!$F81</f>
        <v>0</v>
      </c>
      <c r="O83" s="183">
        <f t="shared" si="10"/>
        <v>0</v>
      </c>
      <c r="P83" s="183">
        <f>'[96]Managerial P&amp;L-BJ'!$O83</f>
        <v>100</v>
      </c>
      <c r="Q83" s="183">
        <f>[102]Sheet1!$G81</f>
        <v>100</v>
      </c>
      <c r="R83" s="183">
        <f t="shared" si="11"/>
        <v>0</v>
      </c>
    </row>
    <row r="84" spans="1:18" s="15" customFormat="1" ht="15.95" customHeight="1" x14ac:dyDescent="0.2">
      <c r="A84" s="39"/>
      <c r="B84" s="180">
        <f t="shared" si="6"/>
        <v>81</v>
      </c>
      <c r="C84" s="196" t="s">
        <v>1644</v>
      </c>
      <c r="D84" s="183">
        <f>'[96]Managerial P&amp;L-BJ'!$C84</f>
        <v>0</v>
      </c>
      <c r="E84" s="183">
        <f>[102]Sheet1!$C82</f>
        <v>0</v>
      </c>
      <c r="F84" s="183">
        <f t="shared" si="7"/>
        <v>0</v>
      </c>
      <c r="G84" s="183">
        <f>'[96]Managerial P&amp;L-BJ'!$D84</f>
        <v>0</v>
      </c>
      <c r="H84" s="183">
        <f>[102]Sheet1!$D82</f>
        <v>0</v>
      </c>
      <c r="I84" s="183">
        <f t="shared" si="8"/>
        <v>0</v>
      </c>
      <c r="J84" s="183">
        <f>'[96]Managerial P&amp;L-BJ'!$E84</f>
        <v>0</v>
      </c>
      <c r="K84" s="183">
        <f>[102]Sheet1!$E82</f>
        <v>0</v>
      </c>
      <c r="L84" s="183">
        <f t="shared" si="9"/>
        <v>0</v>
      </c>
      <c r="M84" s="183">
        <f>'[96]Managerial P&amp;L-BJ'!$F84</f>
        <v>0</v>
      </c>
      <c r="N84" s="183">
        <f>[102]Sheet1!$F82</f>
        <v>0</v>
      </c>
      <c r="O84" s="183">
        <f t="shared" si="10"/>
        <v>0</v>
      </c>
      <c r="P84" s="183">
        <f>'[96]Managerial P&amp;L-BJ'!$O84</f>
        <v>0</v>
      </c>
      <c r="Q84" s="183">
        <f>[102]Sheet1!$G82</f>
        <v>0</v>
      </c>
      <c r="R84" s="183">
        <f t="shared" si="11"/>
        <v>0</v>
      </c>
    </row>
    <row r="85" spans="1:18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3">
        <f>'[96]Managerial P&amp;L-BJ'!$C85</f>
        <v>0</v>
      </c>
      <c r="E85" s="183">
        <f>[102]Sheet1!$C83</f>
        <v>0</v>
      </c>
      <c r="F85" s="183">
        <f t="shared" si="7"/>
        <v>0</v>
      </c>
      <c r="G85" s="183">
        <f>'[96]Managerial P&amp;L-BJ'!$D85</f>
        <v>0</v>
      </c>
      <c r="H85" s="183">
        <f>[102]Sheet1!$D83</f>
        <v>0</v>
      </c>
      <c r="I85" s="183">
        <f t="shared" si="8"/>
        <v>0</v>
      </c>
      <c r="J85" s="183">
        <f>'[96]Managerial P&amp;L-BJ'!$E85</f>
        <v>0</v>
      </c>
      <c r="K85" s="183">
        <f>[102]Sheet1!$E83</f>
        <v>0</v>
      </c>
      <c r="L85" s="183">
        <f t="shared" si="9"/>
        <v>0</v>
      </c>
      <c r="M85" s="183">
        <f>'[96]Managerial P&amp;L-BJ'!$F85</f>
        <v>0</v>
      </c>
      <c r="N85" s="183">
        <f>[102]Sheet1!$F83</f>
        <v>0</v>
      </c>
      <c r="O85" s="183">
        <f t="shared" si="10"/>
        <v>0</v>
      </c>
      <c r="P85" s="183">
        <f>'[96]Managerial P&amp;L-BJ'!$O85</f>
        <v>0</v>
      </c>
      <c r="Q85" s="183">
        <f>[102]Sheet1!$G83</f>
        <v>0</v>
      </c>
      <c r="R85" s="183">
        <f t="shared" si="11"/>
        <v>0</v>
      </c>
    </row>
    <row r="86" spans="1:18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3">
        <f>'[96]Managerial P&amp;L-BJ'!$C86</f>
        <v>0</v>
      </c>
      <c r="E86" s="183">
        <f>[102]Sheet1!$C84</f>
        <v>0</v>
      </c>
      <c r="F86" s="183">
        <f t="shared" si="7"/>
        <v>0</v>
      </c>
      <c r="G86" s="183">
        <f>'[96]Managerial P&amp;L-BJ'!$D86</f>
        <v>0</v>
      </c>
      <c r="H86" s="183">
        <f>[102]Sheet1!$D84</f>
        <v>0</v>
      </c>
      <c r="I86" s="183">
        <f t="shared" si="8"/>
        <v>0</v>
      </c>
      <c r="J86" s="183">
        <f>'[96]Managerial P&amp;L-BJ'!$E86</f>
        <v>0</v>
      </c>
      <c r="K86" s="183">
        <f>[102]Sheet1!$E84</f>
        <v>0</v>
      </c>
      <c r="L86" s="183">
        <f t="shared" si="9"/>
        <v>0</v>
      </c>
      <c r="M86" s="183">
        <f>'[96]Managerial P&amp;L-BJ'!$F86</f>
        <v>0</v>
      </c>
      <c r="N86" s="183">
        <f>[102]Sheet1!$F84</f>
        <v>0</v>
      </c>
      <c r="O86" s="183">
        <f t="shared" si="10"/>
        <v>0</v>
      </c>
      <c r="P86" s="183">
        <f>'[96]Managerial P&amp;L-BJ'!$O86</f>
        <v>0</v>
      </c>
      <c r="Q86" s="183">
        <f>[102]Sheet1!$G84</f>
        <v>0</v>
      </c>
      <c r="R86" s="184">
        <f t="shared" si="11"/>
        <v>0</v>
      </c>
    </row>
    <row r="87" spans="1:18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3">
        <f>'[96]Managerial P&amp;L-BJ'!$C87</f>
        <v>0</v>
      </c>
      <c r="E87" s="183">
        <f>[102]Sheet1!$C85</f>
        <v>0</v>
      </c>
      <c r="F87" s="183">
        <f t="shared" si="7"/>
        <v>0</v>
      </c>
      <c r="G87" s="183">
        <f>'[96]Managerial P&amp;L-BJ'!$D87</f>
        <v>0</v>
      </c>
      <c r="H87" s="183">
        <f>[102]Sheet1!$D85</f>
        <v>0</v>
      </c>
      <c r="I87" s="183">
        <f t="shared" si="8"/>
        <v>0</v>
      </c>
      <c r="J87" s="183">
        <f>'[96]Managerial P&amp;L-BJ'!$E87</f>
        <v>0</v>
      </c>
      <c r="K87" s="183">
        <f>[102]Sheet1!$E85</f>
        <v>0</v>
      </c>
      <c r="L87" s="183">
        <f t="shared" si="9"/>
        <v>0</v>
      </c>
      <c r="M87" s="183">
        <f>'[96]Managerial P&amp;L-BJ'!$F87</f>
        <v>0</v>
      </c>
      <c r="N87" s="183">
        <f>[102]Sheet1!$F85</f>
        <v>0</v>
      </c>
      <c r="O87" s="183">
        <f t="shared" si="10"/>
        <v>0</v>
      </c>
      <c r="P87" s="183">
        <f>'[96]Managerial P&amp;L-BJ'!$O87</f>
        <v>0</v>
      </c>
      <c r="Q87" s="183">
        <f>[102]Sheet1!$G85</f>
        <v>0</v>
      </c>
      <c r="R87" s="183">
        <f t="shared" si="11"/>
        <v>0</v>
      </c>
    </row>
    <row r="88" spans="1:18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3">
        <f>'[96]Managerial P&amp;L-BJ'!$C88</f>
        <v>0</v>
      </c>
      <c r="E88" s="183">
        <f>[102]Sheet1!$C86</f>
        <v>0</v>
      </c>
      <c r="F88" s="183">
        <f t="shared" si="7"/>
        <v>0</v>
      </c>
      <c r="G88" s="183">
        <f>'[96]Managerial P&amp;L-BJ'!$D88</f>
        <v>0</v>
      </c>
      <c r="H88" s="183">
        <f>[102]Sheet1!$D86</f>
        <v>0</v>
      </c>
      <c r="I88" s="183">
        <f t="shared" si="8"/>
        <v>0</v>
      </c>
      <c r="J88" s="183">
        <f>'[96]Managerial P&amp;L-BJ'!$E88</f>
        <v>0</v>
      </c>
      <c r="K88" s="183">
        <f>[102]Sheet1!$E86</f>
        <v>0</v>
      </c>
      <c r="L88" s="183">
        <f t="shared" si="9"/>
        <v>0</v>
      </c>
      <c r="M88" s="183">
        <f>'[96]Managerial P&amp;L-BJ'!$F88</f>
        <v>0</v>
      </c>
      <c r="N88" s="183">
        <f>[102]Sheet1!$F86</f>
        <v>0</v>
      </c>
      <c r="O88" s="183">
        <f t="shared" si="10"/>
        <v>0</v>
      </c>
      <c r="P88" s="183">
        <f>'[96]Managerial P&amp;L-BJ'!$O88</f>
        <v>0</v>
      </c>
      <c r="Q88" s="183">
        <f>[102]Sheet1!$G86</f>
        <v>0</v>
      </c>
      <c r="R88" s="183">
        <f t="shared" si="11"/>
        <v>0</v>
      </c>
    </row>
    <row r="89" spans="1:18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3">
        <f>'[96]Managerial P&amp;L-BJ'!$C89</f>
        <v>0</v>
      </c>
      <c r="E89" s="183">
        <f>[102]Sheet1!$C87</f>
        <v>0</v>
      </c>
      <c r="F89" s="183">
        <f t="shared" si="7"/>
        <v>0</v>
      </c>
      <c r="G89" s="183">
        <f>'[96]Managerial P&amp;L-BJ'!$D89</f>
        <v>0</v>
      </c>
      <c r="H89" s="183">
        <f>[102]Sheet1!$D87</f>
        <v>0</v>
      </c>
      <c r="I89" s="183">
        <f t="shared" si="8"/>
        <v>0</v>
      </c>
      <c r="J89" s="183">
        <f>'[96]Managerial P&amp;L-BJ'!$E89</f>
        <v>0</v>
      </c>
      <c r="K89" s="183">
        <f>[102]Sheet1!$E87</f>
        <v>0</v>
      </c>
      <c r="L89" s="183">
        <f t="shared" si="9"/>
        <v>0</v>
      </c>
      <c r="M89" s="183">
        <f>'[96]Managerial P&amp;L-BJ'!$F89</f>
        <v>0</v>
      </c>
      <c r="N89" s="183">
        <f>[102]Sheet1!$F87</f>
        <v>0</v>
      </c>
      <c r="O89" s="183">
        <f t="shared" si="10"/>
        <v>0</v>
      </c>
      <c r="P89" s="183">
        <f>'[96]Managerial P&amp;L-BJ'!$O89</f>
        <v>0</v>
      </c>
      <c r="Q89" s="183">
        <f>[102]Sheet1!$G87</f>
        <v>0</v>
      </c>
      <c r="R89" s="183">
        <f t="shared" si="11"/>
        <v>0</v>
      </c>
    </row>
    <row r="90" spans="1:18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3">
        <f>'[96]Managerial P&amp;L-BJ'!$C90</f>
        <v>0</v>
      </c>
      <c r="E90" s="183">
        <f>[102]Sheet1!$C88</f>
        <v>0</v>
      </c>
      <c r="F90" s="183">
        <f t="shared" si="7"/>
        <v>0</v>
      </c>
      <c r="G90" s="183">
        <f>'[96]Managerial P&amp;L-BJ'!$D90</f>
        <v>0</v>
      </c>
      <c r="H90" s="183">
        <f>[102]Sheet1!$D88</f>
        <v>0</v>
      </c>
      <c r="I90" s="183">
        <f t="shared" si="8"/>
        <v>0</v>
      </c>
      <c r="J90" s="183">
        <f>'[96]Managerial P&amp;L-BJ'!$E90</f>
        <v>0</v>
      </c>
      <c r="K90" s="183">
        <f>[102]Sheet1!$E88</f>
        <v>0</v>
      </c>
      <c r="L90" s="183">
        <f t="shared" si="9"/>
        <v>0</v>
      </c>
      <c r="M90" s="183">
        <f>'[96]Managerial P&amp;L-BJ'!$F90</f>
        <v>0</v>
      </c>
      <c r="N90" s="183">
        <f>[102]Sheet1!$F88</f>
        <v>0</v>
      </c>
      <c r="O90" s="183">
        <f t="shared" si="10"/>
        <v>0</v>
      </c>
      <c r="P90" s="183">
        <f>'[96]Managerial P&amp;L-BJ'!$O90</f>
        <v>0</v>
      </c>
      <c r="Q90" s="183">
        <f>[102]Sheet1!$G88</f>
        <v>0</v>
      </c>
      <c r="R90" s="183">
        <f t="shared" si="11"/>
        <v>0</v>
      </c>
    </row>
    <row r="91" spans="1:18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3">
        <f>'[96]Managerial P&amp;L-BJ'!$C91</f>
        <v>0</v>
      </c>
      <c r="E91" s="183">
        <f>[102]Sheet1!$C89</f>
        <v>0</v>
      </c>
      <c r="F91" s="183">
        <f t="shared" si="7"/>
        <v>0</v>
      </c>
      <c r="G91" s="183">
        <f>'[96]Managerial P&amp;L-BJ'!$D91</f>
        <v>0</v>
      </c>
      <c r="H91" s="183">
        <f>[102]Sheet1!$D89</f>
        <v>0</v>
      </c>
      <c r="I91" s="183">
        <f t="shared" si="8"/>
        <v>0</v>
      </c>
      <c r="J91" s="183">
        <f>'[96]Managerial P&amp;L-BJ'!$E91</f>
        <v>0</v>
      </c>
      <c r="K91" s="183">
        <f>[102]Sheet1!$E89</f>
        <v>0</v>
      </c>
      <c r="L91" s="183">
        <f t="shared" si="9"/>
        <v>0</v>
      </c>
      <c r="M91" s="183">
        <f>'[96]Managerial P&amp;L-BJ'!$F91</f>
        <v>0</v>
      </c>
      <c r="N91" s="183">
        <f>[102]Sheet1!$F89</f>
        <v>0</v>
      </c>
      <c r="O91" s="183">
        <f t="shared" si="10"/>
        <v>0</v>
      </c>
      <c r="P91" s="183">
        <f>'[96]Managerial P&amp;L-BJ'!$O91</f>
        <v>0</v>
      </c>
      <c r="Q91" s="183">
        <f>[102]Sheet1!$G89</f>
        <v>0</v>
      </c>
      <c r="R91" s="183">
        <f t="shared" si="11"/>
        <v>0</v>
      </c>
    </row>
    <row r="92" spans="1:18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3">
        <f>'[96]Managerial P&amp;L-BJ'!$C92</f>
        <v>0</v>
      </c>
      <c r="E92" s="183">
        <f>[102]Sheet1!$C90</f>
        <v>0</v>
      </c>
      <c r="F92" s="183">
        <f t="shared" si="7"/>
        <v>0</v>
      </c>
      <c r="G92" s="183">
        <f>'[96]Managerial P&amp;L-BJ'!$D92</f>
        <v>0</v>
      </c>
      <c r="H92" s="183">
        <f>[102]Sheet1!$D90</f>
        <v>0</v>
      </c>
      <c r="I92" s="183">
        <f t="shared" si="8"/>
        <v>0</v>
      </c>
      <c r="J92" s="183">
        <f>'[96]Managerial P&amp;L-BJ'!$E92</f>
        <v>0</v>
      </c>
      <c r="K92" s="183">
        <f>[102]Sheet1!$E90</f>
        <v>0</v>
      </c>
      <c r="L92" s="183">
        <f t="shared" si="9"/>
        <v>0</v>
      </c>
      <c r="M92" s="183">
        <f>'[96]Managerial P&amp;L-BJ'!$F92</f>
        <v>0</v>
      </c>
      <c r="N92" s="183">
        <f>[102]Sheet1!$F90</f>
        <v>0</v>
      </c>
      <c r="O92" s="183">
        <f t="shared" si="10"/>
        <v>0</v>
      </c>
      <c r="P92" s="183">
        <f>'[96]Managerial P&amp;L-BJ'!$O92</f>
        <v>0</v>
      </c>
      <c r="Q92" s="183">
        <f>[102]Sheet1!$G90</f>
        <v>0</v>
      </c>
      <c r="R92" s="183">
        <f t="shared" si="11"/>
        <v>0</v>
      </c>
    </row>
    <row r="93" spans="1:18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3">
        <f>'[96]Managerial P&amp;L-BJ'!$C93</f>
        <v>0</v>
      </c>
      <c r="E93" s="183">
        <f>[102]Sheet1!$C91</f>
        <v>0</v>
      </c>
      <c r="F93" s="183">
        <f t="shared" si="7"/>
        <v>0</v>
      </c>
      <c r="G93" s="183">
        <f>'[96]Managerial P&amp;L-BJ'!$D93</f>
        <v>0</v>
      </c>
      <c r="H93" s="183">
        <f>[102]Sheet1!$D91</f>
        <v>0</v>
      </c>
      <c r="I93" s="183">
        <f t="shared" si="8"/>
        <v>0</v>
      </c>
      <c r="J93" s="183">
        <f>'[96]Managerial P&amp;L-BJ'!$E93</f>
        <v>0</v>
      </c>
      <c r="K93" s="183">
        <f>[102]Sheet1!$E91</f>
        <v>0</v>
      </c>
      <c r="L93" s="183">
        <f t="shared" si="9"/>
        <v>0</v>
      </c>
      <c r="M93" s="183">
        <f>'[96]Managerial P&amp;L-BJ'!$F93</f>
        <v>0</v>
      </c>
      <c r="N93" s="183">
        <f>[102]Sheet1!$F91</f>
        <v>0</v>
      </c>
      <c r="O93" s="183">
        <f t="shared" si="10"/>
        <v>0</v>
      </c>
      <c r="P93" s="183">
        <f>'[96]Managerial P&amp;L-BJ'!$O93</f>
        <v>0</v>
      </c>
      <c r="Q93" s="183">
        <f>[102]Sheet1!$G91</f>
        <v>0</v>
      </c>
      <c r="R93" s="183">
        <f t="shared" si="11"/>
        <v>0</v>
      </c>
    </row>
    <row r="94" spans="1:18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3">
        <f>'[96]Managerial P&amp;L-BJ'!$C94</f>
        <v>0</v>
      </c>
      <c r="E94" s="183">
        <f>[102]Sheet1!$C92</f>
        <v>0</v>
      </c>
      <c r="F94" s="183">
        <f t="shared" si="7"/>
        <v>0</v>
      </c>
      <c r="G94" s="183">
        <f>'[96]Managerial P&amp;L-BJ'!$D94</f>
        <v>0</v>
      </c>
      <c r="H94" s="183">
        <f>[102]Sheet1!$D92</f>
        <v>0</v>
      </c>
      <c r="I94" s="183">
        <f t="shared" si="8"/>
        <v>0</v>
      </c>
      <c r="J94" s="183">
        <f>'[96]Managerial P&amp;L-BJ'!$E94</f>
        <v>0</v>
      </c>
      <c r="K94" s="183">
        <f>[102]Sheet1!$E92</f>
        <v>0</v>
      </c>
      <c r="L94" s="183">
        <f t="shared" si="9"/>
        <v>0</v>
      </c>
      <c r="M94" s="183">
        <f>'[96]Managerial P&amp;L-BJ'!$F94</f>
        <v>0</v>
      </c>
      <c r="N94" s="183">
        <f>[102]Sheet1!$F92</f>
        <v>0</v>
      </c>
      <c r="O94" s="183">
        <f t="shared" si="10"/>
        <v>0</v>
      </c>
      <c r="P94" s="183">
        <f>'[96]Managerial P&amp;L-BJ'!$O94</f>
        <v>0</v>
      </c>
      <c r="Q94" s="183">
        <f>[102]Sheet1!$G92</f>
        <v>0</v>
      </c>
      <c r="R94" s="183">
        <f t="shared" si="11"/>
        <v>0</v>
      </c>
    </row>
    <row r="95" spans="1:18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3">
        <f>'[96]Managerial P&amp;L-BJ'!$C95</f>
        <v>0</v>
      </c>
      <c r="E95" s="183">
        <f>[102]Sheet1!$C93</f>
        <v>0</v>
      </c>
      <c r="F95" s="183">
        <f t="shared" si="7"/>
        <v>0</v>
      </c>
      <c r="G95" s="183">
        <f>'[96]Managerial P&amp;L-BJ'!$D95</f>
        <v>0</v>
      </c>
      <c r="H95" s="183">
        <f>[102]Sheet1!$D93</f>
        <v>0</v>
      </c>
      <c r="I95" s="183">
        <f t="shared" si="8"/>
        <v>0</v>
      </c>
      <c r="J95" s="183">
        <f>'[96]Managerial P&amp;L-BJ'!$E95</f>
        <v>0</v>
      </c>
      <c r="K95" s="183">
        <f>[102]Sheet1!$E93</f>
        <v>0</v>
      </c>
      <c r="L95" s="183">
        <f t="shared" si="9"/>
        <v>0</v>
      </c>
      <c r="M95" s="183">
        <f>'[96]Managerial P&amp;L-BJ'!$F95</f>
        <v>0</v>
      </c>
      <c r="N95" s="183">
        <f>[102]Sheet1!$F93</f>
        <v>0</v>
      </c>
      <c r="O95" s="183">
        <f t="shared" si="10"/>
        <v>0</v>
      </c>
      <c r="P95" s="183">
        <f>'[96]Managerial P&amp;L-BJ'!$O95</f>
        <v>0</v>
      </c>
      <c r="Q95" s="183">
        <f>[102]Sheet1!$G93</f>
        <v>0</v>
      </c>
      <c r="R95" s="183">
        <f t="shared" si="11"/>
        <v>0</v>
      </c>
    </row>
    <row r="96" spans="1:18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3">
        <f>'[96]Managerial P&amp;L-BJ'!$C96</f>
        <v>0</v>
      </c>
      <c r="E96" s="183">
        <f>[102]Sheet1!$C94</f>
        <v>0</v>
      </c>
      <c r="F96" s="183">
        <f t="shared" si="7"/>
        <v>0</v>
      </c>
      <c r="G96" s="183">
        <f>'[96]Managerial P&amp;L-BJ'!$D96</f>
        <v>0</v>
      </c>
      <c r="H96" s="183">
        <f>[102]Sheet1!$D94</f>
        <v>0</v>
      </c>
      <c r="I96" s="183">
        <f t="shared" si="8"/>
        <v>0</v>
      </c>
      <c r="J96" s="183">
        <f>'[96]Managerial P&amp;L-BJ'!$E96</f>
        <v>0</v>
      </c>
      <c r="K96" s="183">
        <f>[102]Sheet1!$E94</f>
        <v>0</v>
      </c>
      <c r="L96" s="183">
        <f t="shared" si="9"/>
        <v>0</v>
      </c>
      <c r="M96" s="183">
        <f>'[96]Managerial P&amp;L-BJ'!$F96</f>
        <v>0</v>
      </c>
      <c r="N96" s="183">
        <f>[102]Sheet1!$F94</f>
        <v>0</v>
      </c>
      <c r="O96" s="183">
        <f t="shared" si="10"/>
        <v>0</v>
      </c>
      <c r="P96" s="183">
        <f>'[96]Managerial P&amp;L-BJ'!$O96</f>
        <v>0</v>
      </c>
      <c r="Q96" s="183">
        <f>[102]Sheet1!$G94</f>
        <v>0</v>
      </c>
      <c r="R96" s="183">
        <f t="shared" si="11"/>
        <v>0</v>
      </c>
    </row>
    <row r="97" spans="1:18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3">
        <f>'[96]Managerial P&amp;L-BJ'!$C97</f>
        <v>0</v>
      </c>
      <c r="E97" s="183">
        <f>[102]Sheet1!$C95</f>
        <v>0</v>
      </c>
      <c r="F97" s="183">
        <f t="shared" si="7"/>
        <v>0</v>
      </c>
      <c r="G97" s="183">
        <f>'[96]Managerial P&amp;L-BJ'!$D97</f>
        <v>0</v>
      </c>
      <c r="H97" s="183">
        <f>[102]Sheet1!$D95</f>
        <v>0</v>
      </c>
      <c r="I97" s="183">
        <f t="shared" si="8"/>
        <v>0</v>
      </c>
      <c r="J97" s="183">
        <f>'[96]Managerial P&amp;L-BJ'!$E97</f>
        <v>0</v>
      </c>
      <c r="K97" s="183">
        <f>[102]Sheet1!$E95</f>
        <v>0</v>
      </c>
      <c r="L97" s="183">
        <f t="shared" si="9"/>
        <v>0</v>
      </c>
      <c r="M97" s="183">
        <f>'[96]Managerial P&amp;L-BJ'!$F97</f>
        <v>0</v>
      </c>
      <c r="N97" s="183">
        <f>[102]Sheet1!$F95</f>
        <v>0</v>
      </c>
      <c r="O97" s="183">
        <f t="shared" si="10"/>
        <v>0</v>
      </c>
      <c r="P97" s="183">
        <f>'[96]Managerial P&amp;L-BJ'!$O97</f>
        <v>0</v>
      </c>
      <c r="Q97" s="183">
        <f>[102]Sheet1!$G95</f>
        <v>0</v>
      </c>
      <c r="R97" s="183">
        <f t="shared" si="11"/>
        <v>0</v>
      </c>
    </row>
    <row r="98" spans="1:18" ht="15.95" customHeight="1" x14ac:dyDescent="0.2">
      <c r="A98" s="26"/>
      <c r="B98" s="179">
        <f t="shared" si="6"/>
        <v>95</v>
      </c>
      <c r="C98" s="196" t="s">
        <v>1644</v>
      </c>
      <c r="D98" s="183">
        <f>'[96]Managerial P&amp;L-BJ'!$C98</f>
        <v>0</v>
      </c>
      <c r="E98" s="183">
        <f>[102]Sheet1!$C96</f>
        <v>0</v>
      </c>
      <c r="F98" s="183">
        <f t="shared" si="7"/>
        <v>0</v>
      </c>
      <c r="G98" s="183">
        <f>'[96]Managerial P&amp;L-BJ'!$D98</f>
        <v>0</v>
      </c>
      <c r="H98" s="183">
        <f>[102]Sheet1!$D96</f>
        <v>0</v>
      </c>
      <c r="I98" s="183">
        <f t="shared" si="8"/>
        <v>0</v>
      </c>
      <c r="J98" s="183">
        <f>'[96]Managerial P&amp;L-BJ'!$E98</f>
        <v>0</v>
      </c>
      <c r="K98" s="183">
        <f>[102]Sheet1!$E96</f>
        <v>0</v>
      </c>
      <c r="L98" s="183">
        <f t="shared" si="9"/>
        <v>0</v>
      </c>
      <c r="M98" s="183">
        <f>'[96]Managerial P&amp;L-BJ'!$F98</f>
        <v>0</v>
      </c>
      <c r="N98" s="183">
        <f>[102]Sheet1!$F96</f>
        <v>0</v>
      </c>
      <c r="O98" s="183">
        <f t="shared" si="10"/>
        <v>0</v>
      </c>
      <c r="P98" s="183">
        <f>'[96]Managerial P&amp;L-BJ'!$O98</f>
        <v>0</v>
      </c>
      <c r="Q98" s="183">
        <f>[102]Sheet1!$G96</f>
        <v>0</v>
      </c>
      <c r="R98" s="183">
        <f t="shared" si="11"/>
        <v>0</v>
      </c>
    </row>
    <row r="99" spans="1:18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3">
        <f>'[96]Managerial P&amp;L-BJ'!$C99</f>
        <v>0</v>
      </c>
      <c r="E99" s="183">
        <f>[102]Sheet1!$C97</f>
        <v>0</v>
      </c>
      <c r="F99" s="183">
        <f t="shared" si="7"/>
        <v>0</v>
      </c>
      <c r="G99" s="183">
        <f>'[96]Managerial P&amp;L-BJ'!$D99</f>
        <v>0</v>
      </c>
      <c r="H99" s="183">
        <f>[102]Sheet1!$D97</f>
        <v>0</v>
      </c>
      <c r="I99" s="183">
        <f t="shared" si="8"/>
        <v>0</v>
      </c>
      <c r="J99" s="183">
        <f>'[96]Managerial P&amp;L-BJ'!$E99</f>
        <v>0</v>
      </c>
      <c r="K99" s="183">
        <f>[102]Sheet1!$E97</f>
        <v>0</v>
      </c>
      <c r="L99" s="183">
        <f t="shared" si="9"/>
        <v>0</v>
      </c>
      <c r="M99" s="183">
        <f>'[96]Managerial P&amp;L-BJ'!$F99</f>
        <v>0</v>
      </c>
      <c r="N99" s="183">
        <f>[102]Sheet1!$F97</f>
        <v>0</v>
      </c>
      <c r="O99" s="183">
        <f t="shared" si="10"/>
        <v>0</v>
      </c>
      <c r="P99" s="183">
        <f>'[96]Managerial P&amp;L-BJ'!$O99</f>
        <v>0</v>
      </c>
      <c r="Q99" s="183">
        <f>[102]Sheet1!$G97</f>
        <v>0</v>
      </c>
      <c r="R99" s="183">
        <f t="shared" si="11"/>
        <v>0</v>
      </c>
    </row>
    <row r="100" spans="1:18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3">
        <f>'[96]Managerial P&amp;L-BJ'!$C100</f>
        <v>0</v>
      </c>
      <c r="E100" s="183">
        <f>[102]Sheet1!$C98</f>
        <v>0</v>
      </c>
      <c r="F100" s="183">
        <f t="shared" si="7"/>
        <v>0</v>
      </c>
      <c r="G100" s="183">
        <f>'[96]Managerial P&amp;L-BJ'!$D100</f>
        <v>0</v>
      </c>
      <c r="H100" s="183">
        <f>[102]Sheet1!$D98</f>
        <v>0</v>
      </c>
      <c r="I100" s="183">
        <f t="shared" si="8"/>
        <v>0</v>
      </c>
      <c r="J100" s="183">
        <f>'[96]Managerial P&amp;L-BJ'!$E100</f>
        <v>0</v>
      </c>
      <c r="K100" s="183">
        <f>[102]Sheet1!$E98</f>
        <v>0</v>
      </c>
      <c r="L100" s="183">
        <f t="shared" si="9"/>
        <v>0</v>
      </c>
      <c r="M100" s="183">
        <f>'[96]Managerial P&amp;L-BJ'!$F100</f>
        <v>0</v>
      </c>
      <c r="N100" s="183">
        <f>[102]Sheet1!$F98</f>
        <v>0</v>
      </c>
      <c r="O100" s="183">
        <f t="shared" si="10"/>
        <v>0</v>
      </c>
      <c r="P100" s="183">
        <f>'[96]Managerial P&amp;L-BJ'!$O100</f>
        <v>0</v>
      </c>
      <c r="Q100" s="183">
        <f>[102]Sheet1!$G98</f>
        <v>0</v>
      </c>
      <c r="R100" s="184">
        <f t="shared" si="11"/>
        <v>0</v>
      </c>
    </row>
    <row r="101" spans="1:18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3">
        <f>'[96]Managerial P&amp;L-BJ'!$C101</f>
        <v>0</v>
      </c>
      <c r="E101" s="183">
        <f>[102]Sheet1!$C99</f>
        <v>0</v>
      </c>
      <c r="F101" s="183">
        <f t="shared" si="7"/>
        <v>0</v>
      </c>
      <c r="G101" s="183">
        <f>'[96]Managerial P&amp;L-BJ'!$D101</f>
        <v>0</v>
      </c>
      <c r="H101" s="183">
        <f>[102]Sheet1!$D99</f>
        <v>0</v>
      </c>
      <c r="I101" s="183">
        <f t="shared" si="8"/>
        <v>0</v>
      </c>
      <c r="J101" s="183">
        <f>'[96]Managerial P&amp;L-BJ'!$E101</f>
        <v>0</v>
      </c>
      <c r="K101" s="183">
        <f>[102]Sheet1!$E99</f>
        <v>0</v>
      </c>
      <c r="L101" s="183">
        <f t="shared" si="9"/>
        <v>0</v>
      </c>
      <c r="M101" s="183">
        <f>'[96]Managerial P&amp;L-BJ'!$F101</f>
        <v>0</v>
      </c>
      <c r="N101" s="183">
        <f>[102]Sheet1!$F99</f>
        <v>0</v>
      </c>
      <c r="O101" s="183">
        <f t="shared" si="10"/>
        <v>0</v>
      </c>
      <c r="P101" s="183">
        <f>'[96]Managerial P&amp;L-BJ'!$O101</f>
        <v>0</v>
      </c>
      <c r="Q101" s="183">
        <f>[102]Sheet1!$G99</f>
        <v>0</v>
      </c>
      <c r="R101" s="183">
        <f t="shared" si="11"/>
        <v>0</v>
      </c>
    </row>
    <row r="102" spans="1:18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3">
        <f>'[96]Managerial P&amp;L-BJ'!$C102</f>
        <v>0</v>
      </c>
      <c r="E102" s="183">
        <f>[102]Sheet1!$C100</f>
        <v>0</v>
      </c>
      <c r="F102" s="183">
        <f t="shared" si="7"/>
        <v>0</v>
      </c>
      <c r="G102" s="183">
        <f>'[96]Managerial P&amp;L-BJ'!$D102</f>
        <v>0</v>
      </c>
      <c r="H102" s="183">
        <f>[102]Sheet1!$D100</f>
        <v>0</v>
      </c>
      <c r="I102" s="183">
        <f t="shared" si="8"/>
        <v>0</v>
      </c>
      <c r="J102" s="183">
        <f>'[96]Managerial P&amp;L-BJ'!$E102</f>
        <v>0</v>
      </c>
      <c r="K102" s="183">
        <f>[102]Sheet1!$E100</f>
        <v>0</v>
      </c>
      <c r="L102" s="183">
        <f t="shared" si="9"/>
        <v>0</v>
      </c>
      <c r="M102" s="183">
        <f>'[96]Managerial P&amp;L-BJ'!$F102</f>
        <v>0</v>
      </c>
      <c r="N102" s="183">
        <f>[102]Sheet1!$F100</f>
        <v>0</v>
      </c>
      <c r="O102" s="183">
        <f t="shared" si="10"/>
        <v>0</v>
      </c>
      <c r="P102" s="183">
        <f>'[96]Managerial P&amp;L-BJ'!$O102</f>
        <v>0</v>
      </c>
      <c r="Q102" s="183">
        <f>[102]Sheet1!$G100</f>
        <v>0</v>
      </c>
      <c r="R102" s="183">
        <f t="shared" si="11"/>
        <v>0</v>
      </c>
    </row>
    <row r="103" spans="1:18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3">
        <f>'[96]Managerial P&amp;L-BJ'!$C103</f>
        <v>0</v>
      </c>
      <c r="E103" s="183">
        <f>[102]Sheet1!$C101</f>
        <v>0</v>
      </c>
      <c r="F103" s="183">
        <f t="shared" si="7"/>
        <v>0</v>
      </c>
      <c r="G103" s="183">
        <f>'[96]Managerial P&amp;L-BJ'!$D103</f>
        <v>0</v>
      </c>
      <c r="H103" s="183">
        <f>[102]Sheet1!$D101</f>
        <v>0</v>
      </c>
      <c r="I103" s="183">
        <f t="shared" si="8"/>
        <v>0</v>
      </c>
      <c r="J103" s="183">
        <f>'[96]Managerial P&amp;L-BJ'!$E103</f>
        <v>0</v>
      </c>
      <c r="K103" s="183">
        <f>[102]Sheet1!$E101</f>
        <v>0</v>
      </c>
      <c r="L103" s="183">
        <f t="shared" si="9"/>
        <v>0</v>
      </c>
      <c r="M103" s="183">
        <f>'[96]Managerial P&amp;L-BJ'!$F103</f>
        <v>0</v>
      </c>
      <c r="N103" s="183">
        <f>[102]Sheet1!$F101</f>
        <v>0</v>
      </c>
      <c r="O103" s="183">
        <f t="shared" si="10"/>
        <v>0</v>
      </c>
      <c r="P103" s="183">
        <f>'[96]Managerial P&amp;L-BJ'!$O103</f>
        <v>0</v>
      </c>
      <c r="Q103" s="183">
        <f>[102]Sheet1!$G101</f>
        <v>0</v>
      </c>
      <c r="R103" s="183">
        <f t="shared" si="11"/>
        <v>0</v>
      </c>
    </row>
    <row r="104" spans="1:18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3">
        <f>'[96]Managerial P&amp;L-BJ'!$C104</f>
        <v>0</v>
      </c>
      <c r="E104" s="183">
        <f>[102]Sheet1!$C102</f>
        <v>0</v>
      </c>
      <c r="F104" s="183">
        <f t="shared" si="7"/>
        <v>0</v>
      </c>
      <c r="G104" s="183">
        <f>'[96]Managerial P&amp;L-BJ'!$D104</f>
        <v>0</v>
      </c>
      <c r="H104" s="183">
        <f>[102]Sheet1!$D102</f>
        <v>0</v>
      </c>
      <c r="I104" s="183">
        <f t="shared" si="8"/>
        <v>0</v>
      </c>
      <c r="J104" s="183">
        <f>'[96]Managerial P&amp;L-BJ'!$E104</f>
        <v>0</v>
      </c>
      <c r="K104" s="183">
        <f>[102]Sheet1!$E102</f>
        <v>0</v>
      </c>
      <c r="L104" s="183">
        <f t="shared" si="9"/>
        <v>0</v>
      </c>
      <c r="M104" s="183">
        <f>'[96]Managerial P&amp;L-BJ'!$F104</f>
        <v>0</v>
      </c>
      <c r="N104" s="183">
        <f>[102]Sheet1!$F102</f>
        <v>0</v>
      </c>
      <c r="O104" s="183">
        <f t="shared" si="10"/>
        <v>0</v>
      </c>
      <c r="P104" s="183">
        <f>'[96]Managerial P&amp;L-BJ'!$O104</f>
        <v>0</v>
      </c>
      <c r="Q104" s="183">
        <f>[102]Sheet1!$G102</f>
        <v>0</v>
      </c>
      <c r="R104" s="183">
        <f t="shared" si="11"/>
        <v>0</v>
      </c>
    </row>
    <row r="105" spans="1:18" ht="15.95" customHeight="1" x14ac:dyDescent="0.2">
      <c r="A105" s="39"/>
      <c r="B105" s="180">
        <f t="shared" si="6"/>
        <v>102</v>
      </c>
      <c r="C105" s="196" t="s">
        <v>1644</v>
      </c>
      <c r="D105" s="183">
        <f>'[96]Managerial P&amp;L-BJ'!$C105</f>
        <v>0</v>
      </c>
      <c r="E105" s="183">
        <f>[102]Sheet1!$C103</f>
        <v>0</v>
      </c>
      <c r="F105" s="183">
        <f t="shared" si="7"/>
        <v>0</v>
      </c>
      <c r="G105" s="183">
        <f>'[96]Managerial P&amp;L-BJ'!$D105</f>
        <v>0</v>
      </c>
      <c r="H105" s="183">
        <f>[102]Sheet1!$D103</f>
        <v>0</v>
      </c>
      <c r="I105" s="183">
        <f t="shared" si="8"/>
        <v>0</v>
      </c>
      <c r="J105" s="183">
        <f>'[96]Managerial P&amp;L-BJ'!$E105</f>
        <v>0</v>
      </c>
      <c r="K105" s="183">
        <f>[102]Sheet1!$E103</f>
        <v>0</v>
      </c>
      <c r="L105" s="183">
        <f t="shared" si="9"/>
        <v>0</v>
      </c>
      <c r="M105" s="183">
        <f>'[96]Managerial P&amp;L-BJ'!$F105</f>
        <v>0</v>
      </c>
      <c r="N105" s="183">
        <f>[102]Sheet1!$F103</f>
        <v>0</v>
      </c>
      <c r="O105" s="183">
        <f t="shared" si="10"/>
        <v>0</v>
      </c>
      <c r="P105" s="183">
        <f>'[96]Managerial P&amp;L-BJ'!$O105</f>
        <v>0</v>
      </c>
      <c r="Q105" s="183">
        <f>[102]Sheet1!$G103</f>
        <v>0</v>
      </c>
      <c r="R105" s="183">
        <f t="shared" si="11"/>
        <v>0</v>
      </c>
    </row>
    <row r="106" spans="1:18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3">
        <f>'[96]Managerial P&amp;L-BJ'!$C106</f>
        <v>0</v>
      </c>
      <c r="E106" s="183">
        <f>[102]Sheet1!$C104</f>
        <v>0</v>
      </c>
      <c r="F106" s="183">
        <f t="shared" si="7"/>
        <v>0</v>
      </c>
      <c r="G106" s="183">
        <f>'[96]Managerial P&amp;L-BJ'!$D106</f>
        <v>5900</v>
      </c>
      <c r="H106" s="183" t="str">
        <f>[102]Sheet1!$D104</f>
        <v>5,900.00</v>
      </c>
      <c r="I106" s="183">
        <f t="shared" si="8"/>
        <v>0</v>
      </c>
      <c r="J106" s="183">
        <f>'[96]Managerial P&amp;L-BJ'!$E106</f>
        <v>-357.33</v>
      </c>
      <c r="K106" s="183" t="str">
        <f>[102]Sheet1!$E104</f>
        <v>-,357.33</v>
      </c>
      <c r="L106" s="183" t="e">
        <f t="shared" si="9"/>
        <v>#VALUE!</v>
      </c>
      <c r="M106" s="183">
        <f>'[96]Managerial P&amp;L-BJ'!$F106</f>
        <v>0</v>
      </c>
      <c r="N106" s="183">
        <f>[102]Sheet1!$F104</f>
        <v>0</v>
      </c>
      <c r="O106" s="183">
        <f t="shared" si="10"/>
        <v>0</v>
      </c>
      <c r="P106" s="183">
        <f>'[96]Managerial P&amp;L-BJ'!$O106</f>
        <v>5542.67</v>
      </c>
      <c r="Q106" s="183" t="str">
        <f>[102]Sheet1!$G104</f>
        <v>5,542.67</v>
      </c>
      <c r="R106" s="183">
        <f t="shared" si="11"/>
        <v>0</v>
      </c>
    </row>
    <row r="107" spans="1:18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3">
        <f>'[96]Managerial P&amp;L-BJ'!$C107</f>
        <v>0</v>
      </c>
      <c r="E107" s="183" t="str">
        <f>[102]Sheet1!$C105</f>
        <v>3,485,808.53</v>
      </c>
      <c r="F107" s="183">
        <f t="shared" si="7"/>
        <v>-3485808.53</v>
      </c>
      <c r="G107" s="183">
        <f>'[96]Managerial P&amp;L-BJ'!$D107</f>
        <v>1.83558300364007E-3</v>
      </c>
      <c r="H107" s="183" t="str">
        <f>[102]Sheet1!$D105</f>
        <v>3,220,137.65</v>
      </c>
      <c r="I107" s="183">
        <f t="shared" si="8"/>
        <v>-3220137.6481644171</v>
      </c>
      <c r="J107" s="183">
        <f>'[96]Managerial P&amp;L-BJ'!$E107</f>
        <v>-1.2439967054296639E-4</v>
      </c>
      <c r="K107" s="183" t="str">
        <f>[102]Sheet1!$E105</f>
        <v>-8,038.60</v>
      </c>
      <c r="L107" s="183">
        <f t="shared" si="9"/>
        <v>8038.5998756003301</v>
      </c>
      <c r="M107" s="183">
        <f>'[96]Managerial P&amp;L-BJ'!$F107</f>
        <v>0</v>
      </c>
      <c r="N107" s="183">
        <f>[102]Sheet1!$F105</f>
        <v>0</v>
      </c>
      <c r="O107" s="183">
        <f t="shared" si="10"/>
        <v>0</v>
      </c>
      <c r="P107" s="183">
        <f>'[96]Managerial P&amp;L-BJ'!$O107</f>
        <v>4.3054881651776751E-4</v>
      </c>
      <c r="Q107" s="183" t="str">
        <f>[102]Sheet1!$G105</f>
        <v>2,322.61</v>
      </c>
      <c r="R107" s="184">
        <f t="shared" si="11"/>
        <v>-2322.6095694511837</v>
      </c>
    </row>
    <row r="108" spans="1:18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3">
        <f>'[96]Managerial P&amp;L-BJ'!$C108</f>
        <v>0</v>
      </c>
      <c r="E108" s="183">
        <f>[102]Sheet1!$C106</f>
        <v>0</v>
      </c>
      <c r="F108" s="183">
        <f t="shared" si="7"/>
        <v>0</v>
      </c>
      <c r="G108" s="183">
        <f>'[96]Managerial P&amp;L-BJ'!$D108</f>
        <v>5900</v>
      </c>
      <c r="H108" s="183" t="str">
        <f>[102]Sheet1!$D106</f>
        <v>5,900.00</v>
      </c>
      <c r="I108" s="183">
        <f t="shared" si="8"/>
        <v>0</v>
      </c>
      <c r="J108" s="183">
        <f>'[96]Managerial P&amp;L-BJ'!$E108</f>
        <v>-357.33</v>
      </c>
      <c r="K108" s="183" t="str">
        <f>[102]Sheet1!$E106</f>
        <v>-,357.33</v>
      </c>
      <c r="L108" s="183" t="e">
        <f t="shared" si="9"/>
        <v>#VALUE!</v>
      </c>
      <c r="M108" s="183">
        <f>'[96]Managerial P&amp;L-BJ'!$F108</f>
        <v>0</v>
      </c>
      <c r="N108" s="183">
        <f>[102]Sheet1!$F106</f>
        <v>0</v>
      </c>
      <c r="O108" s="183">
        <f t="shared" si="10"/>
        <v>0</v>
      </c>
      <c r="P108" s="183">
        <f>'[96]Managerial P&amp;L-BJ'!$O108</f>
        <v>5542.67</v>
      </c>
      <c r="Q108" s="183" t="str">
        <f>[102]Sheet1!$G106</f>
        <v>5,542.67</v>
      </c>
      <c r="R108" s="183">
        <f t="shared" si="11"/>
        <v>0</v>
      </c>
    </row>
    <row r="109" spans="1:18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3">
        <f>'[96]Managerial P&amp;L-BJ'!$C109</f>
        <v>0</v>
      </c>
      <c r="E109" s="183">
        <f>[102]Sheet1!$C107</f>
        <v>0</v>
      </c>
      <c r="F109" s="183">
        <f t="shared" si="7"/>
        <v>0</v>
      </c>
      <c r="G109" s="183">
        <f>'[96]Managerial P&amp;L-BJ'!$D109</f>
        <v>0</v>
      </c>
      <c r="H109" s="183">
        <f>[102]Sheet1!$D107</f>
        <v>0</v>
      </c>
      <c r="I109" s="183">
        <f t="shared" si="8"/>
        <v>0</v>
      </c>
      <c r="J109" s="183">
        <f>'[96]Managerial P&amp;L-BJ'!$E109</f>
        <v>0</v>
      </c>
      <c r="K109" s="183">
        <f>[102]Sheet1!$E107</f>
        <v>0</v>
      </c>
      <c r="L109" s="183">
        <f t="shared" si="9"/>
        <v>0</v>
      </c>
      <c r="M109" s="183">
        <f>'[96]Managerial P&amp;L-BJ'!$F109</f>
        <v>0</v>
      </c>
      <c r="N109" s="183">
        <f>[102]Sheet1!$F107</f>
        <v>0</v>
      </c>
      <c r="O109" s="183">
        <f t="shared" si="10"/>
        <v>0</v>
      </c>
      <c r="P109" s="183">
        <f>'[96]Managerial P&amp;L-BJ'!$O109</f>
        <v>0</v>
      </c>
      <c r="Q109" s="183">
        <f>[102]Sheet1!$G107</f>
        <v>0</v>
      </c>
      <c r="R109" s="183">
        <f t="shared" si="11"/>
        <v>0</v>
      </c>
    </row>
    <row r="110" spans="1:18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3">
        <f>'[96]Managerial P&amp;L-BJ'!$C110</f>
        <v>0</v>
      </c>
      <c r="E110" s="183">
        <f>[102]Sheet1!$C108</f>
        <v>0</v>
      </c>
      <c r="F110" s="183">
        <f t="shared" si="7"/>
        <v>0</v>
      </c>
      <c r="G110" s="183">
        <f>'[96]Managerial P&amp;L-BJ'!$D110</f>
        <v>0</v>
      </c>
      <c r="H110" s="183">
        <f>[102]Sheet1!$D108</f>
        <v>0</v>
      </c>
      <c r="I110" s="183">
        <f t="shared" si="8"/>
        <v>0</v>
      </c>
      <c r="J110" s="183">
        <f>'[96]Managerial P&amp;L-BJ'!$E110</f>
        <v>0</v>
      </c>
      <c r="K110" s="183">
        <f>[102]Sheet1!$E108</f>
        <v>0</v>
      </c>
      <c r="L110" s="183">
        <f t="shared" si="9"/>
        <v>0</v>
      </c>
      <c r="M110" s="183">
        <f>'[96]Managerial P&amp;L-BJ'!$F110</f>
        <v>0</v>
      </c>
      <c r="N110" s="183">
        <f>[102]Sheet1!$F108</f>
        <v>0</v>
      </c>
      <c r="O110" s="183">
        <f t="shared" si="10"/>
        <v>0</v>
      </c>
      <c r="P110" s="183">
        <f>'[96]Managerial P&amp;L-BJ'!$O110</f>
        <v>0</v>
      </c>
      <c r="Q110" s="183">
        <f>[102]Sheet1!$G108</f>
        <v>0</v>
      </c>
      <c r="R110" s="183">
        <f t="shared" si="11"/>
        <v>0</v>
      </c>
    </row>
    <row r="111" spans="1:18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3">
        <f>'[96]Managerial P&amp;L-BJ'!$C111</f>
        <v>0</v>
      </c>
      <c r="E111" s="183">
        <f>[102]Sheet1!$C109</f>
        <v>0</v>
      </c>
      <c r="F111" s="183">
        <f t="shared" si="7"/>
        <v>0</v>
      </c>
      <c r="G111" s="183">
        <f>'[96]Managerial P&amp;L-BJ'!$D111</f>
        <v>0</v>
      </c>
      <c r="H111" s="183">
        <f>[102]Sheet1!$D109</f>
        <v>0</v>
      </c>
      <c r="I111" s="183">
        <f t="shared" si="8"/>
        <v>0</v>
      </c>
      <c r="J111" s="183">
        <f>'[96]Managerial P&amp;L-BJ'!$E111</f>
        <v>0</v>
      </c>
      <c r="K111" s="183">
        <f>[102]Sheet1!$E109</f>
        <v>0</v>
      </c>
      <c r="L111" s="183">
        <f t="shared" si="9"/>
        <v>0</v>
      </c>
      <c r="M111" s="183">
        <f>'[96]Managerial P&amp;L-BJ'!$F111</f>
        <v>0</v>
      </c>
      <c r="N111" s="183">
        <f>[102]Sheet1!$F109</f>
        <v>0</v>
      </c>
      <c r="O111" s="183">
        <f t="shared" si="10"/>
        <v>0</v>
      </c>
      <c r="P111" s="183">
        <f>'[96]Managerial P&amp;L-BJ'!$O111</f>
        <v>0</v>
      </c>
      <c r="Q111" s="183">
        <f>[102]Sheet1!$G109</f>
        <v>0</v>
      </c>
      <c r="R111" s="183">
        <f t="shared" si="11"/>
        <v>0</v>
      </c>
    </row>
    <row r="112" spans="1:18" s="15" customFormat="1" ht="15.95" customHeight="1" x14ac:dyDescent="0.2">
      <c r="A112" s="26"/>
      <c r="B112" s="179">
        <f t="shared" si="6"/>
        <v>109</v>
      </c>
      <c r="C112" s="196" t="s">
        <v>1644</v>
      </c>
      <c r="D112" s="183">
        <f>'[96]Managerial P&amp;L-BJ'!$C112</f>
        <v>0</v>
      </c>
      <c r="E112" s="183">
        <f>[102]Sheet1!$C110</f>
        <v>0</v>
      </c>
      <c r="F112" s="183">
        <f t="shared" si="7"/>
        <v>0</v>
      </c>
      <c r="G112" s="183">
        <f>'[96]Managerial P&amp;L-BJ'!$D112</f>
        <v>0</v>
      </c>
      <c r="H112" s="183">
        <f>[102]Sheet1!$D110</f>
        <v>0</v>
      </c>
      <c r="I112" s="183">
        <f t="shared" si="8"/>
        <v>0</v>
      </c>
      <c r="J112" s="183">
        <f>'[96]Managerial P&amp;L-BJ'!$E112</f>
        <v>0</v>
      </c>
      <c r="K112" s="183">
        <f>[102]Sheet1!$E110</f>
        <v>0</v>
      </c>
      <c r="L112" s="183">
        <f t="shared" si="9"/>
        <v>0</v>
      </c>
      <c r="M112" s="183">
        <f>'[96]Managerial P&amp;L-BJ'!$F112</f>
        <v>0</v>
      </c>
      <c r="N112" s="183">
        <f>[102]Sheet1!$F110</f>
        <v>0</v>
      </c>
      <c r="O112" s="183">
        <f t="shared" si="10"/>
        <v>0</v>
      </c>
      <c r="P112" s="183">
        <f>'[96]Managerial P&amp;L-BJ'!$O112</f>
        <v>0</v>
      </c>
      <c r="Q112" s="183">
        <f>[102]Sheet1!$G110</f>
        <v>0</v>
      </c>
      <c r="R112" s="183">
        <f t="shared" si="11"/>
        <v>0</v>
      </c>
    </row>
    <row r="113" spans="1:18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3">
        <f>'[96]Managerial P&amp;L-BJ'!$C113</f>
        <v>0</v>
      </c>
      <c r="E113" s="183">
        <f>[102]Sheet1!$C111</f>
        <v>0</v>
      </c>
      <c r="F113" s="183">
        <f t="shared" si="7"/>
        <v>0</v>
      </c>
      <c r="G113" s="183">
        <f>'[96]Managerial P&amp;L-BJ'!$D113</f>
        <v>0</v>
      </c>
      <c r="H113" s="183">
        <f>[102]Sheet1!$D111</f>
        <v>0</v>
      </c>
      <c r="I113" s="183">
        <f t="shared" si="8"/>
        <v>0</v>
      </c>
      <c r="J113" s="183">
        <f>'[96]Managerial P&amp;L-BJ'!$E113</f>
        <v>0</v>
      </c>
      <c r="K113" s="183">
        <f>[102]Sheet1!$E111</f>
        <v>0</v>
      </c>
      <c r="L113" s="183">
        <f t="shared" si="9"/>
        <v>0</v>
      </c>
      <c r="M113" s="183">
        <f>'[96]Managerial P&amp;L-BJ'!$F113</f>
        <v>0</v>
      </c>
      <c r="N113" s="183">
        <f>[102]Sheet1!$F111</f>
        <v>0</v>
      </c>
      <c r="O113" s="183">
        <f t="shared" si="10"/>
        <v>0</v>
      </c>
      <c r="P113" s="183">
        <f>'[96]Managerial P&amp;L-BJ'!$O113</f>
        <v>0</v>
      </c>
      <c r="Q113" s="183">
        <f>[102]Sheet1!$G111</f>
        <v>0</v>
      </c>
      <c r="R113" s="183">
        <f t="shared" si="11"/>
        <v>0</v>
      </c>
    </row>
    <row r="114" spans="1:18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3">
        <f>'[96]Managerial P&amp;L-BJ'!$C114</f>
        <v>0</v>
      </c>
      <c r="E114" s="183" t="str">
        <f>[102]Sheet1!$C112</f>
        <v>3,485,808.53</v>
      </c>
      <c r="F114" s="183">
        <f t="shared" si="7"/>
        <v>-3485808.53</v>
      </c>
      <c r="G114" s="183">
        <f>'[96]Managerial P&amp;L-BJ'!$D114</f>
        <v>0</v>
      </c>
      <c r="H114" s="183" t="str">
        <f>[102]Sheet1!$D112</f>
        <v>3,214,237.65</v>
      </c>
      <c r="I114" s="183">
        <f t="shared" si="8"/>
        <v>-3214237.65</v>
      </c>
      <c r="J114" s="183">
        <f>'[96]Managerial P&amp;L-BJ'!$E114</f>
        <v>0</v>
      </c>
      <c r="K114" s="183">
        <f>[102]Sheet1!$E112</f>
        <v>0</v>
      </c>
      <c r="L114" s="183">
        <f t="shared" si="9"/>
        <v>0</v>
      </c>
      <c r="M114" s="183">
        <f>'[96]Managerial P&amp;L-BJ'!$F114</f>
        <v>0</v>
      </c>
      <c r="N114" s="183">
        <f>[102]Sheet1!$F112</f>
        <v>0</v>
      </c>
      <c r="O114" s="183">
        <f t="shared" si="10"/>
        <v>0</v>
      </c>
      <c r="P114" s="183">
        <f>'[96]Managerial P&amp;L-BJ'!$O114</f>
        <v>0</v>
      </c>
      <c r="Q114" s="183">
        <f>[102]Sheet1!$G112</f>
        <v>0</v>
      </c>
      <c r="R114" s="184">
        <f t="shared" si="11"/>
        <v>0</v>
      </c>
    </row>
    <row r="115" spans="1:18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3">
        <f>'[96]Managerial P&amp;L-BJ'!$C115</f>
        <v>0</v>
      </c>
      <c r="E115" s="183">
        <f>[102]Sheet1!$C113</f>
        <v>0</v>
      </c>
      <c r="F115" s="183">
        <f t="shared" si="7"/>
        <v>0</v>
      </c>
      <c r="G115" s="183">
        <f>'[96]Managerial P&amp;L-BJ'!$D115</f>
        <v>0</v>
      </c>
      <c r="H115" s="183">
        <f>[102]Sheet1!$D113</f>
        <v>0</v>
      </c>
      <c r="I115" s="183">
        <f t="shared" si="8"/>
        <v>0</v>
      </c>
      <c r="J115" s="183">
        <f>'[96]Managerial P&amp;L-BJ'!$E115</f>
        <v>0</v>
      </c>
      <c r="K115" s="183">
        <f>[102]Sheet1!$E113</f>
        <v>0</v>
      </c>
      <c r="L115" s="183">
        <f t="shared" si="9"/>
        <v>0</v>
      </c>
      <c r="M115" s="183">
        <f>'[96]Managerial P&amp;L-BJ'!$F115</f>
        <v>0</v>
      </c>
      <c r="N115" s="183">
        <f>[102]Sheet1!$F113</f>
        <v>0</v>
      </c>
      <c r="O115" s="183">
        <f t="shared" si="10"/>
        <v>0</v>
      </c>
      <c r="P115" s="183">
        <f>'[96]Managerial P&amp;L-BJ'!$O115</f>
        <v>0</v>
      </c>
      <c r="Q115" s="183">
        <f>[102]Sheet1!$G113</f>
        <v>0</v>
      </c>
      <c r="R115" s="183">
        <f t="shared" si="11"/>
        <v>0</v>
      </c>
    </row>
    <row r="116" spans="1:18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3">
        <f>'[96]Managerial P&amp;L-BJ'!$C116</f>
        <v>0</v>
      </c>
      <c r="E116" s="183">
        <f>[102]Sheet1!$C114</f>
        <v>0</v>
      </c>
      <c r="F116" s="183">
        <f t="shared" si="7"/>
        <v>0</v>
      </c>
      <c r="G116" s="183">
        <f>'[96]Managerial P&amp;L-BJ'!$D116</f>
        <v>0</v>
      </c>
      <c r="H116" s="183">
        <f>[102]Sheet1!$D114</f>
        <v>0</v>
      </c>
      <c r="I116" s="183">
        <f t="shared" si="8"/>
        <v>0</v>
      </c>
      <c r="J116" s="183">
        <f>'[96]Managerial P&amp;L-BJ'!$E116</f>
        <v>0</v>
      </c>
      <c r="K116" s="183">
        <f>[102]Sheet1!$E114</f>
        <v>0</v>
      </c>
      <c r="L116" s="183">
        <f t="shared" si="9"/>
        <v>0</v>
      </c>
      <c r="M116" s="183">
        <f>'[96]Managerial P&amp;L-BJ'!$F116</f>
        <v>0</v>
      </c>
      <c r="N116" s="183">
        <f>[102]Sheet1!$F114</f>
        <v>0</v>
      </c>
      <c r="O116" s="183">
        <f t="shared" si="10"/>
        <v>0</v>
      </c>
      <c r="P116" s="183">
        <f>'[96]Managerial P&amp;L-BJ'!$O116</f>
        <v>0</v>
      </c>
      <c r="Q116" s="183">
        <f>[102]Sheet1!$G114</f>
        <v>0</v>
      </c>
      <c r="R116" s="183">
        <f t="shared" si="11"/>
        <v>0</v>
      </c>
    </row>
    <row r="117" spans="1:18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3">
        <f>'[96]Managerial P&amp;L-BJ'!$C117</f>
        <v>0</v>
      </c>
      <c r="E117" s="183">
        <f>[102]Sheet1!$C115</f>
        <v>0</v>
      </c>
      <c r="F117" s="183">
        <f t="shared" si="7"/>
        <v>0</v>
      </c>
      <c r="G117" s="183">
        <f>'[96]Managerial P&amp;L-BJ'!$D117</f>
        <v>0</v>
      </c>
      <c r="H117" s="183">
        <f>[102]Sheet1!$D115</f>
        <v>0</v>
      </c>
      <c r="I117" s="183">
        <f t="shared" si="8"/>
        <v>0</v>
      </c>
      <c r="J117" s="183">
        <f>'[96]Managerial P&amp;L-BJ'!$E117</f>
        <v>0</v>
      </c>
      <c r="K117" s="183">
        <f>[102]Sheet1!$E115</f>
        <v>0</v>
      </c>
      <c r="L117" s="183">
        <f t="shared" si="9"/>
        <v>0</v>
      </c>
      <c r="M117" s="183">
        <f>'[96]Managerial P&amp;L-BJ'!$F117</f>
        <v>0</v>
      </c>
      <c r="N117" s="183">
        <f>[102]Sheet1!$F115</f>
        <v>0</v>
      </c>
      <c r="O117" s="183">
        <f t="shared" si="10"/>
        <v>0</v>
      </c>
      <c r="P117" s="183">
        <f>'[96]Managerial P&amp;L-BJ'!$O117</f>
        <v>0</v>
      </c>
      <c r="Q117" s="183">
        <f>[102]Sheet1!$G115</f>
        <v>0</v>
      </c>
      <c r="R117" s="183">
        <f t="shared" si="11"/>
        <v>0</v>
      </c>
    </row>
    <row r="118" spans="1:18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3">
        <f>'[96]Managerial P&amp;L-BJ'!$C118</f>
        <v>0</v>
      </c>
      <c r="E118" s="183">
        <f>[102]Sheet1!$C116</f>
        <v>0</v>
      </c>
      <c r="F118" s="183">
        <f t="shared" si="7"/>
        <v>0</v>
      </c>
      <c r="G118" s="183">
        <f>'[96]Managerial P&amp;L-BJ'!$D118</f>
        <v>0</v>
      </c>
      <c r="H118" s="183">
        <f>[102]Sheet1!$D116</f>
        <v>0</v>
      </c>
      <c r="I118" s="183">
        <f t="shared" si="8"/>
        <v>0</v>
      </c>
      <c r="J118" s="183">
        <f>'[96]Managerial P&amp;L-BJ'!$E118</f>
        <v>0</v>
      </c>
      <c r="K118" s="183">
        <f>[102]Sheet1!$E116</f>
        <v>0</v>
      </c>
      <c r="L118" s="183">
        <f t="shared" si="9"/>
        <v>0</v>
      </c>
      <c r="M118" s="183">
        <f>'[96]Managerial P&amp;L-BJ'!$F118</f>
        <v>0</v>
      </c>
      <c r="N118" s="183">
        <f>[102]Sheet1!$F116</f>
        <v>0</v>
      </c>
      <c r="O118" s="183">
        <f t="shared" si="10"/>
        <v>0</v>
      </c>
      <c r="P118" s="183">
        <f>'[96]Managerial P&amp;L-BJ'!$O118</f>
        <v>0</v>
      </c>
      <c r="Q118" s="183">
        <f>[102]Sheet1!$G116</f>
        <v>0</v>
      </c>
      <c r="R118" s="183">
        <f t="shared" si="11"/>
        <v>0</v>
      </c>
    </row>
    <row r="119" spans="1:18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3">
        <f>'[96]Managerial P&amp;L-BJ'!$C119</f>
        <v>0</v>
      </c>
      <c r="E119" s="183">
        <f>[102]Sheet1!$C117</f>
        <v>0</v>
      </c>
      <c r="F119" s="183">
        <f t="shared" si="7"/>
        <v>0</v>
      </c>
      <c r="G119" s="183">
        <f>'[96]Managerial P&amp;L-BJ'!$D119</f>
        <v>0</v>
      </c>
      <c r="H119" s="183">
        <f>[102]Sheet1!$D117</f>
        <v>0</v>
      </c>
      <c r="I119" s="183">
        <f t="shared" si="8"/>
        <v>0</v>
      </c>
      <c r="J119" s="183">
        <f>'[96]Managerial P&amp;L-BJ'!$E119</f>
        <v>0</v>
      </c>
      <c r="K119" s="183">
        <f>[102]Sheet1!$E117</f>
        <v>0</v>
      </c>
      <c r="L119" s="183">
        <f t="shared" si="9"/>
        <v>0</v>
      </c>
      <c r="M119" s="183">
        <f>'[96]Managerial P&amp;L-BJ'!$F119</f>
        <v>0</v>
      </c>
      <c r="N119" s="183">
        <f>[102]Sheet1!$F117</f>
        <v>0</v>
      </c>
      <c r="O119" s="183">
        <f t="shared" si="10"/>
        <v>0</v>
      </c>
      <c r="P119" s="183">
        <f>'[96]Managerial P&amp;L-BJ'!$O119</f>
        <v>0</v>
      </c>
      <c r="Q119" s="183">
        <f>[102]Sheet1!$G117</f>
        <v>0</v>
      </c>
      <c r="R119" s="183">
        <f t="shared" si="11"/>
        <v>0</v>
      </c>
    </row>
    <row r="120" spans="1:18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3">
        <f>'[96]Managerial P&amp;L-BJ'!$C120</f>
        <v>0</v>
      </c>
      <c r="E120" s="183">
        <f>[102]Sheet1!$C118</f>
        <v>0</v>
      </c>
      <c r="F120" s="183">
        <f t="shared" si="7"/>
        <v>0</v>
      </c>
      <c r="G120" s="183">
        <f>'[96]Managerial P&amp;L-BJ'!$D120</f>
        <v>0</v>
      </c>
      <c r="H120" s="183">
        <f>[102]Sheet1!$D118</f>
        <v>0</v>
      </c>
      <c r="I120" s="183">
        <f t="shared" si="8"/>
        <v>0</v>
      </c>
      <c r="J120" s="183">
        <f>'[96]Managerial P&amp;L-BJ'!$E120</f>
        <v>0</v>
      </c>
      <c r="K120" s="183">
        <f>[102]Sheet1!$E118</f>
        <v>0</v>
      </c>
      <c r="L120" s="183">
        <f t="shared" si="9"/>
        <v>0</v>
      </c>
      <c r="M120" s="183">
        <f>'[96]Managerial P&amp;L-BJ'!$F120</f>
        <v>0</v>
      </c>
      <c r="N120" s="183">
        <f>[102]Sheet1!$F118</f>
        <v>0</v>
      </c>
      <c r="O120" s="183">
        <f t="shared" si="10"/>
        <v>0</v>
      </c>
      <c r="P120" s="183">
        <f>'[96]Managerial P&amp;L-BJ'!$O120</f>
        <v>0</v>
      </c>
      <c r="Q120" s="183">
        <f>[102]Sheet1!$G118</f>
        <v>0</v>
      </c>
      <c r="R120" s="183">
        <f t="shared" si="11"/>
        <v>0</v>
      </c>
    </row>
    <row r="121" spans="1:18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3">
        <f>'[96]Managerial P&amp;L-BJ'!$C121</f>
        <v>0</v>
      </c>
      <c r="E121" s="183">
        <f>[102]Sheet1!$C119</f>
        <v>0</v>
      </c>
      <c r="F121" s="183">
        <f t="shared" si="7"/>
        <v>0</v>
      </c>
      <c r="G121" s="183">
        <f>'[96]Managerial P&amp;L-BJ'!$D121</f>
        <v>0</v>
      </c>
      <c r="H121" s="183">
        <f>[102]Sheet1!$D119</f>
        <v>0</v>
      </c>
      <c r="I121" s="183">
        <f t="shared" si="8"/>
        <v>0</v>
      </c>
      <c r="J121" s="183">
        <f>'[96]Managerial P&amp;L-BJ'!$E121</f>
        <v>0</v>
      </c>
      <c r="K121" s="183">
        <f>[102]Sheet1!$E119</f>
        <v>0</v>
      </c>
      <c r="L121" s="183">
        <f t="shared" si="9"/>
        <v>0</v>
      </c>
      <c r="M121" s="183">
        <f>'[96]Managerial P&amp;L-BJ'!$F121</f>
        <v>0</v>
      </c>
      <c r="N121" s="183">
        <f>[102]Sheet1!$F119</f>
        <v>0</v>
      </c>
      <c r="O121" s="183">
        <f t="shared" si="10"/>
        <v>0</v>
      </c>
      <c r="P121" s="183">
        <f>'[96]Managerial P&amp;L-BJ'!$O121</f>
        <v>0</v>
      </c>
      <c r="Q121" s="183">
        <f>[102]Sheet1!$G119</f>
        <v>0</v>
      </c>
      <c r="R121" s="183">
        <f t="shared" si="11"/>
        <v>0</v>
      </c>
    </row>
    <row r="122" spans="1:18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3">
        <f>'[96]Managerial P&amp;L-BJ'!$C122</f>
        <v>0</v>
      </c>
      <c r="E122" s="183">
        <f>[102]Sheet1!$C120</f>
        <v>0</v>
      </c>
      <c r="F122" s="183">
        <f t="shared" si="7"/>
        <v>0</v>
      </c>
      <c r="G122" s="183">
        <f>'[96]Managerial P&amp;L-BJ'!$D122</f>
        <v>0</v>
      </c>
      <c r="H122" s="183">
        <f>[102]Sheet1!$D120</f>
        <v>0</v>
      </c>
      <c r="I122" s="183">
        <f t="shared" si="8"/>
        <v>0</v>
      </c>
      <c r="J122" s="183">
        <f>'[96]Managerial P&amp;L-BJ'!$E122</f>
        <v>0</v>
      </c>
      <c r="K122" s="183">
        <f>[102]Sheet1!$E120</f>
        <v>0</v>
      </c>
      <c r="L122" s="183">
        <f t="shared" si="9"/>
        <v>0</v>
      </c>
      <c r="M122" s="183">
        <f>'[96]Managerial P&amp;L-BJ'!$F122</f>
        <v>0</v>
      </c>
      <c r="N122" s="183">
        <f>[102]Sheet1!$F120</f>
        <v>0</v>
      </c>
      <c r="O122" s="183">
        <f t="shared" si="10"/>
        <v>0</v>
      </c>
      <c r="P122" s="183">
        <f>'[96]Managerial P&amp;L-BJ'!$O122</f>
        <v>0</v>
      </c>
      <c r="Q122" s="183">
        <f>[102]Sheet1!$G120</f>
        <v>0</v>
      </c>
      <c r="R122" s="183">
        <f t="shared" si="11"/>
        <v>0</v>
      </c>
    </row>
    <row r="123" spans="1:18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3">
        <f>'[96]Managerial P&amp;L-BJ'!$C123</f>
        <v>0</v>
      </c>
      <c r="E123" s="183">
        <f>[102]Sheet1!$C121</f>
        <v>0</v>
      </c>
      <c r="F123" s="183">
        <f t="shared" si="7"/>
        <v>0</v>
      </c>
      <c r="G123" s="183">
        <f>'[96]Managerial P&amp;L-BJ'!$D123</f>
        <v>0</v>
      </c>
      <c r="H123" s="183">
        <f>[102]Sheet1!$D121</f>
        <v>0</v>
      </c>
      <c r="I123" s="183">
        <f t="shared" si="8"/>
        <v>0</v>
      </c>
      <c r="J123" s="183">
        <f>'[96]Managerial P&amp;L-BJ'!$E123</f>
        <v>0</v>
      </c>
      <c r="K123" s="183">
        <f>[102]Sheet1!$E121</f>
        <v>0</v>
      </c>
      <c r="L123" s="183">
        <f t="shared" si="9"/>
        <v>0</v>
      </c>
      <c r="M123" s="183">
        <f>'[96]Managerial P&amp;L-BJ'!$F123</f>
        <v>0</v>
      </c>
      <c r="N123" s="183">
        <f>[102]Sheet1!$F121</f>
        <v>0</v>
      </c>
      <c r="O123" s="183">
        <f t="shared" si="10"/>
        <v>0</v>
      </c>
      <c r="P123" s="183">
        <f>'[96]Managerial P&amp;L-BJ'!$O123</f>
        <v>0</v>
      </c>
      <c r="Q123" s="183">
        <f>[102]Sheet1!$G121</f>
        <v>0</v>
      </c>
      <c r="R123" s="183">
        <f t="shared" si="11"/>
        <v>0</v>
      </c>
    </row>
    <row r="124" spans="1:18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3">
        <f>'[96]Managerial P&amp;L-BJ'!$C124</f>
        <v>0</v>
      </c>
      <c r="E124" s="183">
        <f>[102]Sheet1!$C122</f>
        <v>0</v>
      </c>
      <c r="F124" s="183">
        <f t="shared" si="7"/>
        <v>0</v>
      </c>
      <c r="G124" s="183">
        <f>'[96]Managerial P&amp;L-BJ'!$D124</f>
        <v>0</v>
      </c>
      <c r="H124" s="183">
        <f>[102]Sheet1!$D122</f>
        <v>0</v>
      </c>
      <c r="I124" s="183">
        <f t="shared" si="8"/>
        <v>0</v>
      </c>
      <c r="J124" s="183">
        <f>'[96]Managerial P&amp;L-BJ'!$E124</f>
        <v>0</v>
      </c>
      <c r="K124" s="183">
        <f>[102]Sheet1!$E122</f>
        <v>0</v>
      </c>
      <c r="L124" s="183">
        <f t="shared" si="9"/>
        <v>0</v>
      </c>
      <c r="M124" s="183">
        <f>'[96]Managerial P&amp;L-BJ'!$F124</f>
        <v>0</v>
      </c>
      <c r="N124" s="183">
        <f>[102]Sheet1!$F122</f>
        <v>0</v>
      </c>
      <c r="O124" s="183">
        <f t="shared" si="10"/>
        <v>0</v>
      </c>
      <c r="P124" s="183">
        <f>'[96]Managerial P&amp;L-BJ'!$O124</f>
        <v>0</v>
      </c>
      <c r="Q124" s="183">
        <f>[102]Sheet1!$G122</f>
        <v>0</v>
      </c>
      <c r="R124" s="183">
        <f t="shared" si="11"/>
        <v>0</v>
      </c>
    </row>
    <row r="125" spans="1:18" s="15" customFormat="1" ht="15.95" customHeight="1" x14ac:dyDescent="0.2">
      <c r="A125" s="26"/>
      <c r="B125" s="179">
        <f t="shared" si="6"/>
        <v>122</v>
      </c>
      <c r="C125" s="196" t="s">
        <v>1644</v>
      </c>
      <c r="D125" s="183">
        <f>'[96]Managerial P&amp;L-BJ'!$C125</f>
        <v>0</v>
      </c>
      <c r="E125" s="183">
        <f>[102]Sheet1!$C123</f>
        <v>0</v>
      </c>
      <c r="F125" s="183">
        <f t="shared" si="7"/>
        <v>0</v>
      </c>
      <c r="G125" s="183">
        <f>'[96]Managerial P&amp;L-BJ'!$D125</f>
        <v>0</v>
      </c>
      <c r="H125" s="183">
        <f>[102]Sheet1!$D123</f>
        <v>0</v>
      </c>
      <c r="I125" s="183">
        <f t="shared" si="8"/>
        <v>0</v>
      </c>
      <c r="J125" s="183">
        <f>'[96]Managerial P&amp;L-BJ'!$E125</f>
        <v>0</v>
      </c>
      <c r="K125" s="183">
        <f>[102]Sheet1!$E123</f>
        <v>0</v>
      </c>
      <c r="L125" s="183">
        <f t="shared" si="9"/>
        <v>0</v>
      </c>
      <c r="M125" s="183">
        <f>'[96]Managerial P&amp;L-BJ'!$F125</f>
        <v>0</v>
      </c>
      <c r="N125" s="183">
        <f>[102]Sheet1!$F123</f>
        <v>0</v>
      </c>
      <c r="O125" s="183">
        <f t="shared" si="10"/>
        <v>0</v>
      </c>
      <c r="P125" s="183">
        <f>'[96]Managerial P&amp;L-BJ'!$O125</f>
        <v>0</v>
      </c>
      <c r="Q125" s="183">
        <f>[102]Sheet1!$G123</f>
        <v>0</v>
      </c>
      <c r="R125" s="183">
        <f t="shared" si="11"/>
        <v>0</v>
      </c>
    </row>
    <row r="126" spans="1:18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3">
        <f>'[96]Managerial P&amp;L-BJ'!$C126</f>
        <v>0</v>
      </c>
      <c r="E126" s="183">
        <f>[102]Sheet1!$C124</f>
        <v>0</v>
      </c>
      <c r="F126" s="183">
        <f t="shared" si="7"/>
        <v>0</v>
      </c>
      <c r="G126" s="183">
        <f>'[96]Managerial P&amp;L-BJ'!$D126</f>
        <v>0</v>
      </c>
      <c r="H126" s="183">
        <f>[102]Sheet1!$D124</f>
        <v>0</v>
      </c>
      <c r="I126" s="183">
        <f t="shared" si="8"/>
        <v>0</v>
      </c>
      <c r="J126" s="183">
        <f>'[96]Managerial P&amp;L-BJ'!$E126</f>
        <v>0</v>
      </c>
      <c r="K126" s="183">
        <f>[102]Sheet1!$E124</f>
        <v>0</v>
      </c>
      <c r="L126" s="183">
        <f t="shared" si="9"/>
        <v>0</v>
      </c>
      <c r="M126" s="183">
        <f>'[96]Managerial P&amp;L-BJ'!$F126</f>
        <v>0</v>
      </c>
      <c r="N126" s="183">
        <f>[102]Sheet1!$F124</f>
        <v>0</v>
      </c>
      <c r="O126" s="183">
        <f t="shared" si="10"/>
        <v>0</v>
      </c>
      <c r="P126" s="183">
        <f>'[96]Managerial P&amp;L-BJ'!$O126</f>
        <v>0</v>
      </c>
      <c r="Q126" s="183">
        <f>[102]Sheet1!$G124</f>
        <v>0</v>
      </c>
      <c r="R126" s="183">
        <f t="shared" si="11"/>
        <v>0</v>
      </c>
    </row>
    <row r="127" spans="1:18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3">
        <f>'[96]Managerial P&amp;L-BJ'!$C127</f>
        <v>0</v>
      </c>
      <c r="E127" s="183" t="str">
        <f>[102]Sheet1!$C125</f>
        <v>3,485,808.53</v>
      </c>
      <c r="F127" s="183">
        <f t="shared" si="7"/>
        <v>-3485808.53</v>
      </c>
      <c r="G127" s="183">
        <f>'[96]Managerial P&amp;L-BJ'!$D127</f>
        <v>0</v>
      </c>
      <c r="H127" s="183" t="str">
        <f>[102]Sheet1!$D125</f>
        <v>3,214,237.65</v>
      </c>
      <c r="I127" s="183">
        <f t="shared" si="8"/>
        <v>-3214237.65</v>
      </c>
      <c r="J127" s="183">
        <f>'[96]Managerial P&amp;L-BJ'!$E127</f>
        <v>0</v>
      </c>
      <c r="K127" s="183">
        <f>[102]Sheet1!$E125</f>
        <v>0</v>
      </c>
      <c r="L127" s="183">
        <f t="shared" si="9"/>
        <v>0</v>
      </c>
      <c r="M127" s="183">
        <f>'[96]Managerial P&amp;L-BJ'!$F127</f>
        <v>0</v>
      </c>
      <c r="N127" s="183">
        <f>[102]Sheet1!$F125</f>
        <v>0</v>
      </c>
      <c r="O127" s="183">
        <f t="shared" si="10"/>
        <v>0</v>
      </c>
      <c r="P127" s="183">
        <f>'[96]Managerial P&amp;L-BJ'!$O127</f>
        <v>0</v>
      </c>
      <c r="Q127" s="183">
        <f>[102]Sheet1!$G125</f>
        <v>0</v>
      </c>
      <c r="R127" s="184">
        <f t="shared" si="11"/>
        <v>0</v>
      </c>
    </row>
    <row r="128" spans="1:18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3">
        <f>'[96]Managerial P&amp;L-BJ'!$C128</f>
        <v>0</v>
      </c>
      <c r="E128" s="183">
        <f>[102]Sheet1!$C126</f>
        <v>0</v>
      </c>
      <c r="F128" s="183">
        <f t="shared" si="7"/>
        <v>0</v>
      </c>
      <c r="G128" s="183">
        <f>'[96]Managerial P&amp;L-BJ'!$D128</f>
        <v>0</v>
      </c>
      <c r="H128" s="183">
        <f>[102]Sheet1!$D126</f>
        <v>0</v>
      </c>
      <c r="I128" s="183">
        <f t="shared" si="8"/>
        <v>0</v>
      </c>
      <c r="J128" s="183">
        <f>'[96]Managerial P&amp;L-BJ'!$E128</f>
        <v>0</v>
      </c>
      <c r="K128" s="183">
        <f>[102]Sheet1!$E126</f>
        <v>0</v>
      </c>
      <c r="L128" s="183">
        <f t="shared" si="9"/>
        <v>0</v>
      </c>
      <c r="M128" s="183">
        <f>'[96]Managerial P&amp;L-BJ'!$F128</f>
        <v>0</v>
      </c>
      <c r="N128" s="183">
        <f>[102]Sheet1!$F126</f>
        <v>0</v>
      </c>
      <c r="O128" s="183">
        <f t="shared" si="10"/>
        <v>0</v>
      </c>
      <c r="P128" s="183">
        <f>'[96]Managerial P&amp;L-BJ'!$O128</f>
        <v>0</v>
      </c>
      <c r="Q128" s="183">
        <f>[102]Sheet1!$G126</f>
        <v>0</v>
      </c>
      <c r="R128" s="183">
        <f t="shared" si="11"/>
        <v>0</v>
      </c>
    </row>
    <row r="129" spans="1:18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3">
        <f>'[96]Managerial P&amp;L-BJ'!$C129</f>
        <v>0</v>
      </c>
      <c r="E129" s="183">
        <f>[102]Sheet1!$C127</f>
        <v>0</v>
      </c>
      <c r="F129" s="183">
        <f t="shared" si="7"/>
        <v>0</v>
      </c>
      <c r="G129" s="183">
        <f>'[96]Managerial P&amp;L-BJ'!$D129</f>
        <v>0</v>
      </c>
      <c r="H129" s="183">
        <f>[102]Sheet1!$D127</f>
        <v>0</v>
      </c>
      <c r="I129" s="183">
        <f t="shared" si="8"/>
        <v>0</v>
      </c>
      <c r="J129" s="183">
        <f>'[96]Managerial P&amp;L-BJ'!$E129</f>
        <v>0</v>
      </c>
      <c r="K129" s="183">
        <f>[102]Sheet1!$E127</f>
        <v>0</v>
      </c>
      <c r="L129" s="183">
        <f t="shared" si="9"/>
        <v>0</v>
      </c>
      <c r="M129" s="183">
        <f>'[96]Managerial P&amp;L-BJ'!$F129</f>
        <v>0</v>
      </c>
      <c r="N129" s="183">
        <f>[102]Sheet1!$F127</f>
        <v>0</v>
      </c>
      <c r="O129" s="183">
        <f t="shared" si="10"/>
        <v>0</v>
      </c>
      <c r="P129" s="183">
        <f>'[96]Managerial P&amp;L-BJ'!$O129</f>
        <v>0</v>
      </c>
      <c r="Q129" s="183">
        <f>[102]Sheet1!$G127</f>
        <v>0</v>
      </c>
      <c r="R129" s="183">
        <f t="shared" si="11"/>
        <v>0</v>
      </c>
    </row>
    <row r="130" spans="1:18" s="15" customFormat="1" ht="15.95" customHeight="1" x14ac:dyDescent="0.2">
      <c r="A130" s="26"/>
      <c r="B130" s="179">
        <f t="shared" si="6"/>
        <v>127</v>
      </c>
      <c r="C130" s="196" t="s">
        <v>1644</v>
      </c>
      <c r="D130" s="183">
        <f>'[96]Managerial P&amp;L-BJ'!$C130</f>
        <v>0</v>
      </c>
      <c r="E130" s="183">
        <f>[102]Sheet1!$C128</f>
        <v>0</v>
      </c>
      <c r="F130" s="183">
        <f t="shared" si="7"/>
        <v>0</v>
      </c>
      <c r="G130" s="183">
        <f>'[96]Managerial P&amp;L-BJ'!$D130</f>
        <v>0</v>
      </c>
      <c r="H130" s="183">
        <f>[102]Sheet1!$D128</f>
        <v>0</v>
      </c>
      <c r="I130" s="183">
        <f t="shared" si="8"/>
        <v>0</v>
      </c>
      <c r="J130" s="183">
        <f>'[96]Managerial P&amp;L-BJ'!$E130</f>
        <v>0</v>
      </c>
      <c r="K130" s="183">
        <f>[102]Sheet1!$E128</f>
        <v>0</v>
      </c>
      <c r="L130" s="183">
        <f t="shared" si="9"/>
        <v>0</v>
      </c>
      <c r="M130" s="183">
        <f>'[96]Managerial P&amp;L-BJ'!$F130</f>
        <v>0</v>
      </c>
      <c r="N130" s="183">
        <f>[102]Sheet1!$F128</f>
        <v>0</v>
      </c>
      <c r="O130" s="183">
        <f t="shared" si="10"/>
        <v>0</v>
      </c>
      <c r="P130" s="183">
        <f>'[96]Managerial P&amp;L-BJ'!$O130</f>
        <v>0</v>
      </c>
      <c r="Q130" s="183">
        <f>[102]Sheet1!$G128</f>
        <v>0</v>
      </c>
      <c r="R130" s="183">
        <f t="shared" si="11"/>
        <v>0</v>
      </c>
    </row>
    <row r="131" spans="1:18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3">
        <f>'[96]Managerial P&amp;L-BJ'!$C131</f>
        <v>28705.58</v>
      </c>
      <c r="E131" s="183" t="str">
        <f>[102]Sheet1!$C129</f>
        <v>28,705.58</v>
      </c>
      <c r="F131" s="183">
        <f t="shared" si="7"/>
        <v>0</v>
      </c>
      <c r="G131" s="183">
        <f>'[96]Managerial P&amp;L-BJ'!$D131</f>
        <v>25012</v>
      </c>
      <c r="H131" s="183" t="str">
        <f>[102]Sheet1!$D129</f>
        <v>25,012.00</v>
      </c>
      <c r="I131" s="183">
        <f t="shared" si="8"/>
        <v>0</v>
      </c>
      <c r="J131" s="183">
        <f>'[96]Managerial P&amp;L-BJ'!$E131</f>
        <v>23029.75</v>
      </c>
      <c r="K131" s="183" t="str">
        <f>[102]Sheet1!$E129</f>
        <v>23,029.75</v>
      </c>
      <c r="L131" s="183">
        <f t="shared" si="9"/>
        <v>0</v>
      </c>
      <c r="M131" s="183">
        <f>'[96]Managerial P&amp;L-BJ'!$F131</f>
        <v>2948.71</v>
      </c>
      <c r="N131" s="183" t="str">
        <f>[102]Sheet1!$F129</f>
        <v>2,948.71</v>
      </c>
      <c r="O131" s="183">
        <f t="shared" si="10"/>
        <v>0</v>
      </c>
      <c r="P131" s="183">
        <f>'[96]Managerial P&amp;L-BJ'!$O131</f>
        <v>79696.040000000008</v>
      </c>
      <c r="Q131" s="183" t="str">
        <f>[102]Sheet1!$G129</f>
        <v>79,696.04</v>
      </c>
      <c r="R131" s="183">
        <f t="shared" si="11"/>
        <v>0</v>
      </c>
    </row>
    <row r="132" spans="1:18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3">
        <f>'[96]Managerial P&amp;L-BJ'!$C132</f>
        <v>8.2349847253371661E-3</v>
      </c>
      <c r="E132" s="183" t="str">
        <f>[102]Sheet1!$C130</f>
        <v>3,514,514.11</v>
      </c>
      <c r="F132" s="183">
        <f t="shared" si="7"/>
        <v>-3514514.1017650152</v>
      </c>
      <c r="G132" s="183">
        <f>'[96]Managerial P&amp;L-BJ'!$D132</f>
        <v>7.7816274723805819E-3</v>
      </c>
      <c r="H132" s="183" t="str">
        <f>[102]Sheet1!$D130</f>
        <v>3,239,249.65</v>
      </c>
      <c r="I132" s="183">
        <f t="shared" si="8"/>
        <v>-3239249.6422183723</v>
      </c>
      <c r="J132" s="183">
        <f>'[96]Managerial P&amp;L-BJ'!$E132</f>
        <v>8.0175001054679992E-3</v>
      </c>
      <c r="K132" s="183">
        <f>[102]Sheet1!$E130</f>
        <v>124.72</v>
      </c>
      <c r="L132" s="183">
        <f t="shared" si="9"/>
        <v>-124.71198249989453</v>
      </c>
      <c r="M132" s="183">
        <f>'[96]Managerial P&amp;L-BJ'!$F132</f>
        <v>8.932728912133327E-4</v>
      </c>
      <c r="N132" s="183" t="str">
        <f>[102]Sheet1!$F130</f>
        <v>1,119.47</v>
      </c>
      <c r="O132" s="183">
        <f t="shared" si="10"/>
        <v>-1119.4691067271087</v>
      </c>
      <c r="P132" s="183">
        <f>'[96]Managerial P&amp;L-BJ'!$O132</f>
        <v>6.1907051480879546E-3</v>
      </c>
      <c r="Q132" s="183">
        <f>[102]Sheet1!$G130</f>
        <v>161.53</v>
      </c>
      <c r="R132" s="184">
        <f t="shared" si="11"/>
        <v>-161.5238092948519</v>
      </c>
    </row>
    <row r="133" spans="1:18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3">
        <f>'[96]Managerial P&amp;L-BJ'!$C133</f>
        <v>0</v>
      </c>
      <c r="E133" s="183">
        <f>[102]Sheet1!$C131</f>
        <v>0</v>
      </c>
      <c r="F133" s="183">
        <f t="shared" ref="F133:F161" si="13">D133-E133</f>
        <v>0</v>
      </c>
      <c r="G133" s="183">
        <f>'[96]Managerial P&amp;L-BJ'!$D133</f>
        <v>0</v>
      </c>
      <c r="H133" s="183">
        <f>[102]Sheet1!$D131</f>
        <v>0</v>
      </c>
      <c r="I133" s="183">
        <f t="shared" ref="I133:I161" si="14">G133-H133</f>
        <v>0</v>
      </c>
      <c r="J133" s="183">
        <f>'[96]Managerial P&amp;L-BJ'!$E133</f>
        <v>0</v>
      </c>
      <c r="K133" s="183">
        <f>[102]Sheet1!$E131</f>
        <v>0</v>
      </c>
      <c r="L133" s="183">
        <f t="shared" ref="L133:L161" si="15">J133-K133</f>
        <v>0</v>
      </c>
      <c r="M133" s="183">
        <f>'[96]Managerial P&amp;L-BJ'!$F133</f>
        <v>0</v>
      </c>
      <c r="N133" s="183">
        <f>[102]Sheet1!$F131</f>
        <v>0</v>
      </c>
      <c r="O133" s="183">
        <f t="shared" ref="O133:O161" si="16">M133-N133</f>
        <v>0</v>
      </c>
      <c r="P133" s="183">
        <f>'[96]Managerial P&amp;L-BJ'!$O133</f>
        <v>0</v>
      </c>
      <c r="Q133" s="183">
        <f>[102]Sheet1!$G131</f>
        <v>0</v>
      </c>
      <c r="R133" s="183">
        <f t="shared" ref="R133:R161" si="17">P133-Q133</f>
        <v>0</v>
      </c>
    </row>
    <row r="134" spans="1:18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3">
        <f>'[96]Managerial P&amp;L-BJ'!$C134</f>
        <v>0</v>
      </c>
      <c r="E134" s="183">
        <f>[102]Sheet1!$C132</f>
        <v>0</v>
      </c>
      <c r="F134" s="183">
        <f t="shared" si="13"/>
        <v>0</v>
      </c>
      <c r="G134" s="183">
        <f>'[96]Managerial P&amp;L-BJ'!$D134</f>
        <v>0</v>
      </c>
      <c r="H134" s="183">
        <f>[102]Sheet1!$D132</f>
        <v>0</v>
      </c>
      <c r="I134" s="183">
        <f t="shared" si="14"/>
        <v>0</v>
      </c>
      <c r="J134" s="183">
        <f>'[96]Managerial P&amp;L-BJ'!$E134</f>
        <v>0</v>
      </c>
      <c r="K134" s="183">
        <f>[102]Sheet1!$E132</f>
        <v>0</v>
      </c>
      <c r="L134" s="183">
        <f t="shared" si="15"/>
        <v>0</v>
      </c>
      <c r="M134" s="183">
        <f>'[96]Managerial P&amp;L-BJ'!$F134</f>
        <v>0</v>
      </c>
      <c r="N134" s="183">
        <f>[102]Sheet1!$F132</f>
        <v>0</v>
      </c>
      <c r="O134" s="183">
        <f t="shared" si="16"/>
        <v>0</v>
      </c>
      <c r="P134" s="183">
        <f>'[96]Managerial P&amp;L-BJ'!$O134</f>
        <v>0</v>
      </c>
      <c r="Q134" s="183">
        <f>[102]Sheet1!$G132</f>
        <v>0</v>
      </c>
      <c r="R134" s="183">
        <f t="shared" si="17"/>
        <v>0</v>
      </c>
    </row>
    <row r="135" spans="1:18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3">
        <f>'[96]Managerial P&amp;L-BJ'!$C135</f>
        <v>0</v>
      </c>
      <c r="E135" s="183">
        <f>[102]Sheet1!$C133</f>
        <v>0</v>
      </c>
      <c r="F135" s="183">
        <f t="shared" si="13"/>
        <v>0</v>
      </c>
      <c r="G135" s="183">
        <f>'[96]Managerial P&amp;L-BJ'!$D135</f>
        <v>0</v>
      </c>
      <c r="H135" s="183">
        <f>[102]Sheet1!$D133</f>
        <v>0</v>
      </c>
      <c r="I135" s="183">
        <f t="shared" si="14"/>
        <v>0</v>
      </c>
      <c r="J135" s="183">
        <f>'[96]Managerial P&amp;L-BJ'!$E135</f>
        <v>0</v>
      </c>
      <c r="K135" s="183">
        <f>[102]Sheet1!$E133</f>
        <v>0</v>
      </c>
      <c r="L135" s="183">
        <f t="shared" si="15"/>
        <v>0</v>
      </c>
      <c r="M135" s="183">
        <f>'[96]Managerial P&amp;L-BJ'!$F135</f>
        <v>0</v>
      </c>
      <c r="N135" s="183">
        <f>[102]Sheet1!$F133</f>
        <v>0</v>
      </c>
      <c r="O135" s="183">
        <f t="shared" si="16"/>
        <v>0</v>
      </c>
      <c r="P135" s="183">
        <f>'[96]Managerial P&amp;L-BJ'!$O135</f>
        <v>0</v>
      </c>
      <c r="Q135" s="183">
        <f>[102]Sheet1!$G133</f>
        <v>0</v>
      </c>
      <c r="R135" s="183">
        <f t="shared" si="17"/>
        <v>0</v>
      </c>
    </row>
    <row r="136" spans="1:18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3">
        <f>'[96]Managerial P&amp;L-BJ'!$C136</f>
        <v>0</v>
      </c>
      <c r="E136" s="183">
        <f>[102]Sheet1!$C134</f>
        <v>0</v>
      </c>
      <c r="F136" s="183">
        <f t="shared" si="13"/>
        <v>0</v>
      </c>
      <c r="G136" s="183">
        <f>'[96]Managerial P&amp;L-BJ'!$D136</f>
        <v>0</v>
      </c>
      <c r="H136" s="183">
        <f>[102]Sheet1!$D134</f>
        <v>0</v>
      </c>
      <c r="I136" s="183">
        <f t="shared" si="14"/>
        <v>0</v>
      </c>
      <c r="J136" s="183">
        <f>'[96]Managerial P&amp;L-BJ'!$E136</f>
        <v>0</v>
      </c>
      <c r="K136" s="183">
        <f>[102]Sheet1!$E134</f>
        <v>0</v>
      </c>
      <c r="L136" s="183">
        <f t="shared" si="15"/>
        <v>0</v>
      </c>
      <c r="M136" s="183">
        <f>'[96]Managerial P&amp;L-BJ'!$F136</f>
        <v>0</v>
      </c>
      <c r="N136" s="183">
        <f>[102]Sheet1!$F134</f>
        <v>0</v>
      </c>
      <c r="O136" s="183">
        <f t="shared" si="16"/>
        <v>0</v>
      </c>
      <c r="P136" s="183">
        <f>'[96]Managerial P&amp;L-BJ'!$O136</f>
        <v>0</v>
      </c>
      <c r="Q136" s="183">
        <f>[102]Sheet1!$G134</f>
        <v>0</v>
      </c>
      <c r="R136" s="183">
        <f t="shared" si="17"/>
        <v>0</v>
      </c>
    </row>
    <row r="137" spans="1:18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3">
        <f>'[96]Managerial P&amp;L-BJ'!$C137</f>
        <v>0</v>
      </c>
      <c r="E137" s="183">
        <f>[102]Sheet1!$C135</f>
        <v>0</v>
      </c>
      <c r="F137" s="183">
        <f t="shared" si="13"/>
        <v>0</v>
      </c>
      <c r="G137" s="183">
        <f>'[96]Managerial P&amp;L-BJ'!$D137</f>
        <v>0</v>
      </c>
      <c r="H137" s="183">
        <f>[102]Sheet1!$D135</f>
        <v>0</v>
      </c>
      <c r="I137" s="183">
        <f t="shared" si="14"/>
        <v>0</v>
      </c>
      <c r="J137" s="183">
        <f>'[96]Managerial P&amp;L-BJ'!$E137</f>
        <v>0</v>
      </c>
      <c r="K137" s="183">
        <f>[102]Sheet1!$E135</f>
        <v>0</v>
      </c>
      <c r="L137" s="183">
        <f t="shared" si="15"/>
        <v>0</v>
      </c>
      <c r="M137" s="183">
        <f>'[96]Managerial P&amp;L-BJ'!$F137</f>
        <v>0</v>
      </c>
      <c r="N137" s="183">
        <f>[102]Sheet1!$F135</f>
        <v>0</v>
      </c>
      <c r="O137" s="183">
        <f t="shared" si="16"/>
        <v>0</v>
      </c>
      <c r="P137" s="183">
        <f>'[96]Managerial P&amp;L-BJ'!$O137</f>
        <v>0</v>
      </c>
      <c r="Q137" s="183">
        <f>[102]Sheet1!$G135</f>
        <v>0</v>
      </c>
      <c r="R137" s="183">
        <f t="shared" si="17"/>
        <v>0</v>
      </c>
    </row>
    <row r="138" spans="1:18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3">
        <f>'[96]Managerial P&amp;L-BJ'!$C138</f>
        <v>0</v>
      </c>
      <c r="E138" s="183">
        <f>[102]Sheet1!$C136</f>
        <v>0</v>
      </c>
      <c r="F138" s="183">
        <f t="shared" si="13"/>
        <v>0</v>
      </c>
      <c r="G138" s="183">
        <f>'[96]Managerial P&amp;L-BJ'!$D138</f>
        <v>0</v>
      </c>
      <c r="H138" s="183">
        <f>[102]Sheet1!$D136</f>
        <v>0</v>
      </c>
      <c r="I138" s="183">
        <f t="shared" si="14"/>
        <v>0</v>
      </c>
      <c r="J138" s="183">
        <f>'[96]Managerial P&amp;L-BJ'!$E138</f>
        <v>0</v>
      </c>
      <c r="K138" s="183">
        <f>[102]Sheet1!$E136</f>
        <v>0</v>
      </c>
      <c r="L138" s="183">
        <f t="shared" si="15"/>
        <v>0</v>
      </c>
      <c r="M138" s="183">
        <f>'[96]Managerial P&amp;L-BJ'!$F138</f>
        <v>0</v>
      </c>
      <c r="N138" s="183">
        <f>[102]Sheet1!$F136</f>
        <v>0</v>
      </c>
      <c r="O138" s="183">
        <f t="shared" si="16"/>
        <v>0</v>
      </c>
      <c r="P138" s="183">
        <f>'[96]Managerial P&amp;L-BJ'!$O138</f>
        <v>0</v>
      </c>
      <c r="Q138" s="183">
        <f>[102]Sheet1!$G136</f>
        <v>0</v>
      </c>
      <c r="R138" s="183">
        <f t="shared" si="17"/>
        <v>0</v>
      </c>
    </row>
    <row r="139" spans="1:18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3">
        <f>'[96]Managerial P&amp;L-BJ'!$C139</f>
        <v>0</v>
      </c>
      <c r="E139" s="183">
        <f>[102]Sheet1!$C137</f>
        <v>0</v>
      </c>
      <c r="F139" s="183">
        <f t="shared" si="13"/>
        <v>0</v>
      </c>
      <c r="G139" s="183">
        <f>'[96]Managerial P&amp;L-BJ'!$D139</f>
        <v>0</v>
      </c>
      <c r="H139" s="183">
        <f>[102]Sheet1!$D137</f>
        <v>0</v>
      </c>
      <c r="I139" s="183">
        <f t="shared" si="14"/>
        <v>0</v>
      </c>
      <c r="J139" s="183">
        <f>'[96]Managerial P&amp;L-BJ'!$E139</f>
        <v>0</v>
      </c>
      <c r="K139" s="183">
        <f>[102]Sheet1!$E137</f>
        <v>0</v>
      </c>
      <c r="L139" s="183">
        <f t="shared" si="15"/>
        <v>0</v>
      </c>
      <c r="M139" s="183">
        <f>'[96]Managerial P&amp;L-BJ'!$F139</f>
        <v>0</v>
      </c>
      <c r="N139" s="183">
        <f>[102]Sheet1!$F137</f>
        <v>0</v>
      </c>
      <c r="O139" s="183">
        <f t="shared" si="16"/>
        <v>0</v>
      </c>
      <c r="P139" s="183">
        <f>'[96]Managerial P&amp;L-BJ'!$O139</f>
        <v>0</v>
      </c>
      <c r="Q139" s="183">
        <f>[102]Sheet1!$G137</f>
        <v>0</v>
      </c>
      <c r="R139" s="183">
        <f t="shared" si="17"/>
        <v>0</v>
      </c>
    </row>
    <row r="140" spans="1:18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3">
        <f>'[96]Managerial P&amp;L-BJ'!$C140</f>
        <v>0</v>
      </c>
      <c r="E140" s="183">
        <f>[102]Sheet1!$C138</f>
        <v>0</v>
      </c>
      <c r="F140" s="183">
        <f t="shared" si="13"/>
        <v>0</v>
      </c>
      <c r="G140" s="183">
        <f>'[96]Managerial P&amp;L-BJ'!$D140</f>
        <v>0</v>
      </c>
      <c r="H140" s="183">
        <f>[102]Sheet1!$D138</f>
        <v>0</v>
      </c>
      <c r="I140" s="183">
        <f t="shared" si="14"/>
        <v>0</v>
      </c>
      <c r="J140" s="183">
        <f>'[96]Managerial P&amp;L-BJ'!$E140</f>
        <v>0</v>
      </c>
      <c r="K140" s="183">
        <f>[102]Sheet1!$E138</f>
        <v>0</v>
      </c>
      <c r="L140" s="183">
        <f t="shared" si="15"/>
        <v>0</v>
      </c>
      <c r="M140" s="183">
        <f>'[96]Managerial P&amp;L-BJ'!$F140</f>
        <v>0</v>
      </c>
      <c r="N140" s="183">
        <f>[102]Sheet1!$F138</f>
        <v>0</v>
      </c>
      <c r="O140" s="183">
        <f t="shared" si="16"/>
        <v>0</v>
      </c>
      <c r="P140" s="183">
        <f>'[96]Managerial P&amp;L-BJ'!$O140</f>
        <v>0</v>
      </c>
      <c r="Q140" s="183">
        <f>[102]Sheet1!$G138</f>
        <v>0</v>
      </c>
      <c r="R140" s="183">
        <f t="shared" si="17"/>
        <v>0</v>
      </c>
    </row>
    <row r="141" spans="1:18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3">
        <f>'[96]Managerial P&amp;L-BJ'!$C141</f>
        <v>0</v>
      </c>
      <c r="E141" s="183">
        <f>[102]Sheet1!$C139</f>
        <v>0</v>
      </c>
      <c r="F141" s="183">
        <f t="shared" si="13"/>
        <v>0</v>
      </c>
      <c r="G141" s="183">
        <f>'[96]Managerial P&amp;L-BJ'!$D141</f>
        <v>0</v>
      </c>
      <c r="H141" s="183">
        <f>[102]Sheet1!$D139</f>
        <v>0</v>
      </c>
      <c r="I141" s="183">
        <f t="shared" si="14"/>
        <v>0</v>
      </c>
      <c r="J141" s="183">
        <f>'[96]Managerial P&amp;L-BJ'!$E141</f>
        <v>0</v>
      </c>
      <c r="K141" s="183">
        <f>[102]Sheet1!$E139</f>
        <v>0</v>
      </c>
      <c r="L141" s="183">
        <f t="shared" si="15"/>
        <v>0</v>
      </c>
      <c r="M141" s="183">
        <f>'[96]Managerial P&amp;L-BJ'!$F141</f>
        <v>0</v>
      </c>
      <c r="N141" s="183">
        <f>[102]Sheet1!$F139</f>
        <v>0</v>
      </c>
      <c r="O141" s="183">
        <f t="shared" si="16"/>
        <v>0</v>
      </c>
      <c r="P141" s="183">
        <f>'[96]Managerial P&amp;L-BJ'!$O141</f>
        <v>0</v>
      </c>
      <c r="Q141" s="183">
        <f>[102]Sheet1!$G139</f>
        <v>0</v>
      </c>
      <c r="R141" s="183">
        <f t="shared" si="17"/>
        <v>0</v>
      </c>
    </row>
    <row r="142" spans="1:18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3">
        <f>'[96]Managerial P&amp;L-BJ'!$C142</f>
        <v>0</v>
      </c>
      <c r="E142" s="183">
        <f>[102]Sheet1!$C140</f>
        <v>0</v>
      </c>
      <c r="F142" s="183">
        <f t="shared" si="13"/>
        <v>0</v>
      </c>
      <c r="G142" s="183">
        <f>'[96]Managerial P&amp;L-BJ'!$D142</f>
        <v>0</v>
      </c>
      <c r="H142" s="183">
        <f>[102]Sheet1!$D140</f>
        <v>0</v>
      </c>
      <c r="I142" s="183">
        <f t="shared" si="14"/>
        <v>0</v>
      </c>
      <c r="J142" s="183">
        <f>'[96]Managerial P&amp;L-BJ'!$E142</f>
        <v>0</v>
      </c>
      <c r="K142" s="183">
        <f>[102]Sheet1!$E140</f>
        <v>0</v>
      </c>
      <c r="L142" s="183">
        <f t="shared" si="15"/>
        <v>0</v>
      </c>
      <c r="M142" s="183">
        <f>'[96]Managerial P&amp;L-BJ'!$F142</f>
        <v>0</v>
      </c>
      <c r="N142" s="183">
        <f>[102]Sheet1!$F140</f>
        <v>0</v>
      </c>
      <c r="O142" s="183">
        <f t="shared" si="16"/>
        <v>0</v>
      </c>
      <c r="P142" s="183">
        <f>'[96]Managerial P&amp;L-BJ'!$O142</f>
        <v>0</v>
      </c>
      <c r="Q142" s="183">
        <f>[102]Sheet1!$G140</f>
        <v>0</v>
      </c>
      <c r="R142" s="183">
        <f t="shared" si="17"/>
        <v>0</v>
      </c>
    </row>
    <row r="143" spans="1:18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3">
        <f>'[96]Managerial P&amp;L-BJ'!$C143</f>
        <v>28705.58</v>
      </c>
      <c r="E143" s="183" t="str">
        <f>[102]Sheet1!$C141</f>
        <v>28,705.58</v>
      </c>
      <c r="F143" s="183">
        <f t="shared" si="13"/>
        <v>0</v>
      </c>
      <c r="G143" s="183">
        <f>'[96]Managerial P&amp;L-BJ'!$D143</f>
        <v>25012</v>
      </c>
      <c r="H143" s="183" t="str">
        <f>[102]Sheet1!$D141</f>
        <v>25,012.00</v>
      </c>
      <c r="I143" s="183">
        <f t="shared" si="14"/>
        <v>0</v>
      </c>
      <c r="J143" s="183">
        <f>'[96]Managerial P&amp;L-BJ'!$E143</f>
        <v>23029.75</v>
      </c>
      <c r="K143" s="183" t="str">
        <f>[102]Sheet1!$E141</f>
        <v>23,029.75</v>
      </c>
      <c r="L143" s="183">
        <f t="shared" si="15"/>
        <v>0</v>
      </c>
      <c r="M143" s="183">
        <f>'[96]Managerial P&amp;L-BJ'!$F143</f>
        <v>2948.71</v>
      </c>
      <c r="N143" s="183" t="str">
        <f>[102]Sheet1!$F141</f>
        <v>2,948.71</v>
      </c>
      <c r="O143" s="183">
        <f t="shared" si="16"/>
        <v>0</v>
      </c>
      <c r="P143" s="183">
        <f>'[96]Managerial P&amp;L-BJ'!$O143</f>
        <v>79696.040000000008</v>
      </c>
      <c r="Q143" s="183" t="str">
        <f>[102]Sheet1!$G141</f>
        <v>79,696.04</v>
      </c>
      <c r="R143" s="183">
        <f t="shared" si="17"/>
        <v>0</v>
      </c>
    </row>
    <row r="144" spans="1:18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3">
        <f>'[96]Managerial P&amp;L-BJ'!$C144</f>
        <v>0</v>
      </c>
      <c r="E144" s="183">
        <f>[102]Sheet1!$C142</f>
        <v>0</v>
      </c>
      <c r="F144" s="183">
        <f t="shared" si="13"/>
        <v>0</v>
      </c>
      <c r="G144" s="183">
        <f>'[96]Managerial P&amp;L-BJ'!$D144</f>
        <v>0</v>
      </c>
      <c r="H144" s="183">
        <f>[102]Sheet1!$D142</f>
        <v>0</v>
      </c>
      <c r="I144" s="183">
        <f t="shared" si="14"/>
        <v>0</v>
      </c>
      <c r="J144" s="183">
        <f>'[96]Managerial P&amp;L-BJ'!$E144</f>
        <v>0</v>
      </c>
      <c r="K144" s="183">
        <f>[102]Sheet1!$E142</f>
        <v>0</v>
      </c>
      <c r="L144" s="183">
        <f t="shared" si="15"/>
        <v>0</v>
      </c>
      <c r="M144" s="183">
        <f>'[96]Managerial P&amp;L-BJ'!$F144</f>
        <v>0</v>
      </c>
      <c r="N144" s="183">
        <f>[102]Sheet1!$F142</f>
        <v>0</v>
      </c>
      <c r="O144" s="183">
        <f t="shared" si="16"/>
        <v>0</v>
      </c>
      <c r="P144" s="183">
        <f>'[96]Managerial P&amp;L-BJ'!$O144</f>
        <v>0</v>
      </c>
      <c r="Q144" s="183">
        <f>[102]Sheet1!$G142</f>
        <v>0</v>
      </c>
      <c r="R144" s="183">
        <f t="shared" si="17"/>
        <v>0</v>
      </c>
    </row>
    <row r="145" spans="1:18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3">
        <f>'[96]Managerial P&amp;L-BJ'!$C145</f>
        <v>65468.55</v>
      </c>
      <c r="E145" s="183" t="str">
        <f>[102]Sheet1!$C143</f>
        <v>65,468.55</v>
      </c>
      <c r="F145" s="183">
        <f t="shared" si="13"/>
        <v>0</v>
      </c>
      <c r="G145" s="183">
        <f>'[96]Managerial P&amp;L-BJ'!$D145</f>
        <v>57681.06</v>
      </c>
      <c r="H145" s="183" t="str">
        <f>[102]Sheet1!$D143</f>
        <v>57,681.06</v>
      </c>
      <c r="I145" s="183">
        <f t="shared" si="14"/>
        <v>0</v>
      </c>
      <c r="J145" s="183">
        <f>'[96]Managerial P&amp;L-BJ'!$E145</f>
        <v>67683.149999999994</v>
      </c>
      <c r="K145" s="183" t="str">
        <f>[102]Sheet1!$E143</f>
        <v>67,683.15</v>
      </c>
      <c r="L145" s="183">
        <f t="shared" si="15"/>
        <v>0</v>
      </c>
      <c r="M145" s="183">
        <f>'[96]Managerial P&amp;L-BJ'!$F145</f>
        <v>69053.84</v>
      </c>
      <c r="N145" s="183" t="str">
        <f>[102]Sheet1!$F143</f>
        <v>69,053.84</v>
      </c>
      <c r="O145" s="183">
        <f t="shared" si="16"/>
        <v>0</v>
      </c>
      <c r="P145" s="183">
        <f>'[96]Managerial P&amp;L-BJ'!$O145</f>
        <v>259886.59999999998</v>
      </c>
      <c r="Q145" s="183" t="str">
        <f>[102]Sheet1!$G143</f>
        <v>259,886.60</v>
      </c>
      <c r="R145" s="183">
        <f t="shared" si="17"/>
        <v>0</v>
      </c>
    </row>
    <row r="146" spans="1:18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3">
        <f>'[96]Managerial P&amp;L-BJ'!$C146</f>
        <v>1.8781453265879756E-2</v>
      </c>
      <c r="E146" s="183" t="str">
        <f>[102]Sheet1!$C144</f>
        <v>3,551,277.08</v>
      </c>
      <c r="F146" s="183">
        <f t="shared" si="13"/>
        <v>-3551277.0612185467</v>
      </c>
      <c r="G146" s="183">
        <f>'[96]Managerial P&amp;L-BJ'!$D146</f>
        <v>1.7945487011515777E-2</v>
      </c>
      <c r="H146" s="183" t="str">
        <f>[102]Sheet1!$D144</f>
        <v>3,271,918.71</v>
      </c>
      <c r="I146" s="183">
        <f t="shared" si="14"/>
        <v>-3271918.6920545129</v>
      </c>
      <c r="J146" s="183">
        <f>'[96]Managerial P&amp;L-BJ'!$E146</f>
        <v>2.3562985367336007E-2</v>
      </c>
      <c r="K146" s="183">
        <f>[102]Sheet1!$E144</f>
        <v>42.43</v>
      </c>
      <c r="L146" s="183">
        <f t="shared" si="15"/>
        <v>-42.406437014632665</v>
      </c>
      <c r="M146" s="183">
        <f>'[96]Managerial P&amp;L-BJ'!$F146</f>
        <v>2.0918952120141648E-2</v>
      </c>
      <c r="N146" s="183">
        <f>[102]Sheet1!$F144</f>
        <v>47.8</v>
      </c>
      <c r="O146" s="183">
        <f t="shared" si="16"/>
        <v>-47.779081047879856</v>
      </c>
      <c r="P146" s="183">
        <f>'[96]Managerial P&amp;L-BJ'!$O146</f>
        <v>2.0187719647539258E-2</v>
      </c>
      <c r="Q146" s="183">
        <f>[102]Sheet1!$G144</f>
        <v>49.53</v>
      </c>
      <c r="R146" s="184">
        <f t="shared" si="17"/>
        <v>-49.509812280352463</v>
      </c>
    </row>
    <row r="147" spans="1:18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3">
        <f>'[96]Managerial P&amp;L-BJ'!$C147</f>
        <v>0</v>
      </c>
      <c r="E147" s="183">
        <f>[102]Sheet1!$C145</f>
        <v>0</v>
      </c>
      <c r="F147" s="183">
        <f t="shared" si="13"/>
        <v>0</v>
      </c>
      <c r="G147" s="183">
        <f>'[96]Managerial P&amp;L-BJ'!$D147</f>
        <v>0</v>
      </c>
      <c r="H147" s="183">
        <f>[102]Sheet1!$D145</f>
        <v>0</v>
      </c>
      <c r="I147" s="183">
        <f t="shared" si="14"/>
        <v>0</v>
      </c>
      <c r="J147" s="183">
        <f>'[96]Managerial P&amp;L-BJ'!$E147</f>
        <v>0</v>
      </c>
      <c r="K147" s="183">
        <f>[102]Sheet1!$E145</f>
        <v>0</v>
      </c>
      <c r="L147" s="183">
        <f t="shared" si="15"/>
        <v>0</v>
      </c>
      <c r="M147" s="183">
        <f>'[96]Managerial P&amp;L-BJ'!$F147</f>
        <v>0</v>
      </c>
      <c r="N147" s="183">
        <f>[102]Sheet1!$F145</f>
        <v>0</v>
      </c>
      <c r="O147" s="183">
        <f t="shared" si="16"/>
        <v>0</v>
      </c>
      <c r="P147" s="183">
        <f>'[96]Managerial P&amp;L-BJ'!$O147</f>
        <v>0</v>
      </c>
      <c r="Q147" s="183">
        <f>[102]Sheet1!$G145</f>
        <v>0</v>
      </c>
      <c r="R147" s="183">
        <f t="shared" si="17"/>
        <v>0</v>
      </c>
    </row>
    <row r="148" spans="1:18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3">
        <f>'[96]Managerial P&amp;L-BJ'!$C148</f>
        <v>0</v>
      </c>
      <c r="E148" s="183">
        <f>[102]Sheet1!$C146</f>
        <v>0</v>
      </c>
      <c r="F148" s="183">
        <f t="shared" si="13"/>
        <v>0</v>
      </c>
      <c r="G148" s="183">
        <f>'[96]Managerial P&amp;L-BJ'!$D148</f>
        <v>0</v>
      </c>
      <c r="H148" s="183">
        <f>[102]Sheet1!$D146</f>
        <v>0</v>
      </c>
      <c r="I148" s="183">
        <f t="shared" si="14"/>
        <v>0</v>
      </c>
      <c r="J148" s="183">
        <f>'[96]Managerial P&amp;L-BJ'!$E148</f>
        <v>0</v>
      </c>
      <c r="K148" s="183">
        <f>[102]Sheet1!$E146</f>
        <v>0</v>
      </c>
      <c r="L148" s="183">
        <f t="shared" si="15"/>
        <v>0</v>
      </c>
      <c r="M148" s="183">
        <f>'[96]Managerial P&amp;L-BJ'!$F148</f>
        <v>8952.2199999999993</v>
      </c>
      <c r="N148" s="183" t="str">
        <f>[102]Sheet1!$F146</f>
        <v>8,952.22</v>
      </c>
      <c r="O148" s="183">
        <f t="shared" si="16"/>
        <v>0</v>
      </c>
      <c r="P148" s="183">
        <f>'[96]Managerial P&amp;L-BJ'!$O148</f>
        <v>8952.2199999999993</v>
      </c>
      <c r="Q148" s="183" t="str">
        <f>[102]Sheet1!$G146</f>
        <v>8,952.22</v>
      </c>
      <c r="R148" s="183">
        <f t="shared" si="17"/>
        <v>0</v>
      </c>
    </row>
    <row r="149" spans="1:18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3">
        <f>'[96]Managerial P&amp;L-BJ'!$C149</f>
        <v>0</v>
      </c>
      <c r="E149" s="183">
        <f>[102]Sheet1!$C147</f>
        <v>0</v>
      </c>
      <c r="F149" s="183">
        <f t="shared" si="13"/>
        <v>0</v>
      </c>
      <c r="G149" s="183">
        <f>'[96]Managerial P&amp;L-BJ'!$D149</f>
        <v>0</v>
      </c>
      <c r="H149" s="183">
        <f>[102]Sheet1!$D147</f>
        <v>0</v>
      </c>
      <c r="I149" s="183">
        <f t="shared" si="14"/>
        <v>0</v>
      </c>
      <c r="J149" s="183">
        <f>'[96]Managerial P&amp;L-BJ'!$E149</f>
        <v>-14.08</v>
      </c>
      <c r="K149" s="183">
        <f>[102]Sheet1!$E147</f>
        <v>-14.08</v>
      </c>
      <c r="L149" s="183">
        <f t="shared" si="15"/>
        <v>0</v>
      </c>
      <c r="M149" s="183">
        <f>'[96]Managerial P&amp;L-BJ'!$F149</f>
        <v>0</v>
      </c>
      <c r="N149" s="183">
        <f>[102]Sheet1!$F147</f>
        <v>0</v>
      </c>
      <c r="O149" s="183">
        <f t="shared" si="16"/>
        <v>0</v>
      </c>
      <c r="P149" s="183">
        <f>'[96]Managerial P&amp;L-BJ'!$O149</f>
        <v>-14.08</v>
      </c>
      <c r="Q149" s="183">
        <f>[102]Sheet1!$G147</f>
        <v>-14.08</v>
      </c>
      <c r="R149" s="183">
        <f t="shared" si="17"/>
        <v>0</v>
      </c>
    </row>
    <row r="150" spans="1:18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3">
        <f>'[96]Managerial P&amp;L-BJ'!$C150</f>
        <v>65468.55</v>
      </c>
      <c r="E150" s="183" t="str">
        <f>[102]Sheet1!$C148</f>
        <v>65,468.55</v>
      </c>
      <c r="F150" s="183">
        <f t="shared" si="13"/>
        <v>0</v>
      </c>
      <c r="G150" s="183">
        <f>'[96]Managerial P&amp;L-BJ'!$D150</f>
        <v>57681.06</v>
      </c>
      <c r="H150" s="183" t="str">
        <f>[102]Sheet1!$D148</f>
        <v>57,681.06</v>
      </c>
      <c r="I150" s="183">
        <f t="shared" si="14"/>
        <v>0</v>
      </c>
      <c r="J150" s="183">
        <f>'[96]Managerial P&amp;L-BJ'!$E150</f>
        <v>67697.23</v>
      </c>
      <c r="K150" s="183" t="str">
        <f>[102]Sheet1!$E148</f>
        <v>67,697.23</v>
      </c>
      <c r="L150" s="183">
        <f t="shared" si="15"/>
        <v>0</v>
      </c>
      <c r="M150" s="183">
        <f>'[96]Managerial P&amp;L-BJ'!$F150</f>
        <v>60101.62</v>
      </c>
      <c r="N150" s="183" t="str">
        <f>[102]Sheet1!$F148</f>
        <v>60,101.62</v>
      </c>
      <c r="O150" s="183">
        <f t="shared" si="16"/>
        <v>0</v>
      </c>
      <c r="P150" s="183">
        <f>'[96]Managerial P&amp;L-BJ'!$O150</f>
        <v>250948.46</v>
      </c>
      <c r="Q150" s="183" t="str">
        <f>[102]Sheet1!$G148</f>
        <v>250,948.46</v>
      </c>
      <c r="R150" s="183">
        <f t="shared" si="17"/>
        <v>0</v>
      </c>
    </row>
    <row r="151" spans="1:18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3">
        <f>'[96]Managerial P&amp;L-BJ'!$C151</f>
        <v>0</v>
      </c>
      <c r="E151" s="183">
        <f>[102]Sheet1!$C149</f>
        <v>0</v>
      </c>
      <c r="F151" s="183">
        <f t="shared" si="13"/>
        <v>0</v>
      </c>
      <c r="G151" s="183">
        <f>'[96]Managerial P&amp;L-BJ'!$D151</f>
        <v>0</v>
      </c>
      <c r="H151" s="183">
        <f>[102]Sheet1!$D149</f>
        <v>0</v>
      </c>
      <c r="I151" s="183">
        <f t="shared" si="14"/>
        <v>0</v>
      </c>
      <c r="J151" s="183">
        <f>'[96]Managerial P&amp;L-BJ'!$E151</f>
        <v>0</v>
      </c>
      <c r="K151" s="183">
        <f>[102]Sheet1!$E149</f>
        <v>0</v>
      </c>
      <c r="L151" s="183">
        <f t="shared" si="15"/>
        <v>0</v>
      </c>
      <c r="M151" s="183">
        <f>'[96]Managerial P&amp;L-BJ'!$F151</f>
        <v>0</v>
      </c>
      <c r="N151" s="183">
        <f>[102]Sheet1!$F149</f>
        <v>0</v>
      </c>
      <c r="O151" s="183">
        <f t="shared" si="16"/>
        <v>0</v>
      </c>
      <c r="P151" s="183">
        <f>'[96]Managerial P&amp;L-BJ'!$O151</f>
        <v>0</v>
      </c>
      <c r="Q151" s="183">
        <f>[102]Sheet1!$G149</f>
        <v>0</v>
      </c>
      <c r="R151" s="183">
        <f t="shared" si="17"/>
        <v>0</v>
      </c>
    </row>
    <row r="152" spans="1:18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3">
        <f>'[96]Managerial P&amp;L-BJ'!$C152</f>
        <v>0</v>
      </c>
      <c r="E152" s="183">
        <f>[102]Sheet1!$C150</f>
        <v>0</v>
      </c>
      <c r="F152" s="183">
        <f t="shared" si="13"/>
        <v>0</v>
      </c>
      <c r="G152" s="183">
        <f>'[96]Managerial P&amp;L-BJ'!$D152</f>
        <v>0</v>
      </c>
      <c r="H152" s="183">
        <f>[102]Sheet1!$D150</f>
        <v>0</v>
      </c>
      <c r="I152" s="183">
        <f t="shared" si="14"/>
        <v>0</v>
      </c>
      <c r="J152" s="183">
        <f>'[96]Managerial P&amp;L-BJ'!$E152</f>
        <v>0</v>
      </c>
      <c r="K152" s="183">
        <f>[102]Sheet1!$E150</f>
        <v>0</v>
      </c>
      <c r="L152" s="183">
        <f t="shared" si="15"/>
        <v>0</v>
      </c>
      <c r="M152" s="183">
        <f>'[96]Managerial P&amp;L-BJ'!$F152</f>
        <v>0</v>
      </c>
      <c r="N152" s="183">
        <f>[102]Sheet1!$F150</f>
        <v>0</v>
      </c>
      <c r="O152" s="183">
        <f t="shared" si="16"/>
        <v>0</v>
      </c>
      <c r="P152" s="183">
        <f>'[96]Managerial P&amp;L-BJ'!$O152</f>
        <v>0</v>
      </c>
      <c r="Q152" s="183">
        <f>[102]Sheet1!$G150</f>
        <v>0</v>
      </c>
      <c r="R152" s="183">
        <f t="shared" si="17"/>
        <v>0</v>
      </c>
    </row>
    <row r="153" spans="1:18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3">
        <f>'[96]Managerial P&amp;L-BJ'!$C153</f>
        <v>0</v>
      </c>
      <c r="E153" s="183">
        <f>[102]Sheet1!$C151</f>
        <v>0</v>
      </c>
      <c r="F153" s="183">
        <f t="shared" si="13"/>
        <v>0</v>
      </c>
      <c r="G153" s="183">
        <f>'[96]Managerial P&amp;L-BJ'!$D153</f>
        <v>0</v>
      </c>
      <c r="H153" s="183">
        <f>[102]Sheet1!$D151</f>
        <v>0</v>
      </c>
      <c r="I153" s="183">
        <f t="shared" si="14"/>
        <v>0</v>
      </c>
      <c r="J153" s="183">
        <f>'[96]Managerial P&amp;L-BJ'!$E153</f>
        <v>0</v>
      </c>
      <c r="K153" s="183">
        <f>[102]Sheet1!$E151</f>
        <v>0</v>
      </c>
      <c r="L153" s="183">
        <f t="shared" si="15"/>
        <v>0</v>
      </c>
      <c r="M153" s="183">
        <f>'[96]Managerial P&amp;L-BJ'!$F153</f>
        <v>0</v>
      </c>
      <c r="N153" s="183">
        <f>[102]Sheet1!$F151</f>
        <v>0</v>
      </c>
      <c r="O153" s="183">
        <f t="shared" si="16"/>
        <v>0</v>
      </c>
      <c r="P153" s="183">
        <f>'[96]Managerial P&amp;L-BJ'!$O153</f>
        <v>0</v>
      </c>
      <c r="Q153" s="183">
        <f>[102]Sheet1!$G151</f>
        <v>0</v>
      </c>
      <c r="R153" s="183">
        <f t="shared" si="17"/>
        <v>0</v>
      </c>
    </row>
    <row r="154" spans="1:18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3">
        <f>'[96]Managerial P&amp;L-BJ'!$C154</f>
        <v>0</v>
      </c>
      <c r="E154" s="183">
        <f>[102]Sheet1!$C152</f>
        <v>0</v>
      </c>
      <c r="F154" s="183">
        <f t="shared" si="13"/>
        <v>0</v>
      </c>
      <c r="G154" s="183">
        <f>'[96]Managerial P&amp;L-BJ'!$D154</f>
        <v>0</v>
      </c>
      <c r="H154" s="183">
        <f>[102]Sheet1!$D152</f>
        <v>0</v>
      </c>
      <c r="I154" s="183">
        <f t="shared" si="14"/>
        <v>0</v>
      </c>
      <c r="J154" s="183">
        <f>'[96]Managerial P&amp;L-BJ'!$E154</f>
        <v>0</v>
      </c>
      <c r="K154" s="183">
        <f>[102]Sheet1!$E152</f>
        <v>0</v>
      </c>
      <c r="L154" s="183">
        <f t="shared" si="15"/>
        <v>0</v>
      </c>
      <c r="M154" s="183">
        <f>'[96]Managerial P&amp;L-BJ'!$F154</f>
        <v>0</v>
      </c>
      <c r="N154" s="183">
        <f>[102]Sheet1!$F152</f>
        <v>0</v>
      </c>
      <c r="O154" s="183">
        <f t="shared" si="16"/>
        <v>0</v>
      </c>
      <c r="P154" s="183">
        <f>'[96]Managerial P&amp;L-BJ'!$O154</f>
        <v>0</v>
      </c>
      <c r="Q154" s="183">
        <f>[102]Sheet1!$G152</f>
        <v>0</v>
      </c>
      <c r="R154" s="183">
        <f t="shared" si="17"/>
        <v>0</v>
      </c>
    </row>
    <row r="155" spans="1:18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3">
        <f>'[96]Managerial P&amp;L-BJ'!$C155</f>
        <v>160881.14999999991</v>
      </c>
      <c r="E155" s="183">
        <f>[102]Sheet1!$C153</f>
        <v>0</v>
      </c>
      <c r="F155" s="183">
        <f t="shared" si="13"/>
        <v>160881.14999999991</v>
      </c>
      <c r="G155" s="183">
        <f>'[96]Managerial P&amp;L-BJ'!$D155</f>
        <v>305905.12999999983</v>
      </c>
      <c r="H155" s="183">
        <f>[102]Sheet1!$D153</f>
        <v>0</v>
      </c>
      <c r="I155" s="183">
        <f t="shared" si="14"/>
        <v>305905.12999999983</v>
      </c>
      <c r="J155" s="183">
        <f>'[96]Managerial P&amp;L-BJ'!$E155</f>
        <v>612648.99999999977</v>
      </c>
      <c r="K155" s="183">
        <f>[102]Sheet1!$E153</f>
        <v>0</v>
      </c>
      <c r="L155" s="183">
        <f t="shared" si="15"/>
        <v>612648.99999999977</v>
      </c>
      <c r="M155" s="183">
        <f>'[96]Managerial P&amp;L-BJ'!$F155</f>
        <v>757650.69</v>
      </c>
      <c r="N155" s="183">
        <f>[102]Sheet1!$F153</f>
        <v>0</v>
      </c>
      <c r="O155" s="183">
        <f t="shared" si="16"/>
        <v>757650.69</v>
      </c>
      <c r="P155" s="183">
        <f>'[96]Managerial P&amp;L-BJ'!$O155</f>
        <v>1837085.9699999988</v>
      </c>
      <c r="Q155" s="183">
        <f>[102]Sheet1!$G153</f>
        <v>0</v>
      </c>
      <c r="R155" s="183">
        <f t="shared" si="17"/>
        <v>1837085.9699999988</v>
      </c>
    </row>
    <row r="156" spans="1:18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3">
        <f>'[96]Managerial P&amp;L-BJ'!$C156</f>
        <v>4.6153180421530472E-2</v>
      </c>
      <c r="E156" s="183" t="str">
        <f>[102]Sheet1!$C154</f>
        <v>3,485,808.53</v>
      </c>
      <c r="F156" s="183">
        <f t="shared" si="13"/>
        <v>-3485808.4838468195</v>
      </c>
      <c r="G156" s="183">
        <f>'[96]Managerial P&amp;L-BJ'!$D156</f>
        <v>9.5171908026153523E-2</v>
      </c>
      <c r="H156" s="183" t="str">
        <f>[102]Sheet1!$D154</f>
        <v>3,214,237.65</v>
      </c>
      <c r="I156" s="183">
        <f t="shared" si="14"/>
        <v>-3214237.554828092</v>
      </c>
      <c r="J156" s="183">
        <f>'[96]Managerial P&amp;L-BJ'!$E156</f>
        <v>0.21328557288354683</v>
      </c>
      <c r="K156" s="183">
        <f>[102]Sheet1!$E154</f>
        <v>0</v>
      </c>
      <c r="L156" s="183">
        <f t="shared" si="15"/>
        <v>0.21328557288354683</v>
      </c>
      <c r="M156" s="183">
        <f>'[96]Managerial P&amp;L-BJ'!$F156</f>
        <v>0.22952030629871245</v>
      </c>
      <c r="N156" s="183">
        <f>[102]Sheet1!$F154</f>
        <v>0</v>
      </c>
      <c r="O156" s="183">
        <f t="shared" si="16"/>
        <v>0.22952030629871245</v>
      </c>
      <c r="P156" s="183">
        <f>'[96]Managerial P&amp;L-BJ'!$O156</f>
        <v>0.14270291939171814</v>
      </c>
      <c r="Q156" s="183">
        <f>[102]Sheet1!$G154</f>
        <v>0</v>
      </c>
      <c r="R156" s="184">
        <f t="shared" si="17"/>
        <v>0.14270291939171814</v>
      </c>
    </row>
    <row r="157" spans="1:18" ht="17.100000000000001" customHeight="1" x14ac:dyDescent="0.2">
      <c r="A157" s="39"/>
      <c r="B157" s="180">
        <f t="shared" si="12"/>
        <v>154</v>
      </c>
      <c r="C157" s="196" t="s">
        <v>1644</v>
      </c>
      <c r="D157" s="183">
        <f>'[96]Managerial P&amp;L-BJ'!$C157</f>
        <v>0</v>
      </c>
      <c r="E157" s="183">
        <f>[102]Sheet1!$C155</f>
        <v>0</v>
      </c>
      <c r="F157" s="183">
        <f t="shared" si="13"/>
        <v>0</v>
      </c>
      <c r="G157" s="183">
        <f>'[96]Managerial P&amp;L-BJ'!$D157</f>
        <v>0</v>
      </c>
      <c r="H157" s="183">
        <f>[102]Sheet1!$D155</f>
        <v>0</v>
      </c>
      <c r="I157" s="183">
        <f t="shared" si="14"/>
        <v>0</v>
      </c>
      <c r="J157" s="183">
        <f>'[96]Managerial P&amp;L-BJ'!$E157</f>
        <v>0</v>
      </c>
      <c r="K157" s="183">
        <f>[102]Sheet1!$E155</f>
        <v>0</v>
      </c>
      <c r="L157" s="183">
        <f t="shared" si="15"/>
        <v>0</v>
      </c>
      <c r="M157" s="183">
        <f>'[96]Managerial P&amp;L-BJ'!$F157</f>
        <v>0</v>
      </c>
      <c r="N157" s="183">
        <f>[102]Sheet1!$F155</f>
        <v>0</v>
      </c>
      <c r="O157" s="183">
        <f t="shared" si="16"/>
        <v>0</v>
      </c>
      <c r="P157" s="183">
        <f>'[96]Managerial P&amp;L-BJ'!$O157</f>
        <v>0</v>
      </c>
      <c r="Q157" s="183">
        <f>[102]Sheet1!$G155</f>
        <v>0</v>
      </c>
      <c r="R157" s="183">
        <f t="shared" si="17"/>
        <v>0</v>
      </c>
    </row>
    <row r="158" spans="1:18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3">
        <f>'[96]Managerial P&amp;L-BJ'!$C158</f>
        <v>0</v>
      </c>
      <c r="E158" s="183">
        <f>[102]Sheet1!$C156</f>
        <v>0</v>
      </c>
      <c r="F158" s="183">
        <f t="shared" si="13"/>
        <v>0</v>
      </c>
      <c r="G158" s="183">
        <f>'[96]Managerial P&amp;L-BJ'!$D158</f>
        <v>0</v>
      </c>
      <c r="H158" s="183">
        <f>[102]Sheet1!$D156</f>
        <v>0</v>
      </c>
      <c r="I158" s="183">
        <f t="shared" si="14"/>
        <v>0</v>
      </c>
      <c r="J158" s="183">
        <f>'[96]Managerial P&amp;L-BJ'!$E158</f>
        <v>0</v>
      </c>
      <c r="K158" s="183">
        <f>[102]Sheet1!$E156</f>
        <v>0</v>
      </c>
      <c r="L158" s="183">
        <f t="shared" si="15"/>
        <v>0</v>
      </c>
      <c r="M158" s="183">
        <f>'[96]Managerial P&amp;L-BJ'!$F158</f>
        <v>0</v>
      </c>
      <c r="N158" s="183">
        <f>[102]Sheet1!$F156</f>
        <v>0</v>
      </c>
      <c r="O158" s="183">
        <f t="shared" si="16"/>
        <v>0</v>
      </c>
      <c r="P158" s="183">
        <f>'[96]Managerial P&amp;L-BJ'!$O158</f>
        <v>0</v>
      </c>
      <c r="Q158" s="183">
        <f>[102]Sheet1!$G156</f>
        <v>0</v>
      </c>
      <c r="R158" s="183">
        <f t="shared" si="17"/>
        <v>0</v>
      </c>
    </row>
    <row r="159" spans="1:18" ht="15.95" customHeight="1" x14ac:dyDescent="0.2">
      <c r="A159" s="39"/>
      <c r="B159" s="180">
        <f t="shared" si="12"/>
        <v>156</v>
      </c>
      <c r="C159" s="172" t="s">
        <v>1634</v>
      </c>
      <c r="D159" s="183">
        <f>'[96]Managerial P&amp;L-BJ'!$C159</f>
        <v>0</v>
      </c>
      <c r="E159" s="183">
        <f>[102]Sheet1!$C157</f>
        <v>0</v>
      </c>
      <c r="F159" s="183">
        <f t="shared" si="13"/>
        <v>0</v>
      </c>
      <c r="G159" s="183">
        <f>'[96]Managerial P&amp;L-BJ'!$D159</f>
        <v>0</v>
      </c>
      <c r="H159" s="183">
        <f>[102]Sheet1!$D157</f>
        <v>0</v>
      </c>
      <c r="I159" s="183">
        <f t="shared" si="14"/>
        <v>0</v>
      </c>
      <c r="J159" s="183">
        <f>'[96]Managerial P&amp;L-BJ'!$E159</f>
        <v>0</v>
      </c>
      <c r="K159" s="183">
        <f>[102]Sheet1!$E157</f>
        <v>0</v>
      </c>
      <c r="L159" s="183">
        <f t="shared" si="15"/>
        <v>0</v>
      </c>
      <c r="M159" s="183">
        <f>'[96]Managerial P&amp;L-BJ'!$F159</f>
        <v>0</v>
      </c>
      <c r="N159" s="183">
        <f>[102]Sheet1!$F157</f>
        <v>0</v>
      </c>
      <c r="O159" s="183">
        <f t="shared" si="16"/>
        <v>0</v>
      </c>
      <c r="P159" s="183">
        <f>'[96]Managerial P&amp;L-BJ'!$O159</f>
        <v>0</v>
      </c>
      <c r="Q159" s="183">
        <f>[102]Sheet1!$G157</f>
        <v>0</v>
      </c>
      <c r="R159" s="183">
        <f t="shared" si="17"/>
        <v>0</v>
      </c>
    </row>
    <row r="160" spans="1:18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3">
        <f>'[96]Managerial P&amp;L-BJ'!$C160</f>
        <v>160881.14999999991</v>
      </c>
      <c r="E160" s="183">
        <f>[102]Sheet1!$C158</f>
        <v>0</v>
      </c>
      <c r="F160" s="183">
        <f t="shared" si="13"/>
        <v>160881.14999999991</v>
      </c>
      <c r="G160" s="183">
        <f>'[96]Managerial P&amp;L-BJ'!$D160</f>
        <v>305905.12999999983</v>
      </c>
      <c r="H160" s="183">
        <f>[102]Sheet1!$D158</f>
        <v>0</v>
      </c>
      <c r="I160" s="183">
        <f t="shared" si="14"/>
        <v>305905.12999999983</v>
      </c>
      <c r="J160" s="183">
        <f>'[96]Managerial P&amp;L-BJ'!$E160</f>
        <v>612648.99999999977</v>
      </c>
      <c r="K160" s="183">
        <f>[102]Sheet1!$E158</f>
        <v>0</v>
      </c>
      <c r="L160" s="183">
        <f t="shared" si="15"/>
        <v>612648.99999999977</v>
      </c>
      <c r="M160" s="183">
        <f>'[96]Managerial P&amp;L-BJ'!$F160</f>
        <v>757650.69</v>
      </c>
      <c r="N160" s="183">
        <f>[102]Sheet1!$F158</f>
        <v>0</v>
      </c>
      <c r="O160" s="183">
        <f t="shared" si="16"/>
        <v>757650.69</v>
      </c>
      <c r="P160" s="183">
        <f>'[96]Managerial P&amp;L-BJ'!$O160</f>
        <v>1837085.9699999988</v>
      </c>
      <c r="Q160" s="183">
        <f>[102]Sheet1!$G158</f>
        <v>0</v>
      </c>
      <c r="R160" s="183">
        <f t="shared" si="17"/>
        <v>1837085.9699999988</v>
      </c>
    </row>
    <row r="161" spans="1:18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86">
        <f>'[96]Managerial P&amp;L-BJ'!$C161</f>
        <v>4.6153180421530472E-2</v>
      </c>
      <c r="E161" s="186" t="str">
        <f>[102]Sheet1!$C159</f>
        <v>3,485,808.53</v>
      </c>
      <c r="F161" s="186">
        <f t="shared" si="13"/>
        <v>-3485808.4838468195</v>
      </c>
      <c r="G161" s="186">
        <f>'[96]Managerial P&amp;L-BJ'!$D161</f>
        <v>9.5171908026153523E-2</v>
      </c>
      <c r="H161" s="186" t="str">
        <f>[102]Sheet1!$D159</f>
        <v>3,214,237.65</v>
      </c>
      <c r="I161" s="186">
        <f t="shared" si="14"/>
        <v>-3214237.554828092</v>
      </c>
      <c r="J161" s="186">
        <f>'[96]Managerial P&amp;L-BJ'!$E161</f>
        <v>0.21328557288354683</v>
      </c>
      <c r="K161" s="186">
        <f>[102]Sheet1!$E159</f>
        <v>0</v>
      </c>
      <c r="L161" s="186">
        <f t="shared" si="15"/>
        <v>0.21328557288354683</v>
      </c>
      <c r="M161" s="186">
        <f>'[96]Managerial P&amp;L-BJ'!$F161</f>
        <v>0.22952030629871245</v>
      </c>
      <c r="N161" s="186">
        <f>[102]Sheet1!$F159</f>
        <v>0</v>
      </c>
      <c r="O161" s="186">
        <f t="shared" si="16"/>
        <v>0.22952030629871245</v>
      </c>
      <c r="P161" s="186">
        <f>'[96]Managerial P&amp;L-BJ'!$O161</f>
        <v>0.14270291939171814</v>
      </c>
      <c r="Q161" s="186">
        <f>[102]Sheet1!$G159</f>
        <v>0</v>
      </c>
      <c r="R161" s="185">
        <f t="shared" si="17"/>
        <v>0.14270291939171814</v>
      </c>
    </row>
  </sheetData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3C6F7-95E0-4130-BF2C-FD3AE2F82FD8}">
  <dimension ref="A1:R161"/>
  <sheetViews>
    <sheetView showZeros="0" zoomScaleNormal="100" workbookViewId="0">
      <pane xSplit="1" ySplit="3" topLeftCell="B142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H157" sqref="H157"/>
    </sheetView>
  </sheetViews>
  <sheetFormatPr defaultColWidth="10.140625" defaultRowHeight="15" x14ac:dyDescent="0.2"/>
  <cols>
    <col min="1" max="1" width="55.7109375" style="17" bestFit="1" customWidth="1"/>
    <col min="2" max="2" width="5.5703125" style="160" bestFit="1" customWidth="1"/>
    <col min="3" max="3" width="11.28515625" style="17" bestFit="1" customWidth="1"/>
    <col min="4" max="4" width="7" style="163" bestFit="1" customWidth="1"/>
    <col min="5" max="6" width="7.5703125" style="163" bestFit="1" customWidth="1"/>
    <col min="7" max="7" width="11.28515625" style="163" bestFit="1" customWidth="1"/>
    <col min="8" max="8" width="10.5703125" style="163" bestFit="1" customWidth="1"/>
    <col min="9" max="9" width="11.28515625" style="163" bestFit="1" customWidth="1"/>
    <col min="10" max="16" width="12.28515625" style="163" bestFit="1" customWidth="1"/>
    <col min="17" max="17" width="12.85546875" style="163" bestFit="1" customWidth="1"/>
    <col min="18" max="18" width="12.28515625" style="163" bestFit="1" customWidth="1"/>
    <col min="19" max="16384" width="10.140625" style="18"/>
  </cols>
  <sheetData>
    <row r="1" spans="1:18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s="36" customFormat="1" ht="45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P&amp;L-SHJA Kerry'!$C3</f>
        <v>Jan-23</v>
      </c>
      <c r="E3" s="170" t="s">
        <v>1628</v>
      </c>
      <c r="F3" s="171" t="s">
        <v>1629</v>
      </c>
      <c r="G3" s="169" t="str">
        <f>'[96]Managerial P&amp;L-SHJA Kerry'!$D$3</f>
        <v>Feb-23</v>
      </c>
      <c r="H3" s="170" t="s">
        <v>1630</v>
      </c>
      <c r="I3" s="171" t="s">
        <v>1631</v>
      </c>
      <c r="J3" s="169" t="str">
        <f>'[96]Managerial P&amp;L-SHJA Kerry'!$E$3</f>
        <v>Mar-23</v>
      </c>
      <c r="K3" s="170" t="s">
        <v>1638</v>
      </c>
      <c r="L3" s="171" t="s">
        <v>1639</v>
      </c>
      <c r="M3" s="169" t="str">
        <f>'[96]Managerial P&amp;L-SHJA Kerry'!$F$3</f>
        <v>Apr-23</v>
      </c>
      <c r="N3" s="170" t="s">
        <v>1640</v>
      </c>
      <c r="O3" s="171" t="s">
        <v>1641</v>
      </c>
      <c r="P3" s="169" t="str">
        <f>'[96]Managerial P&amp;L-SHJA Kerry'!$O$3</f>
        <v>2023 YTD</v>
      </c>
      <c r="Q3" s="170" t="s">
        <v>1642</v>
      </c>
      <c r="R3" s="170" t="s">
        <v>1643</v>
      </c>
    </row>
    <row r="4" spans="1:18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3">
        <f>'[96]Managerial P&amp;L-SHJA Kerry'!$C4</f>
        <v>0</v>
      </c>
      <c r="E4" s="183">
        <f>[103]Sheet1!$C2</f>
        <v>0</v>
      </c>
      <c r="F4" s="183">
        <f>D4-E4</f>
        <v>0</v>
      </c>
      <c r="G4" s="183">
        <f>'[96]Managerial P&amp;L-SHJA Kerry'!$D4</f>
        <v>0</v>
      </c>
      <c r="H4" s="183">
        <f>[103]Sheet1!$D2</f>
        <v>0</v>
      </c>
      <c r="I4" s="183">
        <f>G4-H4</f>
        <v>0</v>
      </c>
      <c r="J4" s="183">
        <f>'[96]Managerial P&amp;L-SHJA Kerry'!$E4</f>
        <v>1749690</v>
      </c>
      <c r="K4" s="183">
        <f>[103]Sheet1!$E2</f>
        <v>0</v>
      </c>
      <c r="L4" s="183">
        <f>J4-K4</f>
        <v>1749690</v>
      </c>
      <c r="M4" s="183">
        <f>'[96]Managerial P&amp;L-SHJA Kerry'!$F4</f>
        <v>1446930</v>
      </c>
      <c r="N4" s="183">
        <f>[103]Sheet1!$F2</f>
        <v>0</v>
      </c>
      <c r="O4" s="183">
        <f>M4-N4</f>
        <v>1446930</v>
      </c>
      <c r="P4" s="183">
        <f>'[96]Managerial P&amp;L-SHJA Kerry'!$O4</f>
        <v>3196620.0000000005</v>
      </c>
      <c r="Q4" s="183">
        <f>[103]Sheet1!$G2</f>
        <v>0</v>
      </c>
      <c r="R4" s="183">
        <f>P4-Q4</f>
        <v>3196620.0000000005</v>
      </c>
    </row>
    <row r="5" spans="1:18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3">
        <f>'[96]Managerial P&amp;L-SHJA Kerry'!$C5</f>
        <v>0</v>
      </c>
      <c r="E5" s="183">
        <f>[103]Sheet1!$C3</f>
        <v>0</v>
      </c>
      <c r="F5" s="183">
        <f t="shared" ref="F5:F68" si="1">D5-E5</f>
        <v>0</v>
      </c>
      <c r="G5" s="183">
        <f>'[96]Managerial P&amp;L-SHJA Kerry'!$D5</f>
        <v>0</v>
      </c>
      <c r="H5" s="183">
        <f>[103]Sheet1!$D3</f>
        <v>0</v>
      </c>
      <c r="I5" s="183">
        <f t="shared" ref="I5:I68" si="2">G5-H5</f>
        <v>0</v>
      </c>
      <c r="J5" s="183">
        <f>'[96]Managerial P&amp;L-SHJA Kerry'!$E5</f>
        <v>-71037</v>
      </c>
      <c r="K5" s="183">
        <f>[103]Sheet1!$E3</f>
        <v>0</v>
      </c>
      <c r="L5" s="183">
        <f t="shared" ref="L5:L68" si="3">J5-K5</f>
        <v>-71037</v>
      </c>
      <c r="M5" s="183">
        <f>'[96]Managerial P&amp;L-SHJA Kerry'!$F5</f>
        <v>-5418</v>
      </c>
      <c r="N5" s="183">
        <f>[103]Sheet1!$F3</f>
        <v>0</v>
      </c>
      <c r="O5" s="183">
        <f t="shared" ref="O5:O68" si="4">M5-N5</f>
        <v>-5418</v>
      </c>
      <c r="P5" s="183">
        <f>'[96]Managerial P&amp;L-SHJA Kerry'!$O5</f>
        <v>-76455</v>
      </c>
      <c r="Q5" s="183">
        <f>[103]Sheet1!$G3</f>
        <v>0</v>
      </c>
      <c r="R5" s="183">
        <f t="shared" ref="R5:R68" si="5">P5-Q5</f>
        <v>-76455</v>
      </c>
    </row>
    <row r="6" spans="1:18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3">
        <f>'[96]Managerial P&amp;L-SHJA Kerry'!$C6</f>
        <v>0</v>
      </c>
      <c r="E6" s="183">
        <f>[103]Sheet1!$C4</f>
        <v>0</v>
      </c>
      <c r="F6" s="183">
        <f t="shared" si="1"/>
        <v>0</v>
      </c>
      <c r="G6" s="183">
        <f>'[96]Managerial P&amp;L-SHJA Kerry'!$D6</f>
        <v>0</v>
      </c>
      <c r="H6" s="183">
        <f>[103]Sheet1!$D4</f>
        <v>0</v>
      </c>
      <c r="I6" s="183">
        <f t="shared" si="2"/>
        <v>0</v>
      </c>
      <c r="J6" s="183">
        <f>'[96]Managerial P&amp;L-SHJA Kerry'!$E6</f>
        <v>1678653</v>
      </c>
      <c r="K6" s="183">
        <f>[103]Sheet1!$E4</f>
        <v>0</v>
      </c>
      <c r="L6" s="183">
        <f t="shared" si="3"/>
        <v>1678653</v>
      </c>
      <c r="M6" s="183">
        <f>'[96]Managerial P&amp;L-SHJA Kerry'!$F6</f>
        <v>1441512</v>
      </c>
      <c r="N6" s="183">
        <f>[103]Sheet1!$F4</f>
        <v>0</v>
      </c>
      <c r="O6" s="183">
        <f t="shared" si="4"/>
        <v>1441512</v>
      </c>
      <c r="P6" s="183">
        <f>'[96]Managerial P&amp;L-SHJA Kerry'!$O6</f>
        <v>3120165.0000000005</v>
      </c>
      <c r="Q6" s="183">
        <f>[103]Sheet1!$G4</f>
        <v>0</v>
      </c>
      <c r="R6" s="183">
        <f t="shared" si="5"/>
        <v>3120165.0000000005</v>
      </c>
    </row>
    <row r="7" spans="1:18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3">
        <f>'[96]Managerial P&amp;L-SHJA Kerry'!$C7</f>
        <v>0</v>
      </c>
      <c r="E7" s="183">
        <f>[103]Sheet1!$C5</f>
        <v>0</v>
      </c>
      <c r="F7" s="183">
        <f t="shared" si="1"/>
        <v>0</v>
      </c>
      <c r="G7" s="183">
        <f>'[96]Managerial P&amp;L-SHJA Kerry'!$D7</f>
        <v>0</v>
      </c>
      <c r="H7" s="183">
        <f>[103]Sheet1!$D5</f>
        <v>0</v>
      </c>
      <c r="I7" s="183">
        <f t="shared" si="2"/>
        <v>0</v>
      </c>
      <c r="J7" s="183">
        <f>'[96]Managerial P&amp;L-SHJA Kerry'!$E7</f>
        <v>-193119.49</v>
      </c>
      <c r="K7" s="183">
        <f>[103]Sheet1!$E5</f>
        <v>0</v>
      </c>
      <c r="L7" s="183">
        <f t="shared" si="3"/>
        <v>-193119.49</v>
      </c>
      <c r="M7" s="183">
        <f>'[96]Managerial P&amp;L-SHJA Kerry'!$F7</f>
        <v>-165837.4</v>
      </c>
      <c r="N7" s="183">
        <f>[103]Sheet1!$F5</f>
        <v>0</v>
      </c>
      <c r="O7" s="183">
        <f t="shared" si="4"/>
        <v>-165837.4</v>
      </c>
      <c r="P7" s="183">
        <f>'[96]Managerial P&amp;L-SHJA Kerry'!$O7</f>
        <v>-358956.89</v>
      </c>
      <c r="Q7" s="183">
        <f>[103]Sheet1!$G5</f>
        <v>0</v>
      </c>
      <c r="R7" s="183">
        <f t="shared" si="5"/>
        <v>-358956.89</v>
      </c>
    </row>
    <row r="8" spans="1:18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3">
        <f>'[96]Managerial P&amp;L-SHJA Kerry'!$C8</f>
        <v>0</v>
      </c>
      <c r="E8" s="183">
        <f>[103]Sheet1!$C6</f>
        <v>0</v>
      </c>
      <c r="F8" s="183">
        <f t="shared" si="1"/>
        <v>0</v>
      </c>
      <c r="G8" s="183">
        <f>'[96]Managerial P&amp;L-SHJA Kerry'!$D8</f>
        <v>0</v>
      </c>
      <c r="H8" s="183">
        <f>[103]Sheet1!$D6</f>
        <v>0</v>
      </c>
      <c r="I8" s="183">
        <f t="shared" si="2"/>
        <v>0</v>
      </c>
      <c r="J8" s="183">
        <f>'[96]Managerial P&amp;L-SHJA Kerry'!$E8</f>
        <v>1485533.51</v>
      </c>
      <c r="K8" s="183" t="str">
        <f>[103]Sheet1!$E6</f>
        <v>1,485,533.51</v>
      </c>
      <c r="L8" s="183">
        <f t="shared" si="3"/>
        <v>0</v>
      </c>
      <c r="M8" s="183">
        <f>'[96]Managerial P&amp;L-SHJA Kerry'!$F8</f>
        <v>1275674.6000000001</v>
      </c>
      <c r="N8" s="183" t="str">
        <f>[103]Sheet1!$F6</f>
        <v>1,275,674.60</v>
      </c>
      <c r="O8" s="183">
        <f t="shared" si="4"/>
        <v>0</v>
      </c>
      <c r="P8" s="183">
        <f>'[96]Managerial P&amp;L-SHJA Kerry'!$O8</f>
        <v>2761208.1100000003</v>
      </c>
      <c r="Q8" s="183" t="str">
        <f>[103]Sheet1!$G6</f>
        <v>2,761,208.11</v>
      </c>
      <c r="R8" s="183">
        <f t="shared" si="5"/>
        <v>0</v>
      </c>
    </row>
    <row r="9" spans="1:18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3">
        <f>'[96]Managerial P&amp;L-SHJA Kerry'!$C9</f>
        <v>0</v>
      </c>
      <c r="E9" s="183">
        <f>[103]Sheet1!$C7</f>
        <v>0</v>
      </c>
      <c r="F9" s="183">
        <f t="shared" si="1"/>
        <v>0</v>
      </c>
      <c r="G9" s="183">
        <f>'[96]Managerial P&amp;L-SHJA Kerry'!$D9</f>
        <v>0</v>
      </c>
      <c r="H9" s="183">
        <f>[103]Sheet1!$D7</f>
        <v>0</v>
      </c>
      <c r="I9" s="183">
        <f t="shared" si="2"/>
        <v>0</v>
      </c>
      <c r="J9" s="183">
        <f>'[96]Managerial P&amp;L-SHJA Kerry'!$E9</f>
        <v>0</v>
      </c>
      <c r="K9" s="183">
        <f>[103]Sheet1!$E7</f>
        <v>0</v>
      </c>
      <c r="L9" s="183">
        <f t="shared" si="3"/>
        <v>0</v>
      </c>
      <c r="M9" s="183">
        <f>'[96]Managerial P&amp;L-SHJA Kerry'!$F9</f>
        <v>0</v>
      </c>
      <c r="N9" s="183">
        <f>[103]Sheet1!$F7</f>
        <v>0</v>
      </c>
      <c r="O9" s="183">
        <f t="shared" si="4"/>
        <v>0</v>
      </c>
      <c r="P9" s="183">
        <f>'[96]Managerial P&amp;L-SHJA Kerry'!$O9</f>
        <v>0</v>
      </c>
      <c r="Q9" s="183">
        <f>[103]Sheet1!$G7</f>
        <v>0</v>
      </c>
      <c r="R9" s="183">
        <f t="shared" si="5"/>
        <v>0</v>
      </c>
    </row>
    <row r="10" spans="1:18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3">
        <f>'[96]Managerial P&amp;L-SHJA Kerry'!$C10</f>
        <v>0</v>
      </c>
      <c r="E10" s="183">
        <f>[103]Sheet1!$C8</f>
        <v>0</v>
      </c>
      <c r="F10" s="183">
        <f t="shared" si="1"/>
        <v>0</v>
      </c>
      <c r="G10" s="183">
        <f>'[96]Managerial P&amp;L-SHJA Kerry'!$D10</f>
        <v>0</v>
      </c>
      <c r="H10" s="183">
        <f>[103]Sheet1!$D8</f>
        <v>0</v>
      </c>
      <c r="I10" s="183">
        <f t="shared" si="2"/>
        <v>0</v>
      </c>
      <c r="J10" s="183">
        <f>'[96]Managerial P&amp;L-SHJA Kerry'!$E10</f>
        <v>1485533.51</v>
      </c>
      <c r="K10" s="183" t="str">
        <f>[103]Sheet1!$E8</f>
        <v>1,485,533.51</v>
      </c>
      <c r="L10" s="183">
        <f t="shared" si="3"/>
        <v>0</v>
      </c>
      <c r="M10" s="183">
        <f>'[96]Managerial P&amp;L-SHJA Kerry'!$F10</f>
        <v>1275674.6000000001</v>
      </c>
      <c r="N10" s="183" t="str">
        <f>[103]Sheet1!$F8</f>
        <v>1,275,674.60</v>
      </c>
      <c r="O10" s="183">
        <f t="shared" si="4"/>
        <v>0</v>
      </c>
      <c r="P10" s="183">
        <f>'[96]Managerial P&amp;L-SHJA Kerry'!$O10</f>
        <v>2761208.1100000003</v>
      </c>
      <c r="Q10" s="183" t="str">
        <f>[103]Sheet1!$G8</f>
        <v>2,761,208.11</v>
      </c>
      <c r="R10" s="183">
        <f t="shared" si="5"/>
        <v>0</v>
      </c>
    </row>
    <row r="11" spans="1:18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3">
        <f>'[96]Managerial P&amp;L-SHJA Kerry'!$C11</f>
        <v>0</v>
      </c>
      <c r="E11" s="183">
        <f>[103]Sheet1!$C9</f>
        <v>0</v>
      </c>
      <c r="F11" s="183">
        <f t="shared" si="1"/>
        <v>0</v>
      </c>
      <c r="G11" s="183">
        <f>'[96]Managerial P&amp;L-SHJA Kerry'!$D11</f>
        <v>0</v>
      </c>
      <c r="H11" s="183">
        <f>[103]Sheet1!$D9</f>
        <v>0</v>
      </c>
      <c r="I11" s="183">
        <f t="shared" si="2"/>
        <v>0</v>
      </c>
      <c r="J11" s="183">
        <f>'[96]Managerial P&amp;L-SHJA Kerry'!$E11</f>
        <v>0</v>
      </c>
      <c r="K11" s="183">
        <f>[103]Sheet1!$E9</f>
        <v>0</v>
      </c>
      <c r="L11" s="183">
        <f t="shared" si="3"/>
        <v>0</v>
      </c>
      <c r="M11" s="183">
        <f>'[96]Managerial P&amp;L-SHJA Kerry'!$F11</f>
        <v>0</v>
      </c>
      <c r="N11" s="183">
        <f>[103]Sheet1!$F9</f>
        <v>0</v>
      </c>
      <c r="O11" s="183">
        <f t="shared" si="4"/>
        <v>0</v>
      </c>
      <c r="P11" s="183">
        <f>'[96]Managerial P&amp;L-SHJA Kerry'!$O11</f>
        <v>0</v>
      </c>
      <c r="Q11" s="183">
        <f>[103]Sheet1!$G9</f>
        <v>0</v>
      </c>
      <c r="R11" s="183">
        <f t="shared" si="5"/>
        <v>0</v>
      </c>
    </row>
    <row r="12" spans="1:18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3">
        <f>'[96]Managerial P&amp;L-SHJA Kerry'!$C12</f>
        <v>0</v>
      </c>
      <c r="E12" s="183">
        <f>[103]Sheet1!$C10</f>
        <v>0</v>
      </c>
      <c r="F12" s="183">
        <f t="shared" si="1"/>
        <v>0</v>
      </c>
      <c r="G12" s="183">
        <f>'[96]Managerial P&amp;L-SHJA Kerry'!$D12</f>
        <v>0</v>
      </c>
      <c r="H12" s="183">
        <f>[103]Sheet1!$D10</f>
        <v>0</v>
      </c>
      <c r="I12" s="183">
        <f t="shared" si="2"/>
        <v>0</v>
      </c>
      <c r="J12" s="183">
        <f>'[96]Managerial P&amp;L-SHJA Kerry'!$E12</f>
        <v>0</v>
      </c>
      <c r="K12" s="183">
        <f>[103]Sheet1!$E10</f>
        <v>0</v>
      </c>
      <c r="L12" s="183">
        <f t="shared" si="3"/>
        <v>0</v>
      </c>
      <c r="M12" s="183">
        <f>'[96]Managerial P&amp;L-SHJA Kerry'!$F12</f>
        <v>0</v>
      </c>
      <c r="N12" s="183">
        <f>[103]Sheet1!$F10</f>
        <v>0</v>
      </c>
      <c r="O12" s="183">
        <f t="shared" si="4"/>
        <v>0</v>
      </c>
      <c r="P12" s="183">
        <f>'[96]Managerial P&amp;L-SHJA Kerry'!$O12</f>
        <v>0</v>
      </c>
      <c r="Q12" s="183">
        <f>[103]Sheet1!$G10</f>
        <v>0</v>
      </c>
      <c r="R12" s="183">
        <f t="shared" si="5"/>
        <v>0</v>
      </c>
    </row>
    <row r="13" spans="1:18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3">
        <f>'[96]Managerial P&amp;L-SHJA Kerry'!$C13</f>
        <v>0</v>
      </c>
      <c r="E13" s="183">
        <f>[103]Sheet1!$C11</f>
        <v>0</v>
      </c>
      <c r="F13" s="183">
        <f t="shared" si="1"/>
        <v>0</v>
      </c>
      <c r="G13" s="183">
        <f>'[96]Managerial P&amp;L-SHJA Kerry'!$D13</f>
        <v>0</v>
      </c>
      <c r="H13" s="183">
        <f>[103]Sheet1!$D11</f>
        <v>0</v>
      </c>
      <c r="I13" s="183">
        <f t="shared" si="2"/>
        <v>0</v>
      </c>
      <c r="J13" s="183">
        <f>'[96]Managerial P&amp;L-SHJA Kerry'!$E13</f>
        <v>588489.89</v>
      </c>
      <c r="K13" s="183" t="str">
        <f>[103]Sheet1!$E11</f>
        <v>588,489.89</v>
      </c>
      <c r="L13" s="183">
        <f t="shared" si="3"/>
        <v>0</v>
      </c>
      <c r="M13" s="183">
        <f>'[96]Managerial P&amp;L-SHJA Kerry'!$F13</f>
        <v>478488.26</v>
      </c>
      <c r="N13" s="183" t="str">
        <f>[103]Sheet1!$F11</f>
        <v>478,488.26</v>
      </c>
      <c r="O13" s="183">
        <f t="shared" si="4"/>
        <v>0</v>
      </c>
      <c r="P13" s="183">
        <f>'[96]Managerial P&amp;L-SHJA Kerry'!$O13</f>
        <v>1066978.1499999999</v>
      </c>
      <c r="Q13" s="183" t="str">
        <f>[103]Sheet1!$G11</f>
        <v>1,066,978.15</v>
      </c>
      <c r="R13" s="183">
        <f t="shared" si="5"/>
        <v>0</v>
      </c>
    </row>
    <row r="14" spans="1:18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3">
        <f>'[96]Managerial P&amp;L-SHJA Kerry'!$C14</f>
        <v>0</v>
      </c>
      <c r="E14" s="183">
        <f>[103]Sheet1!$C12</f>
        <v>0</v>
      </c>
      <c r="F14" s="183">
        <f t="shared" si="1"/>
        <v>0</v>
      </c>
      <c r="G14" s="183">
        <f>'[96]Managerial P&amp;L-SHJA Kerry'!$D14</f>
        <v>0</v>
      </c>
      <c r="H14" s="183">
        <f>[103]Sheet1!$D12</f>
        <v>0</v>
      </c>
      <c r="I14" s="183">
        <f t="shared" si="2"/>
        <v>0</v>
      </c>
      <c r="J14" s="183">
        <f>'[96]Managerial P&amp;L-SHJA Kerry'!$E14</f>
        <v>0</v>
      </c>
      <c r="K14" s="183">
        <f>[103]Sheet1!$E12</f>
        <v>0</v>
      </c>
      <c r="L14" s="183">
        <f t="shared" si="3"/>
        <v>0</v>
      </c>
      <c r="M14" s="183">
        <f>'[96]Managerial P&amp;L-SHJA Kerry'!$F14</f>
        <v>0</v>
      </c>
      <c r="N14" s="183">
        <f>[103]Sheet1!$F12</f>
        <v>0</v>
      </c>
      <c r="O14" s="183">
        <f t="shared" si="4"/>
        <v>0</v>
      </c>
      <c r="P14" s="183">
        <f>'[96]Managerial P&amp;L-SHJA Kerry'!$O14</f>
        <v>0</v>
      </c>
      <c r="Q14" s="183">
        <f>[103]Sheet1!$G12</f>
        <v>0</v>
      </c>
      <c r="R14" s="183">
        <f t="shared" si="5"/>
        <v>0</v>
      </c>
    </row>
    <row r="15" spans="1:18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3">
        <f>'[96]Managerial P&amp;L-SHJA Kerry'!$C15</f>
        <v>0</v>
      </c>
      <c r="E15" s="183">
        <f>[103]Sheet1!$C13</f>
        <v>0</v>
      </c>
      <c r="F15" s="183">
        <f t="shared" si="1"/>
        <v>0</v>
      </c>
      <c r="G15" s="183">
        <f>'[96]Managerial P&amp;L-SHJA Kerry'!$D15</f>
        <v>0</v>
      </c>
      <c r="H15" s="183">
        <f>[103]Sheet1!$D13</f>
        <v>0</v>
      </c>
      <c r="I15" s="183">
        <f t="shared" si="2"/>
        <v>0</v>
      </c>
      <c r="J15" s="183">
        <f>'[96]Managerial P&amp;L-SHJA Kerry'!$E15</f>
        <v>588489.89</v>
      </c>
      <c r="K15" s="183" t="str">
        <f>[103]Sheet1!$E13</f>
        <v>588,489.89</v>
      </c>
      <c r="L15" s="183">
        <f t="shared" si="3"/>
        <v>0</v>
      </c>
      <c r="M15" s="183">
        <f>'[96]Managerial P&amp;L-SHJA Kerry'!$F15</f>
        <v>478488.26</v>
      </c>
      <c r="N15" s="183" t="str">
        <f>[103]Sheet1!$F13</f>
        <v>478,488.26</v>
      </c>
      <c r="O15" s="183">
        <f t="shared" si="4"/>
        <v>0</v>
      </c>
      <c r="P15" s="183">
        <f>'[96]Managerial P&amp;L-SHJA Kerry'!$O15</f>
        <v>1066978.1499999999</v>
      </c>
      <c r="Q15" s="183" t="str">
        <f>[103]Sheet1!$G13</f>
        <v>1,066,978.15</v>
      </c>
      <c r="R15" s="183">
        <f t="shared" si="5"/>
        <v>0</v>
      </c>
    </row>
    <row r="16" spans="1:18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3">
        <f>'[96]Managerial P&amp;L-SHJA Kerry'!$C16</f>
        <v>0</v>
      </c>
      <c r="E16" s="183">
        <f>[103]Sheet1!$C14</f>
        <v>0</v>
      </c>
      <c r="F16" s="183">
        <f t="shared" si="1"/>
        <v>0</v>
      </c>
      <c r="G16" s="183">
        <f>'[96]Managerial P&amp;L-SHJA Kerry'!$D16</f>
        <v>0</v>
      </c>
      <c r="H16" s="183">
        <f>[103]Sheet1!$D14</f>
        <v>0</v>
      </c>
      <c r="I16" s="183">
        <f t="shared" si="2"/>
        <v>0</v>
      </c>
      <c r="J16" s="183">
        <f>'[96]Managerial P&amp;L-SHJA Kerry'!$E16</f>
        <v>0</v>
      </c>
      <c r="K16" s="183">
        <f>[103]Sheet1!$E14</f>
        <v>0</v>
      </c>
      <c r="L16" s="183">
        <f t="shared" si="3"/>
        <v>0</v>
      </c>
      <c r="M16" s="183">
        <f>'[96]Managerial P&amp;L-SHJA Kerry'!$F16</f>
        <v>0</v>
      </c>
      <c r="N16" s="183">
        <f>[103]Sheet1!$F14</f>
        <v>0</v>
      </c>
      <c r="O16" s="183">
        <f t="shared" si="4"/>
        <v>0</v>
      </c>
      <c r="P16" s="183">
        <f>'[96]Managerial P&amp;L-SHJA Kerry'!$O16</f>
        <v>0</v>
      </c>
      <c r="Q16" s="183">
        <f>[103]Sheet1!$G14</f>
        <v>0</v>
      </c>
      <c r="R16" s="183">
        <f t="shared" si="5"/>
        <v>0</v>
      </c>
    </row>
    <row r="17" spans="1:18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3">
        <f>'[96]Managerial P&amp;L-SHJA Kerry'!$C17</f>
        <v>0</v>
      </c>
      <c r="E17" s="183">
        <f>[103]Sheet1!$C15</f>
        <v>0</v>
      </c>
      <c r="F17" s="183">
        <f t="shared" si="1"/>
        <v>0</v>
      </c>
      <c r="G17" s="183">
        <f>'[96]Managerial P&amp;L-SHJA Kerry'!$D17</f>
        <v>0</v>
      </c>
      <c r="H17" s="183">
        <f>[103]Sheet1!$D15</f>
        <v>0</v>
      </c>
      <c r="I17" s="183">
        <f t="shared" si="2"/>
        <v>0</v>
      </c>
      <c r="J17" s="183">
        <f>'[96]Managerial P&amp;L-SHJA Kerry'!$E17</f>
        <v>0</v>
      </c>
      <c r="K17" s="183">
        <f>[103]Sheet1!$E15</f>
        <v>0</v>
      </c>
      <c r="L17" s="183">
        <f t="shared" si="3"/>
        <v>0</v>
      </c>
      <c r="M17" s="183">
        <f>'[96]Managerial P&amp;L-SHJA Kerry'!$F17</f>
        <v>0</v>
      </c>
      <c r="N17" s="183">
        <f>[103]Sheet1!$F15</f>
        <v>0</v>
      </c>
      <c r="O17" s="183">
        <f t="shared" si="4"/>
        <v>0</v>
      </c>
      <c r="P17" s="183">
        <f>'[96]Managerial P&amp;L-SHJA Kerry'!$O17</f>
        <v>0</v>
      </c>
      <c r="Q17" s="183">
        <f>[103]Sheet1!$G15</f>
        <v>0</v>
      </c>
      <c r="R17" s="183">
        <f t="shared" si="5"/>
        <v>0</v>
      </c>
    </row>
    <row r="18" spans="1:18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3">
        <f>'[96]Managerial P&amp;L-SHJA Kerry'!$C18</f>
        <v>0</v>
      </c>
      <c r="E18" s="183">
        <f>[103]Sheet1!$C16</f>
        <v>0</v>
      </c>
      <c r="F18" s="183">
        <f t="shared" si="1"/>
        <v>0</v>
      </c>
      <c r="G18" s="183">
        <f>'[96]Managerial P&amp;L-SHJA Kerry'!$D18</f>
        <v>0</v>
      </c>
      <c r="H18" s="183">
        <f>[103]Sheet1!$D16</f>
        <v>0</v>
      </c>
      <c r="I18" s="183">
        <f t="shared" si="2"/>
        <v>0</v>
      </c>
      <c r="J18" s="183">
        <f>'[96]Managerial P&amp;L-SHJA Kerry'!$E18</f>
        <v>0</v>
      </c>
      <c r="K18" s="183">
        <f>[103]Sheet1!$E16</f>
        <v>0</v>
      </c>
      <c r="L18" s="183">
        <f t="shared" si="3"/>
        <v>0</v>
      </c>
      <c r="M18" s="183">
        <f>'[96]Managerial P&amp;L-SHJA Kerry'!$F18</f>
        <v>0</v>
      </c>
      <c r="N18" s="183">
        <f>[103]Sheet1!$F16</f>
        <v>0</v>
      </c>
      <c r="O18" s="183">
        <f t="shared" si="4"/>
        <v>0</v>
      </c>
      <c r="P18" s="183">
        <f>'[96]Managerial P&amp;L-SHJA Kerry'!$O18</f>
        <v>0</v>
      </c>
      <c r="Q18" s="183">
        <f>[103]Sheet1!$G16</f>
        <v>0</v>
      </c>
      <c r="R18" s="183">
        <f t="shared" si="5"/>
        <v>0</v>
      </c>
    </row>
    <row r="19" spans="1:18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3">
        <f>'[96]Managerial P&amp;L-SHJA Kerry'!$C19</f>
        <v>0</v>
      </c>
      <c r="E19" s="183">
        <f>[103]Sheet1!$C17</f>
        <v>0</v>
      </c>
      <c r="F19" s="183">
        <f t="shared" si="1"/>
        <v>0</v>
      </c>
      <c r="G19" s="183">
        <f>'[96]Managerial P&amp;L-SHJA Kerry'!$D19</f>
        <v>0</v>
      </c>
      <c r="H19" s="183">
        <f>[103]Sheet1!$D17</f>
        <v>0</v>
      </c>
      <c r="I19" s="183">
        <f t="shared" si="2"/>
        <v>0</v>
      </c>
      <c r="J19" s="183">
        <f>'[96]Managerial P&amp;L-SHJA Kerry'!$E19</f>
        <v>0</v>
      </c>
      <c r="K19" s="183">
        <f>[103]Sheet1!$E17</f>
        <v>0</v>
      </c>
      <c r="L19" s="183">
        <f t="shared" si="3"/>
        <v>0</v>
      </c>
      <c r="M19" s="183">
        <f>'[96]Managerial P&amp;L-SHJA Kerry'!$F19</f>
        <v>0.2</v>
      </c>
      <c r="N19" s="183">
        <f>[103]Sheet1!$F17</f>
        <v>0.2</v>
      </c>
      <c r="O19" s="183">
        <f t="shared" si="4"/>
        <v>0</v>
      </c>
      <c r="P19" s="183">
        <f>'[96]Managerial P&amp;L-SHJA Kerry'!$O19</f>
        <v>0.2</v>
      </c>
      <c r="Q19" s="183">
        <f>[103]Sheet1!$G17</f>
        <v>0.2</v>
      </c>
      <c r="R19" s="183">
        <f t="shared" si="5"/>
        <v>0</v>
      </c>
    </row>
    <row r="20" spans="1:18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3">
        <f>'[96]Managerial P&amp;L-SHJA Kerry'!$C20</f>
        <v>0</v>
      </c>
      <c r="E20" s="183">
        <f>[103]Sheet1!$C18</f>
        <v>0</v>
      </c>
      <c r="F20" s="183">
        <f t="shared" si="1"/>
        <v>0</v>
      </c>
      <c r="G20" s="183">
        <f>'[96]Managerial P&amp;L-SHJA Kerry'!$D20</f>
        <v>0</v>
      </c>
      <c r="H20" s="183">
        <f>[103]Sheet1!$D18</f>
        <v>0</v>
      </c>
      <c r="I20" s="183">
        <f t="shared" si="2"/>
        <v>0</v>
      </c>
      <c r="J20" s="183">
        <f>'[96]Managerial P&amp;L-SHJA Kerry'!$E20</f>
        <v>588489.89</v>
      </c>
      <c r="K20" s="183" t="str">
        <f>[103]Sheet1!$E18</f>
        <v>588,489.89</v>
      </c>
      <c r="L20" s="183">
        <f t="shared" si="3"/>
        <v>0</v>
      </c>
      <c r="M20" s="183">
        <f>'[96]Managerial P&amp;L-SHJA Kerry'!$F20</f>
        <v>478488.46</v>
      </c>
      <c r="N20" s="183" t="str">
        <f>[103]Sheet1!$F18</f>
        <v>478,488.46</v>
      </c>
      <c r="O20" s="183">
        <f t="shared" si="4"/>
        <v>0</v>
      </c>
      <c r="P20" s="183">
        <f>'[96]Managerial P&amp;L-SHJA Kerry'!$O20</f>
        <v>1066978.3499999999</v>
      </c>
      <c r="Q20" s="183" t="str">
        <f>[103]Sheet1!$G18</f>
        <v>1,066,978.35</v>
      </c>
      <c r="R20" s="183">
        <f t="shared" si="5"/>
        <v>0</v>
      </c>
    </row>
    <row r="21" spans="1:18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3">
        <f>'[96]Managerial P&amp;L-SHJA Kerry'!$C21</f>
        <v>0</v>
      </c>
      <c r="E21" s="183">
        <f>[103]Sheet1!$C19</f>
        <v>0</v>
      </c>
      <c r="F21" s="183">
        <f t="shared" si="1"/>
        <v>0</v>
      </c>
      <c r="G21" s="183">
        <f>'[96]Managerial P&amp;L-SHJA Kerry'!$D21</f>
        <v>0</v>
      </c>
      <c r="H21" s="183">
        <f>[103]Sheet1!$D19</f>
        <v>0</v>
      </c>
      <c r="I21" s="183">
        <f t="shared" si="2"/>
        <v>0</v>
      </c>
      <c r="J21" s="183">
        <f>'[96]Managerial P&amp;L-SHJA Kerry'!$E21</f>
        <v>897043.62</v>
      </c>
      <c r="K21" s="183" t="str">
        <f>[103]Sheet1!$E19</f>
        <v>-,897,043.62</v>
      </c>
      <c r="L21" s="183" t="e">
        <f t="shared" si="3"/>
        <v>#VALUE!</v>
      </c>
      <c r="M21" s="183">
        <f>'[96]Managerial P&amp;L-SHJA Kerry'!$F21</f>
        <v>797186.14000000013</v>
      </c>
      <c r="N21" s="183" t="str">
        <f>[103]Sheet1!$F19</f>
        <v>-,797,186.14</v>
      </c>
      <c r="O21" s="183" t="e">
        <f t="shared" si="4"/>
        <v>#VALUE!</v>
      </c>
      <c r="P21" s="183">
        <f>'[96]Managerial P&amp;L-SHJA Kerry'!$O21</f>
        <v>1694229.7600000005</v>
      </c>
      <c r="Q21" s="183" t="str">
        <f>[103]Sheet1!$G19</f>
        <v>-1,694,229.76</v>
      </c>
      <c r="R21" s="183">
        <f>P21-Q21</f>
        <v>3388459.5200000005</v>
      </c>
    </row>
    <row r="22" spans="1:18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3">
        <f>'[96]Managerial P&amp;L-SHJA Kerry'!$C22</f>
        <v>0</v>
      </c>
      <c r="E22" s="183">
        <f>[103]Sheet1!$C20</f>
        <v>0</v>
      </c>
      <c r="F22" s="183">
        <f t="shared" si="1"/>
        <v>0</v>
      </c>
      <c r="G22" s="183">
        <f>'[96]Managerial P&amp;L-SHJA Kerry'!$D22</f>
        <v>0</v>
      </c>
      <c r="H22" s="183">
        <f>[103]Sheet1!$D20</f>
        <v>0</v>
      </c>
      <c r="I22" s="183">
        <f t="shared" si="2"/>
        <v>0</v>
      </c>
      <c r="J22" s="183">
        <f>'[96]Managerial P&amp;L-SHJA Kerry'!$E22</f>
        <v>0.603852833989588</v>
      </c>
      <c r="K22" s="183">
        <f>[103]Sheet1!$E20</f>
        <v>-1.65</v>
      </c>
      <c r="L22" s="183">
        <f t="shared" si="3"/>
        <v>2.2538528339895878</v>
      </c>
      <c r="M22" s="183">
        <f>'[96]Managerial P&amp;L-SHJA Kerry'!$F22</f>
        <v>0.62491339092273224</v>
      </c>
      <c r="N22" s="183">
        <f>[103]Sheet1!$F20</f>
        <v>-1.6</v>
      </c>
      <c r="O22" s="183">
        <f t="shared" si="4"/>
        <v>2.2249133909227323</v>
      </c>
      <c r="P22" s="183">
        <f>'[96]Managerial P&amp;L-SHJA Kerry'!$O22</f>
        <v>0.61358278424004786</v>
      </c>
      <c r="Q22" s="183">
        <f>[103]Sheet1!$G20</f>
        <v>-1.62</v>
      </c>
      <c r="R22" s="184">
        <f t="shared" si="5"/>
        <v>2.2335827842400482</v>
      </c>
    </row>
    <row r="23" spans="1:18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3">
        <f>'[96]Managerial P&amp;L-SHJA Kerry'!$C23</f>
        <v>0</v>
      </c>
      <c r="E23" s="183">
        <f>[103]Sheet1!$C21</f>
        <v>0</v>
      </c>
      <c r="F23" s="183">
        <f t="shared" si="1"/>
        <v>0</v>
      </c>
      <c r="G23" s="183">
        <f>'[96]Managerial P&amp;L-SHJA Kerry'!$D23</f>
        <v>0</v>
      </c>
      <c r="H23" s="183">
        <f>[103]Sheet1!$D21</f>
        <v>0</v>
      </c>
      <c r="I23" s="183">
        <f t="shared" si="2"/>
        <v>0</v>
      </c>
      <c r="J23" s="183">
        <f>'[96]Managerial P&amp;L-SHJA Kerry'!$E23</f>
        <v>0</v>
      </c>
      <c r="K23" s="183" t="str">
        <f>[103]Sheet1!$E21</f>
        <v>-,897,043.62</v>
      </c>
      <c r="L23" s="183" t="e">
        <f t="shared" si="3"/>
        <v>#VALUE!</v>
      </c>
      <c r="M23" s="183">
        <f>'[96]Managerial P&amp;L-SHJA Kerry'!$F23</f>
        <v>0</v>
      </c>
      <c r="N23" s="183" t="str">
        <f>[103]Sheet1!$F21</f>
        <v>-,797,186.14</v>
      </c>
      <c r="O23" s="183" t="e">
        <f t="shared" si="4"/>
        <v>#VALUE!</v>
      </c>
      <c r="P23" s="183">
        <f>'[96]Managerial P&amp;L-SHJA Kerry'!$O23</f>
        <v>0</v>
      </c>
      <c r="Q23" s="183" t="str">
        <f>[103]Sheet1!$G21</f>
        <v>-1,694,229.76</v>
      </c>
      <c r="R23" s="183">
        <f t="shared" si="5"/>
        <v>1694229.76</v>
      </c>
    </row>
    <row r="24" spans="1:18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3">
        <f>'[96]Managerial P&amp;L-SHJA Kerry'!$C24</f>
        <v>0</v>
      </c>
      <c r="E24" s="183">
        <f>[103]Sheet1!$C22</f>
        <v>0</v>
      </c>
      <c r="F24" s="183">
        <f t="shared" si="1"/>
        <v>0</v>
      </c>
      <c r="G24" s="183">
        <f>'[96]Managerial P&amp;L-SHJA Kerry'!$D24</f>
        <v>0</v>
      </c>
      <c r="H24" s="183">
        <f>[103]Sheet1!$D22</f>
        <v>0</v>
      </c>
      <c r="I24" s="183">
        <f t="shared" si="2"/>
        <v>0</v>
      </c>
      <c r="J24" s="183">
        <f>'[96]Managerial P&amp;L-SHJA Kerry'!$E24</f>
        <v>897043.62</v>
      </c>
      <c r="K24" s="183">
        <f>[103]Sheet1!$E22</f>
        <v>0</v>
      </c>
      <c r="L24" s="183">
        <f t="shared" si="3"/>
        <v>897043.62</v>
      </c>
      <c r="M24" s="183">
        <f>'[96]Managerial P&amp;L-SHJA Kerry'!$F24</f>
        <v>797186.14</v>
      </c>
      <c r="N24" s="183">
        <f>[103]Sheet1!$F22</f>
        <v>0</v>
      </c>
      <c r="O24" s="183">
        <f t="shared" si="4"/>
        <v>797186.14</v>
      </c>
      <c r="P24" s="183">
        <f>'[96]Managerial P&amp;L-SHJA Kerry'!$O24</f>
        <v>1694229.76</v>
      </c>
      <c r="Q24" s="183">
        <f>[103]Sheet1!$G22</f>
        <v>0</v>
      </c>
      <c r="R24" s="183">
        <f t="shared" si="5"/>
        <v>1694229.76</v>
      </c>
    </row>
    <row r="25" spans="1:18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3">
        <f>'[96]Managerial P&amp;L-SHJA Kerry'!$C25</f>
        <v>0</v>
      </c>
      <c r="E25" s="183">
        <f>[103]Sheet1!$C23</f>
        <v>0</v>
      </c>
      <c r="F25" s="183">
        <f t="shared" si="1"/>
        <v>0</v>
      </c>
      <c r="G25" s="183">
        <f>'[96]Managerial P&amp;L-SHJA Kerry'!$D25</f>
        <v>0</v>
      </c>
      <c r="H25" s="183">
        <f>[103]Sheet1!$D23</f>
        <v>0</v>
      </c>
      <c r="I25" s="183">
        <f t="shared" si="2"/>
        <v>0</v>
      </c>
      <c r="J25" s="183">
        <f>'[96]Managerial P&amp;L-SHJA Kerry'!$E25</f>
        <v>0</v>
      </c>
      <c r="K25" s="183">
        <f>[103]Sheet1!$E23</f>
        <v>0</v>
      </c>
      <c r="L25" s="183">
        <f t="shared" si="3"/>
        <v>0</v>
      </c>
      <c r="M25" s="183">
        <f>'[96]Managerial P&amp;L-SHJA Kerry'!$F25</f>
        <v>0</v>
      </c>
      <c r="N25" s="183">
        <f>[103]Sheet1!$F23</f>
        <v>0</v>
      </c>
      <c r="O25" s="183">
        <f t="shared" si="4"/>
        <v>0</v>
      </c>
      <c r="P25" s="183">
        <f>'[96]Managerial P&amp;L-SHJA Kerry'!$O25</f>
        <v>0</v>
      </c>
      <c r="Q25" s="183">
        <f>[103]Sheet1!$G23</f>
        <v>0</v>
      </c>
      <c r="R25" s="183">
        <f t="shared" si="5"/>
        <v>0</v>
      </c>
    </row>
    <row r="26" spans="1:18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3">
        <f>'[96]Managerial P&amp;L-SHJA Kerry'!$C26</f>
        <v>0</v>
      </c>
      <c r="E26" s="183">
        <f>[103]Sheet1!$C24</f>
        <v>0</v>
      </c>
      <c r="F26" s="183">
        <f t="shared" si="1"/>
        <v>0</v>
      </c>
      <c r="G26" s="183">
        <f>'[96]Managerial P&amp;L-SHJA Kerry'!$D26</f>
        <v>0</v>
      </c>
      <c r="H26" s="183">
        <f>[103]Sheet1!$D24</f>
        <v>0</v>
      </c>
      <c r="I26" s="183">
        <f t="shared" si="2"/>
        <v>0</v>
      </c>
      <c r="J26" s="183">
        <f>'[96]Managerial P&amp;L-SHJA Kerry'!$E26</f>
        <v>0</v>
      </c>
      <c r="K26" s="183">
        <f>[103]Sheet1!$E24</f>
        <v>0</v>
      </c>
      <c r="L26" s="183">
        <f t="shared" si="3"/>
        <v>0</v>
      </c>
      <c r="M26" s="183">
        <f>'[96]Managerial P&amp;L-SHJA Kerry'!$F26</f>
        <v>0</v>
      </c>
      <c r="N26" s="183">
        <f>[103]Sheet1!$F24</f>
        <v>0</v>
      </c>
      <c r="O26" s="183">
        <f t="shared" si="4"/>
        <v>0</v>
      </c>
      <c r="P26" s="183">
        <f>'[96]Managerial P&amp;L-SHJA Kerry'!$O26</f>
        <v>0</v>
      </c>
      <c r="Q26" s="183">
        <f>[103]Sheet1!$G24</f>
        <v>0</v>
      </c>
      <c r="R26" s="183">
        <f t="shared" si="5"/>
        <v>0</v>
      </c>
    </row>
    <row r="27" spans="1:18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3">
        <f>'[96]Managerial P&amp;L-SHJA Kerry'!$C27</f>
        <v>0</v>
      </c>
      <c r="E27" s="183">
        <f>[103]Sheet1!$C25</f>
        <v>0</v>
      </c>
      <c r="F27" s="183">
        <f t="shared" si="1"/>
        <v>0</v>
      </c>
      <c r="G27" s="183">
        <f>'[96]Managerial P&amp;L-SHJA Kerry'!$D27</f>
        <v>0</v>
      </c>
      <c r="H27" s="183">
        <f>[103]Sheet1!$D25</f>
        <v>0</v>
      </c>
      <c r="I27" s="183">
        <f t="shared" si="2"/>
        <v>0</v>
      </c>
      <c r="J27" s="183">
        <f>'[96]Managerial P&amp;L-SHJA Kerry'!$E27</f>
        <v>0</v>
      </c>
      <c r="K27" s="183">
        <f>[103]Sheet1!$E25</f>
        <v>0</v>
      </c>
      <c r="L27" s="183">
        <f t="shared" si="3"/>
        <v>0</v>
      </c>
      <c r="M27" s="183">
        <f>'[96]Managerial P&amp;L-SHJA Kerry'!$F27</f>
        <v>0</v>
      </c>
      <c r="N27" s="183">
        <f>[103]Sheet1!$F25</f>
        <v>0</v>
      </c>
      <c r="O27" s="183">
        <f t="shared" si="4"/>
        <v>0</v>
      </c>
      <c r="P27" s="183">
        <f>'[96]Managerial P&amp;L-SHJA Kerry'!$O27</f>
        <v>0</v>
      </c>
      <c r="Q27" s="183">
        <f>[103]Sheet1!$G25</f>
        <v>0</v>
      </c>
      <c r="R27" s="183">
        <f t="shared" si="5"/>
        <v>0</v>
      </c>
    </row>
    <row r="28" spans="1:18" s="15" customFormat="1" ht="15.95" customHeight="1" x14ac:dyDescent="0.2">
      <c r="A28" s="39"/>
      <c r="B28" s="180">
        <f t="shared" si="0"/>
        <v>25</v>
      </c>
      <c r="C28" s="172"/>
      <c r="D28" s="183">
        <f>'[96]Managerial P&amp;L-SHJA Kerry'!$C28</f>
        <v>0</v>
      </c>
      <c r="E28" s="183">
        <f>[103]Sheet1!$C26</f>
        <v>0</v>
      </c>
      <c r="F28" s="183">
        <f t="shared" si="1"/>
        <v>0</v>
      </c>
      <c r="G28" s="183">
        <f>'[96]Managerial P&amp;L-SHJA Kerry'!$D28</f>
        <v>0</v>
      </c>
      <c r="H28" s="183">
        <f>[103]Sheet1!$D26</f>
        <v>0</v>
      </c>
      <c r="I28" s="183">
        <f t="shared" si="2"/>
        <v>0</v>
      </c>
      <c r="J28" s="183">
        <f>'[96]Managerial P&amp;L-SHJA Kerry'!$E28</f>
        <v>0</v>
      </c>
      <c r="K28" s="183">
        <f>[103]Sheet1!$E26</f>
        <v>0</v>
      </c>
      <c r="L28" s="183">
        <f t="shared" si="3"/>
        <v>0</v>
      </c>
      <c r="M28" s="183">
        <f>'[96]Managerial P&amp;L-SHJA Kerry'!$F28</f>
        <v>0</v>
      </c>
      <c r="N28" s="183">
        <f>[103]Sheet1!$F26</f>
        <v>0</v>
      </c>
      <c r="O28" s="183">
        <f t="shared" si="4"/>
        <v>0</v>
      </c>
      <c r="P28" s="183">
        <f>'[96]Managerial P&amp;L-SHJA Kerry'!$O28</f>
        <v>0</v>
      </c>
      <c r="Q28" s="183">
        <f>[103]Sheet1!$G26</f>
        <v>0</v>
      </c>
      <c r="R28" s="183">
        <f t="shared" si="5"/>
        <v>0</v>
      </c>
    </row>
    <row r="29" spans="1:18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3">
        <f>'[96]Managerial P&amp;L-SHJA Kerry'!$C29</f>
        <v>0</v>
      </c>
      <c r="E29" s="183">
        <f>[103]Sheet1!$C27</f>
        <v>0</v>
      </c>
      <c r="F29" s="183">
        <f t="shared" si="1"/>
        <v>0</v>
      </c>
      <c r="G29" s="183">
        <f>'[96]Managerial P&amp;L-SHJA Kerry'!$D29</f>
        <v>114922.45</v>
      </c>
      <c r="H29" s="183" t="str">
        <f>[103]Sheet1!$D27</f>
        <v>114,922.45</v>
      </c>
      <c r="I29" s="183">
        <f t="shared" si="2"/>
        <v>0</v>
      </c>
      <c r="J29" s="183">
        <f>'[96]Managerial P&amp;L-SHJA Kerry'!$E29</f>
        <v>306358.79000000004</v>
      </c>
      <c r="K29" s="183" t="str">
        <f>[103]Sheet1!$E27</f>
        <v>306,358.79</v>
      </c>
      <c r="L29" s="183">
        <f t="shared" si="3"/>
        <v>0</v>
      </c>
      <c r="M29" s="183">
        <f>'[96]Managerial P&amp;L-SHJA Kerry'!$F29</f>
        <v>246398.93000000002</v>
      </c>
      <c r="N29" s="183" t="str">
        <f>[103]Sheet1!$F27</f>
        <v>246,398.93</v>
      </c>
      <c r="O29" s="183">
        <f t="shared" si="4"/>
        <v>0</v>
      </c>
      <c r="P29" s="183">
        <f>'[96]Managerial P&amp;L-SHJA Kerry'!$O29</f>
        <v>667680.16999999993</v>
      </c>
      <c r="Q29" s="183" t="str">
        <f>[103]Sheet1!$G27</f>
        <v>667,680.17</v>
      </c>
      <c r="R29" s="183">
        <f t="shared" si="5"/>
        <v>0</v>
      </c>
    </row>
    <row r="30" spans="1:18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3">
        <f>'[96]Managerial P&amp;L-SHJA Kerry'!$C30</f>
        <v>0</v>
      </c>
      <c r="E30" s="183">
        <f>[103]Sheet1!$C28</f>
        <v>0</v>
      </c>
      <c r="F30" s="183">
        <f t="shared" si="1"/>
        <v>0</v>
      </c>
      <c r="G30" s="183">
        <f>'[96]Managerial P&amp;L-SHJA Kerry'!$D30</f>
        <v>0</v>
      </c>
      <c r="H30" s="183">
        <f>[103]Sheet1!$D28</f>
        <v>0</v>
      </c>
      <c r="I30" s="183">
        <f t="shared" si="2"/>
        <v>0</v>
      </c>
      <c r="J30" s="183">
        <f>'[96]Managerial P&amp;L-SHJA Kerry'!$E30</f>
        <v>0.2062281247361428</v>
      </c>
      <c r="K30" s="183">
        <f>[103]Sheet1!$E28</f>
        <v>0</v>
      </c>
      <c r="L30" s="183">
        <f t="shared" si="3"/>
        <v>0.2062281247361428</v>
      </c>
      <c r="M30" s="183">
        <f>'[96]Managerial P&amp;L-SHJA Kerry'!$F30</f>
        <v>0.19315186647127724</v>
      </c>
      <c r="N30" s="183">
        <f>[103]Sheet1!$F28</f>
        <v>0</v>
      </c>
      <c r="O30" s="183">
        <f t="shared" si="4"/>
        <v>0.19315186647127724</v>
      </c>
      <c r="P30" s="183">
        <f>'[96]Managerial P&amp;L-SHJA Kerry'!$O30</f>
        <v>0.24180726095288771</v>
      </c>
      <c r="Q30" s="183">
        <f>[103]Sheet1!$G28</f>
        <v>0</v>
      </c>
      <c r="R30" s="184">
        <f t="shared" si="5"/>
        <v>0.24180726095288771</v>
      </c>
    </row>
    <row r="31" spans="1:18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3">
        <f>'[96]Managerial P&amp;L-SHJA Kerry'!$C31</f>
        <v>0</v>
      </c>
      <c r="E31" s="183">
        <f>[103]Sheet1!$C29</f>
        <v>0</v>
      </c>
      <c r="F31" s="183">
        <f t="shared" si="1"/>
        <v>0</v>
      </c>
      <c r="G31" s="183">
        <f>'[96]Managerial P&amp;L-SHJA Kerry'!$D31</f>
        <v>114922.45</v>
      </c>
      <c r="H31" s="183" t="str">
        <f>[103]Sheet1!$D29</f>
        <v>114,922.45</v>
      </c>
      <c r="I31" s="183">
        <f t="shared" si="2"/>
        <v>0</v>
      </c>
      <c r="J31" s="183">
        <f>'[96]Managerial P&amp;L-SHJA Kerry'!$E31</f>
        <v>158920.06</v>
      </c>
      <c r="K31" s="183" t="str">
        <f>[103]Sheet1!$E29</f>
        <v>158,920.06</v>
      </c>
      <c r="L31" s="183">
        <f t="shared" si="3"/>
        <v>0</v>
      </c>
      <c r="M31" s="183">
        <f>'[96]Managerial P&amp;L-SHJA Kerry'!$F31</f>
        <v>138418.31</v>
      </c>
      <c r="N31" s="183" t="str">
        <f>[103]Sheet1!$F29</f>
        <v>138,418.31</v>
      </c>
      <c r="O31" s="183">
        <f t="shared" si="4"/>
        <v>0</v>
      </c>
      <c r="P31" s="183">
        <f>'[96]Managerial P&amp;L-SHJA Kerry'!$O31</f>
        <v>412260.82</v>
      </c>
      <c r="Q31" s="183" t="str">
        <f>[103]Sheet1!$G29</f>
        <v>412,260.82</v>
      </c>
      <c r="R31" s="183">
        <f t="shared" si="5"/>
        <v>0</v>
      </c>
    </row>
    <row r="32" spans="1:18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3">
        <f>'[96]Managerial P&amp;L-SHJA Kerry'!$C32</f>
        <v>0</v>
      </c>
      <c r="E32" s="183">
        <f>[103]Sheet1!$C30</f>
        <v>0</v>
      </c>
      <c r="F32" s="183">
        <f t="shared" si="1"/>
        <v>0</v>
      </c>
      <c r="G32" s="183">
        <f>'[96]Managerial P&amp;L-SHJA Kerry'!$D32</f>
        <v>0</v>
      </c>
      <c r="H32" s="183">
        <f>[103]Sheet1!$D30</f>
        <v>0</v>
      </c>
      <c r="I32" s="183">
        <f t="shared" si="2"/>
        <v>0</v>
      </c>
      <c r="J32" s="183">
        <f>'[96]Managerial P&amp;L-SHJA Kerry'!$E32</f>
        <v>119173.85</v>
      </c>
      <c r="K32" s="183" t="str">
        <f>[103]Sheet1!$E30</f>
        <v>119,173.85</v>
      </c>
      <c r="L32" s="183">
        <f t="shared" si="3"/>
        <v>0</v>
      </c>
      <c r="M32" s="183">
        <f>'[96]Managerial P&amp;L-SHJA Kerry'!$F32</f>
        <v>95900.76</v>
      </c>
      <c r="N32" s="183" t="str">
        <f>[103]Sheet1!$F30</f>
        <v>95,900.76</v>
      </c>
      <c r="O32" s="183">
        <f t="shared" si="4"/>
        <v>0</v>
      </c>
      <c r="P32" s="183">
        <f>'[96]Managerial P&amp;L-SHJA Kerry'!$O32</f>
        <v>215074.61</v>
      </c>
      <c r="Q32" s="183" t="str">
        <f>[103]Sheet1!$G30</f>
        <v>215,074.61</v>
      </c>
      <c r="R32" s="183">
        <f t="shared" si="5"/>
        <v>0</v>
      </c>
    </row>
    <row r="33" spans="1:18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3">
        <f>'[96]Managerial P&amp;L-SHJA Kerry'!$C33</f>
        <v>0</v>
      </c>
      <c r="E33" s="183">
        <f>[103]Sheet1!$C31</f>
        <v>0</v>
      </c>
      <c r="F33" s="183">
        <f t="shared" si="1"/>
        <v>0</v>
      </c>
      <c r="G33" s="183">
        <f>'[96]Managerial P&amp;L-SHJA Kerry'!$D33</f>
        <v>0</v>
      </c>
      <c r="H33" s="183">
        <f>[103]Sheet1!$D31</f>
        <v>0</v>
      </c>
      <c r="I33" s="183">
        <f t="shared" si="2"/>
        <v>0</v>
      </c>
      <c r="J33" s="183">
        <f>'[96]Managerial P&amp;L-SHJA Kerry'!$E33</f>
        <v>28199.61</v>
      </c>
      <c r="K33" s="183" t="str">
        <f>[103]Sheet1!$E31</f>
        <v>28,199.61</v>
      </c>
      <c r="L33" s="183">
        <f t="shared" si="3"/>
        <v>0</v>
      </c>
      <c r="M33" s="183">
        <f>'[96]Managerial P&amp;L-SHJA Kerry'!$F33</f>
        <v>10767.71</v>
      </c>
      <c r="N33" s="183" t="str">
        <f>[103]Sheet1!$F31</f>
        <v>10,767.71</v>
      </c>
      <c r="O33" s="183">
        <f t="shared" si="4"/>
        <v>0</v>
      </c>
      <c r="P33" s="183">
        <f>'[96]Managerial P&amp;L-SHJA Kerry'!$O33</f>
        <v>38967.32</v>
      </c>
      <c r="Q33" s="183" t="str">
        <f>[103]Sheet1!$G31</f>
        <v>38,967.32</v>
      </c>
      <c r="R33" s="183">
        <f t="shared" si="5"/>
        <v>0</v>
      </c>
    </row>
    <row r="34" spans="1:18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3">
        <f>'[96]Managerial P&amp;L-SHJA Kerry'!$C34</f>
        <v>0</v>
      </c>
      <c r="E34" s="183">
        <f>[103]Sheet1!$C32</f>
        <v>0</v>
      </c>
      <c r="F34" s="183">
        <f t="shared" si="1"/>
        <v>0</v>
      </c>
      <c r="G34" s="183">
        <f>'[96]Managerial P&amp;L-SHJA Kerry'!$D34</f>
        <v>0</v>
      </c>
      <c r="H34" s="183">
        <f>[103]Sheet1!$D32</f>
        <v>0</v>
      </c>
      <c r="I34" s="183">
        <f t="shared" si="2"/>
        <v>0</v>
      </c>
      <c r="J34" s="183">
        <f>'[96]Managerial P&amp;L-SHJA Kerry'!$E34</f>
        <v>65.27</v>
      </c>
      <c r="K34" s="183">
        <f>[103]Sheet1!$E32</f>
        <v>65.27</v>
      </c>
      <c r="L34" s="183">
        <f t="shared" si="3"/>
        <v>0</v>
      </c>
      <c r="M34" s="183">
        <f>'[96]Managerial P&amp;L-SHJA Kerry'!$F34</f>
        <v>-65.27</v>
      </c>
      <c r="N34" s="183">
        <f>[103]Sheet1!$F32</f>
        <v>-65.27</v>
      </c>
      <c r="O34" s="183">
        <f t="shared" si="4"/>
        <v>0</v>
      </c>
      <c r="P34" s="183">
        <f>'[96]Managerial P&amp;L-SHJA Kerry'!$O34</f>
        <v>0</v>
      </c>
      <c r="Q34" s="183">
        <f>[103]Sheet1!$G32</f>
        <v>0</v>
      </c>
      <c r="R34" s="183">
        <f t="shared" si="5"/>
        <v>0</v>
      </c>
    </row>
    <row r="35" spans="1:18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3">
        <f>'[96]Managerial P&amp;L-SHJA Kerry'!$C35</f>
        <v>0</v>
      </c>
      <c r="E35" s="183">
        <f>[103]Sheet1!$C33</f>
        <v>0</v>
      </c>
      <c r="F35" s="183">
        <f t="shared" si="1"/>
        <v>0</v>
      </c>
      <c r="G35" s="183">
        <f>'[96]Managerial P&amp;L-SHJA Kerry'!$D35</f>
        <v>0</v>
      </c>
      <c r="H35" s="183">
        <f>[103]Sheet1!$D33</f>
        <v>0</v>
      </c>
      <c r="I35" s="183">
        <f t="shared" si="2"/>
        <v>0</v>
      </c>
      <c r="J35" s="183">
        <f>'[96]Managerial P&amp;L-SHJA Kerry'!$E35</f>
        <v>0</v>
      </c>
      <c r="K35" s="183">
        <f>[103]Sheet1!$E33</f>
        <v>0</v>
      </c>
      <c r="L35" s="183">
        <f t="shared" si="3"/>
        <v>0</v>
      </c>
      <c r="M35" s="183">
        <f>'[96]Managerial P&amp;L-SHJA Kerry'!$F35</f>
        <v>1377.42</v>
      </c>
      <c r="N35" s="183" t="str">
        <f>[103]Sheet1!$F33</f>
        <v>1,377.42</v>
      </c>
      <c r="O35" s="183">
        <f t="shared" si="4"/>
        <v>0</v>
      </c>
      <c r="P35" s="183">
        <f>'[96]Managerial P&amp;L-SHJA Kerry'!$O35</f>
        <v>1377.42</v>
      </c>
      <c r="Q35" s="183" t="str">
        <f>[103]Sheet1!$G33</f>
        <v>1,377.42</v>
      </c>
      <c r="R35" s="183">
        <f t="shared" si="5"/>
        <v>0</v>
      </c>
    </row>
    <row r="36" spans="1:18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3">
        <f>'[96]Managerial P&amp;L-SHJA Kerry'!$C36</f>
        <v>0</v>
      </c>
      <c r="E36" s="183">
        <f>[103]Sheet1!$C34</f>
        <v>0</v>
      </c>
      <c r="F36" s="183">
        <f t="shared" si="1"/>
        <v>0</v>
      </c>
      <c r="G36" s="183">
        <f>'[96]Managerial P&amp;L-SHJA Kerry'!$D36</f>
        <v>0</v>
      </c>
      <c r="H36" s="183">
        <f>[103]Sheet1!$D34</f>
        <v>0</v>
      </c>
      <c r="I36" s="183">
        <f t="shared" si="2"/>
        <v>0</v>
      </c>
      <c r="J36" s="183">
        <f>'[96]Managerial P&amp;L-SHJA Kerry'!$E36</f>
        <v>0</v>
      </c>
      <c r="K36" s="183">
        <f>[103]Sheet1!$E34</f>
        <v>0</v>
      </c>
      <c r="L36" s="183">
        <f t="shared" si="3"/>
        <v>0</v>
      </c>
      <c r="M36" s="183">
        <f>'[96]Managerial P&amp;L-SHJA Kerry'!$F36</f>
        <v>0</v>
      </c>
      <c r="N36" s="183">
        <f>[103]Sheet1!$F34</f>
        <v>0</v>
      </c>
      <c r="O36" s="183">
        <f t="shared" si="4"/>
        <v>0</v>
      </c>
      <c r="P36" s="183">
        <f>'[96]Managerial P&amp;L-SHJA Kerry'!$O36</f>
        <v>0</v>
      </c>
      <c r="Q36" s="183">
        <f>[103]Sheet1!$G34</f>
        <v>0</v>
      </c>
      <c r="R36" s="183">
        <f t="shared" si="5"/>
        <v>0</v>
      </c>
    </row>
    <row r="37" spans="1:18" s="15" customFormat="1" ht="15.95" customHeight="1" x14ac:dyDescent="0.2">
      <c r="A37" s="39"/>
      <c r="B37" s="180">
        <f t="shared" si="0"/>
        <v>34</v>
      </c>
      <c r="C37" s="172" t="s">
        <v>1636</v>
      </c>
      <c r="D37" s="183">
        <f>'[96]Managerial P&amp;L-SHJA Kerry'!$C37</f>
        <v>0</v>
      </c>
      <c r="E37" s="183">
        <f>[103]Sheet1!$C35</f>
        <v>0</v>
      </c>
      <c r="F37" s="183">
        <f t="shared" si="1"/>
        <v>0</v>
      </c>
      <c r="G37" s="183">
        <f>'[96]Managerial P&amp;L-SHJA Kerry'!$D37</f>
        <v>0</v>
      </c>
      <c r="H37" s="183">
        <f>[103]Sheet1!$D35</f>
        <v>0</v>
      </c>
      <c r="I37" s="183">
        <f t="shared" si="2"/>
        <v>0</v>
      </c>
      <c r="J37" s="183">
        <f>'[96]Managerial P&amp;L-SHJA Kerry'!$E37</f>
        <v>0</v>
      </c>
      <c r="K37" s="183">
        <f>[103]Sheet1!$E35</f>
        <v>0</v>
      </c>
      <c r="L37" s="183">
        <f t="shared" si="3"/>
        <v>0</v>
      </c>
      <c r="M37" s="183">
        <f>'[96]Managerial P&amp;L-SHJA Kerry'!$F37</f>
        <v>0</v>
      </c>
      <c r="N37" s="183">
        <f>[103]Sheet1!$F35</f>
        <v>0</v>
      </c>
      <c r="O37" s="183">
        <f t="shared" si="4"/>
        <v>0</v>
      </c>
      <c r="P37" s="183">
        <f>'[96]Managerial P&amp;L-SHJA Kerry'!$O37</f>
        <v>0</v>
      </c>
      <c r="Q37" s="183">
        <f>[103]Sheet1!$G35</f>
        <v>0</v>
      </c>
      <c r="R37" s="183">
        <f t="shared" si="5"/>
        <v>0</v>
      </c>
    </row>
    <row r="38" spans="1:18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3">
        <f>'[96]Managerial P&amp;L-SHJA Kerry'!$C38</f>
        <v>0</v>
      </c>
      <c r="E38" s="183">
        <f>[103]Sheet1!$C36</f>
        <v>0</v>
      </c>
      <c r="F38" s="183">
        <f t="shared" si="1"/>
        <v>0</v>
      </c>
      <c r="G38" s="183">
        <f>'[96]Managerial P&amp;L-SHJA Kerry'!$D38</f>
        <v>29793.09</v>
      </c>
      <c r="H38" s="183" t="str">
        <f>[103]Sheet1!$D36</f>
        <v>29,793.09</v>
      </c>
      <c r="I38" s="183">
        <f t="shared" si="2"/>
        <v>0</v>
      </c>
      <c r="J38" s="183">
        <f>'[96]Managerial P&amp;L-SHJA Kerry'!$E38</f>
        <v>169636.97999999998</v>
      </c>
      <c r="K38" s="183" t="str">
        <f>[103]Sheet1!$E36</f>
        <v>169,636.98</v>
      </c>
      <c r="L38" s="183">
        <f t="shared" si="3"/>
        <v>0</v>
      </c>
      <c r="M38" s="183">
        <f>'[96]Managerial P&amp;L-SHJA Kerry'!$F38</f>
        <v>142741.06</v>
      </c>
      <c r="N38" s="183" t="str">
        <f>[103]Sheet1!$F36</f>
        <v>142,741.06</v>
      </c>
      <c r="O38" s="183">
        <f t="shared" si="4"/>
        <v>0</v>
      </c>
      <c r="P38" s="183">
        <f>'[96]Managerial P&amp;L-SHJA Kerry'!$O38</f>
        <v>342171.13000000006</v>
      </c>
      <c r="Q38" s="183" t="str">
        <f>[103]Sheet1!$G36</f>
        <v>342,171.13</v>
      </c>
      <c r="R38" s="183">
        <f t="shared" si="5"/>
        <v>0</v>
      </c>
    </row>
    <row r="39" spans="1:18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3">
        <f>'[96]Managerial P&amp;L-SHJA Kerry'!$C39</f>
        <v>0</v>
      </c>
      <c r="E39" s="183">
        <f>[103]Sheet1!$C37</f>
        <v>0</v>
      </c>
      <c r="F39" s="183">
        <f t="shared" si="1"/>
        <v>0</v>
      </c>
      <c r="G39" s="183">
        <f>'[96]Managerial P&amp;L-SHJA Kerry'!$D39</f>
        <v>0</v>
      </c>
      <c r="H39" s="183">
        <f>[103]Sheet1!$D37</f>
        <v>0</v>
      </c>
      <c r="I39" s="183">
        <f t="shared" si="2"/>
        <v>0</v>
      </c>
      <c r="J39" s="183">
        <f>'[96]Managerial P&amp;L-SHJA Kerry'!$E39</f>
        <v>0.11419263103664351</v>
      </c>
      <c r="K39" s="183">
        <f>[103]Sheet1!$E37</f>
        <v>0</v>
      </c>
      <c r="L39" s="183">
        <f t="shared" si="3"/>
        <v>0.11419263103664351</v>
      </c>
      <c r="M39" s="183">
        <f>'[96]Managerial P&amp;L-SHJA Kerry'!$F39</f>
        <v>0.11189456935177669</v>
      </c>
      <c r="N39" s="183">
        <f>[103]Sheet1!$F37</f>
        <v>0</v>
      </c>
      <c r="O39" s="183">
        <f t="shared" si="4"/>
        <v>0.11189456935177669</v>
      </c>
      <c r="P39" s="183">
        <f>'[96]Managerial P&amp;L-SHJA Kerry'!$O39</f>
        <v>0.12392080436124751</v>
      </c>
      <c r="Q39" s="183">
        <f>[103]Sheet1!$G37</f>
        <v>0</v>
      </c>
      <c r="R39" s="184">
        <f t="shared" si="5"/>
        <v>0.12392080436124751</v>
      </c>
    </row>
    <row r="40" spans="1:18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3">
        <f>'[96]Managerial P&amp;L-SHJA Kerry'!$C40</f>
        <v>0</v>
      </c>
      <c r="E40" s="183">
        <f>[103]Sheet1!$C38</f>
        <v>0</v>
      </c>
      <c r="F40" s="183">
        <f t="shared" si="1"/>
        <v>0</v>
      </c>
      <c r="G40" s="183">
        <f>'[96]Managerial P&amp;L-SHJA Kerry'!$D40</f>
        <v>13547.63</v>
      </c>
      <c r="H40" s="183" t="str">
        <f>[103]Sheet1!$D38</f>
        <v>13,547.63</v>
      </c>
      <c r="I40" s="183">
        <f t="shared" si="2"/>
        <v>0</v>
      </c>
      <c r="J40" s="183">
        <f>'[96]Managerial P&amp;L-SHJA Kerry'!$E40</f>
        <v>50570</v>
      </c>
      <c r="K40" s="183" t="str">
        <f>[103]Sheet1!$E38</f>
        <v>50,570.00</v>
      </c>
      <c r="L40" s="183">
        <f t="shared" si="3"/>
        <v>0</v>
      </c>
      <c r="M40" s="183">
        <f>'[96]Managerial P&amp;L-SHJA Kerry'!$F40</f>
        <v>50115</v>
      </c>
      <c r="N40" s="183" t="str">
        <f>[103]Sheet1!$F38</f>
        <v>50,115.00</v>
      </c>
      <c r="O40" s="183">
        <f t="shared" si="4"/>
        <v>0</v>
      </c>
      <c r="P40" s="183">
        <f>'[96]Managerial P&amp;L-SHJA Kerry'!$O40</f>
        <v>114232.63</v>
      </c>
      <c r="Q40" s="183" t="str">
        <f>[103]Sheet1!$G38</f>
        <v>114,232.63</v>
      </c>
      <c r="R40" s="183">
        <f t="shared" si="5"/>
        <v>0</v>
      </c>
    </row>
    <row r="41" spans="1:18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3">
        <f>'[96]Managerial P&amp;L-SHJA Kerry'!$C41</f>
        <v>0</v>
      </c>
      <c r="E41" s="183">
        <f>[103]Sheet1!$C39</f>
        <v>0</v>
      </c>
      <c r="F41" s="183">
        <f t="shared" si="1"/>
        <v>0</v>
      </c>
      <c r="G41" s="183">
        <f>'[96]Managerial P&amp;L-SHJA Kerry'!$D41</f>
        <v>0</v>
      </c>
      <c r="H41" s="183">
        <f>[103]Sheet1!$D39</f>
        <v>0</v>
      </c>
      <c r="I41" s="183">
        <f t="shared" si="2"/>
        <v>0</v>
      </c>
      <c r="J41" s="183">
        <f>'[96]Managerial P&amp;L-SHJA Kerry'!$E41</f>
        <v>6000</v>
      </c>
      <c r="K41" s="183" t="str">
        <f>[103]Sheet1!$E39</f>
        <v>6,000.00</v>
      </c>
      <c r="L41" s="183">
        <f t="shared" si="3"/>
        <v>0</v>
      </c>
      <c r="M41" s="183">
        <f>'[96]Managerial P&amp;L-SHJA Kerry'!$F41</f>
        <v>4000</v>
      </c>
      <c r="N41" s="183" t="str">
        <f>[103]Sheet1!$F39</f>
        <v>4,000.00</v>
      </c>
      <c r="O41" s="183">
        <f t="shared" si="4"/>
        <v>0</v>
      </c>
      <c r="P41" s="183">
        <f>'[96]Managerial P&amp;L-SHJA Kerry'!$O41</f>
        <v>10000</v>
      </c>
      <c r="Q41" s="183" t="str">
        <f>[103]Sheet1!$G39</f>
        <v>10,000.00</v>
      </c>
      <c r="R41" s="183">
        <f t="shared" si="5"/>
        <v>0</v>
      </c>
    </row>
    <row r="42" spans="1:18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3">
        <f>'[96]Managerial P&amp;L-SHJA Kerry'!$C42</f>
        <v>0</v>
      </c>
      <c r="E42" s="183">
        <f>[103]Sheet1!$C40</f>
        <v>0</v>
      </c>
      <c r="F42" s="183">
        <f t="shared" si="1"/>
        <v>0</v>
      </c>
      <c r="G42" s="183">
        <f>'[96]Managerial P&amp;L-SHJA Kerry'!$D42</f>
        <v>0</v>
      </c>
      <c r="H42" s="183">
        <f>[103]Sheet1!$D40</f>
        <v>0</v>
      </c>
      <c r="I42" s="183">
        <f t="shared" si="2"/>
        <v>0</v>
      </c>
      <c r="J42" s="183">
        <f>'[96]Managerial P&amp;L-SHJA Kerry'!$E42</f>
        <v>0</v>
      </c>
      <c r="K42" s="183">
        <f>[103]Sheet1!$E40</f>
        <v>0</v>
      </c>
      <c r="L42" s="183">
        <f t="shared" si="3"/>
        <v>0</v>
      </c>
      <c r="M42" s="183">
        <f>'[96]Managerial P&amp;L-SHJA Kerry'!$F42</f>
        <v>6357.13</v>
      </c>
      <c r="N42" s="183" t="str">
        <f>[103]Sheet1!$F40</f>
        <v>6,357.13</v>
      </c>
      <c r="O42" s="183">
        <f t="shared" si="4"/>
        <v>0</v>
      </c>
      <c r="P42" s="183">
        <f>'[96]Managerial P&amp;L-SHJA Kerry'!$O42</f>
        <v>6357.13</v>
      </c>
      <c r="Q42" s="183" t="str">
        <f>[103]Sheet1!$G40</f>
        <v>6,357.13</v>
      </c>
      <c r="R42" s="183">
        <f t="shared" si="5"/>
        <v>0</v>
      </c>
    </row>
    <row r="43" spans="1:18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3">
        <f>'[96]Managerial P&amp;L-SHJA Kerry'!$C43</f>
        <v>0</v>
      </c>
      <c r="E43" s="183">
        <f>[103]Sheet1!$C41</f>
        <v>0</v>
      </c>
      <c r="F43" s="183">
        <f t="shared" si="1"/>
        <v>0</v>
      </c>
      <c r="G43" s="183">
        <f>'[96]Managerial P&amp;L-SHJA Kerry'!$D43</f>
        <v>0</v>
      </c>
      <c r="H43" s="183">
        <f>[103]Sheet1!$D41</f>
        <v>0</v>
      </c>
      <c r="I43" s="183">
        <f t="shared" si="2"/>
        <v>0</v>
      </c>
      <c r="J43" s="183">
        <f>'[96]Managerial P&amp;L-SHJA Kerry'!$E43</f>
        <v>67524.06</v>
      </c>
      <c r="K43" s="183" t="str">
        <f>[103]Sheet1!$E41</f>
        <v>67,524.06</v>
      </c>
      <c r="L43" s="183">
        <f t="shared" si="3"/>
        <v>0</v>
      </c>
      <c r="M43" s="183">
        <f>'[96]Managerial P&amp;L-SHJA Kerry'!$F43</f>
        <v>39345.1</v>
      </c>
      <c r="N43" s="183" t="str">
        <f>[103]Sheet1!$F41</f>
        <v>39,345.10</v>
      </c>
      <c r="O43" s="183">
        <f t="shared" si="4"/>
        <v>0</v>
      </c>
      <c r="P43" s="183">
        <f>'[96]Managerial P&amp;L-SHJA Kerry'!$O43</f>
        <v>106869.16</v>
      </c>
      <c r="Q43" s="183" t="str">
        <f>[103]Sheet1!$G41</f>
        <v>106,869.16</v>
      </c>
      <c r="R43" s="183">
        <f t="shared" si="5"/>
        <v>0</v>
      </c>
    </row>
    <row r="44" spans="1:18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3">
        <f>'[96]Managerial P&amp;L-SHJA Kerry'!$C44</f>
        <v>0</v>
      </c>
      <c r="E44" s="183">
        <f>[103]Sheet1!$C42</f>
        <v>0</v>
      </c>
      <c r="F44" s="183">
        <f t="shared" si="1"/>
        <v>0</v>
      </c>
      <c r="G44" s="183">
        <f>'[96]Managerial P&amp;L-SHJA Kerry'!$D44</f>
        <v>0</v>
      </c>
      <c r="H44" s="183">
        <f>[103]Sheet1!$D42</f>
        <v>0</v>
      </c>
      <c r="I44" s="183">
        <f t="shared" si="2"/>
        <v>0</v>
      </c>
      <c r="J44" s="183">
        <f>'[96]Managerial P&amp;L-SHJA Kerry'!$E44</f>
        <v>0</v>
      </c>
      <c r="K44" s="183">
        <f>[103]Sheet1!$E42</f>
        <v>0</v>
      </c>
      <c r="L44" s="183">
        <f t="shared" si="3"/>
        <v>0</v>
      </c>
      <c r="M44" s="183">
        <f>'[96]Managerial P&amp;L-SHJA Kerry'!$F44</f>
        <v>0</v>
      </c>
      <c r="N44" s="183">
        <f>[103]Sheet1!$F42</f>
        <v>0</v>
      </c>
      <c r="O44" s="183">
        <f t="shared" si="4"/>
        <v>0</v>
      </c>
      <c r="P44" s="183">
        <f>'[96]Managerial P&amp;L-SHJA Kerry'!$O44</f>
        <v>0</v>
      </c>
      <c r="Q44" s="183">
        <f>[103]Sheet1!$G42</f>
        <v>0</v>
      </c>
      <c r="R44" s="183">
        <f t="shared" si="5"/>
        <v>0</v>
      </c>
    </row>
    <row r="45" spans="1:18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3">
        <f>'[96]Managerial P&amp;L-SHJA Kerry'!$C45</f>
        <v>0</v>
      </c>
      <c r="E45" s="183">
        <f>[103]Sheet1!$C43</f>
        <v>0</v>
      </c>
      <c r="F45" s="183">
        <f t="shared" si="1"/>
        <v>0</v>
      </c>
      <c r="G45" s="183">
        <f>'[96]Managerial P&amp;L-SHJA Kerry'!$D45</f>
        <v>0</v>
      </c>
      <c r="H45" s="183">
        <f>[103]Sheet1!$D43</f>
        <v>0</v>
      </c>
      <c r="I45" s="183">
        <f t="shared" si="2"/>
        <v>0</v>
      </c>
      <c r="J45" s="183">
        <f>'[96]Managerial P&amp;L-SHJA Kerry'!$E45</f>
        <v>0</v>
      </c>
      <c r="K45" s="183">
        <f>[103]Sheet1!$E43</f>
        <v>0</v>
      </c>
      <c r="L45" s="183">
        <f t="shared" si="3"/>
        <v>0</v>
      </c>
      <c r="M45" s="183">
        <f>'[96]Managerial P&amp;L-SHJA Kerry'!$F45</f>
        <v>0</v>
      </c>
      <c r="N45" s="183">
        <f>[103]Sheet1!$F43</f>
        <v>0</v>
      </c>
      <c r="O45" s="183">
        <f t="shared" si="4"/>
        <v>0</v>
      </c>
      <c r="P45" s="183">
        <f>'[96]Managerial P&amp;L-SHJA Kerry'!$O45</f>
        <v>0</v>
      </c>
      <c r="Q45" s="183">
        <f>[103]Sheet1!$G43</f>
        <v>0</v>
      </c>
      <c r="R45" s="183">
        <f t="shared" si="5"/>
        <v>0</v>
      </c>
    </row>
    <row r="46" spans="1:18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3">
        <f>'[96]Managerial P&amp;L-SHJA Kerry'!$C46</f>
        <v>0</v>
      </c>
      <c r="E46" s="183">
        <f>[103]Sheet1!$C44</f>
        <v>0</v>
      </c>
      <c r="F46" s="183">
        <f t="shared" si="1"/>
        <v>0</v>
      </c>
      <c r="G46" s="183">
        <f>'[96]Managerial P&amp;L-SHJA Kerry'!$D46</f>
        <v>7357.9</v>
      </c>
      <c r="H46" s="183" t="str">
        <f>[103]Sheet1!$D44</f>
        <v>7,357.90</v>
      </c>
      <c r="I46" s="183">
        <f t="shared" si="2"/>
        <v>0</v>
      </c>
      <c r="J46" s="183">
        <f>'[96]Managerial P&amp;L-SHJA Kerry'!$E46</f>
        <v>11319.4</v>
      </c>
      <c r="K46" s="183" t="str">
        <f>[103]Sheet1!$E44</f>
        <v>11,319.40</v>
      </c>
      <c r="L46" s="183">
        <f t="shared" si="3"/>
        <v>0</v>
      </c>
      <c r="M46" s="183">
        <f>'[96]Managerial P&amp;L-SHJA Kerry'!$F46</f>
        <v>13161.7</v>
      </c>
      <c r="N46" s="183" t="str">
        <f>[103]Sheet1!$F44</f>
        <v>13,161.70</v>
      </c>
      <c r="O46" s="183">
        <f t="shared" si="4"/>
        <v>0</v>
      </c>
      <c r="P46" s="183">
        <f>'[96]Managerial P&amp;L-SHJA Kerry'!$O46</f>
        <v>31839</v>
      </c>
      <c r="Q46" s="183" t="str">
        <f>[103]Sheet1!$G44</f>
        <v>31,839.00</v>
      </c>
      <c r="R46" s="183">
        <f t="shared" si="5"/>
        <v>0</v>
      </c>
    </row>
    <row r="47" spans="1:18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3">
        <f>'[96]Managerial P&amp;L-SHJA Kerry'!$C47</f>
        <v>0</v>
      </c>
      <c r="E47" s="183">
        <f>[103]Sheet1!$C45</f>
        <v>0</v>
      </c>
      <c r="F47" s="183">
        <f t="shared" si="1"/>
        <v>0</v>
      </c>
      <c r="G47" s="183">
        <f>'[96]Managerial P&amp;L-SHJA Kerry'!$D47</f>
        <v>2275</v>
      </c>
      <c r="H47" s="183" t="str">
        <f>[103]Sheet1!$D45</f>
        <v>2,275.00</v>
      </c>
      <c r="I47" s="183">
        <f t="shared" si="2"/>
        <v>0</v>
      </c>
      <c r="J47" s="183">
        <f>'[96]Managerial P&amp;L-SHJA Kerry'!$E47</f>
        <v>2695</v>
      </c>
      <c r="K47" s="183" t="str">
        <f>[103]Sheet1!$E45</f>
        <v>2,695.00</v>
      </c>
      <c r="L47" s="183">
        <f t="shared" si="3"/>
        <v>0</v>
      </c>
      <c r="M47" s="183">
        <f>'[96]Managerial P&amp;L-SHJA Kerry'!$F47</f>
        <v>3115</v>
      </c>
      <c r="N47" s="183" t="str">
        <f>[103]Sheet1!$F45</f>
        <v>3,115.00</v>
      </c>
      <c r="O47" s="183">
        <f t="shared" si="4"/>
        <v>0</v>
      </c>
      <c r="P47" s="183">
        <f>'[96]Managerial P&amp;L-SHJA Kerry'!$O47</f>
        <v>8085</v>
      </c>
      <c r="Q47" s="183" t="str">
        <f>[103]Sheet1!$G45</f>
        <v>8,085.00</v>
      </c>
      <c r="R47" s="183">
        <f t="shared" si="5"/>
        <v>0</v>
      </c>
    </row>
    <row r="48" spans="1:18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3">
        <f>'[96]Managerial P&amp;L-SHJA Kerry'!$C48</f>
        <v>0</v>
      </c>
      <c r="E48" s="183">
        <f>[103]Sheet1!$C46</f>
        <v>0</v>
      </c>
      <c r="F48" s="183">
        <f t="shared" si="1"/>
        <v>0</v>
      </c>
      <c r="G48" s="183">
        <f>'[96]Managerial P&amp;L-SHJA Kerry'!$D48</f>
        <v>0</v>
      </c>
      <c r="H48" s="183">
        <f>[103]Sheet1!$D46</f>
        <v>0</v>
      </c>
      <c r="I48" s="183">
        <f t="shared" si="2"/>
        <v>0</v>
      </c>
      <c r="J48" s="183">
        <f>'[96]Managerial P&amp;L-SHJA Kerry'!$E48</f>
        <v>0</v>
      </c>
      <c r="K48" s="183">
        <f>[103]Sheet1!$E46</f>
        <v>0</v>
      </c>
      <c r="L48" s="183">
        <f t="shared" si="3"/>
        <v>0</v>
      </c>
      <c r="M48" s="183">
        <f>'[96]Managerial P&amp;L-SHJA Kerry'!$F48</f>
        <v>0</v>
      </c>
      <c r="N48" s="183">
        <f>[103]Sheet1!$F46</f>
        <v>0</v>
      </c>
      <c r="O48" s="183">
        <f t="shared" si="4"/>
        <v>0</v>
      </c>
      <c r="P48" s="183">
        <f>'[96]Managerial P&amp;L-SHJA Kerry'!$O48</f>
        <v>0</v>
      </c>
      <c r="Q48" s="183">
        <f>[103]Sheet1!$G46</f>
        <v>0</v>
      </c>
      <c r="R48" s="183">
        <f t="shared" si="5"/>
        <v>0</v>
      </c>
    </row>
    <row r="49" spans="1:18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3">
        <f>'[96]Managerial P&amp;L-SHJA Kerry'!$C49</f>
        <v>0</v>
      </c>
      <c r="E49" s="183">
        <f>[103]Sheet1!$C47</f>
        <v>0</v>
      </c>
      <c r="F49" s="183">
        <f t="shared" si="1"/>
        <v>0</v>
      </c>
      <c r="G49" s="183">
        <f>'[96]Managerial P&amp;L-SHJA Kerry'!$D49</f>
        <v>1200</v>
      </c>
      <c r="H49" s="183" t="str">
        <f>[103]Sheet1!$D47</f>
        <v>1,200.00</v>
      </c>
      <c r="I49" s="183">
        <f t="shared" si="2"/>
        <v>0</v>
      </c>
      <c r="J49" s="183">
        <f>'[96]Managerial P&amp;L-SHJA Kerry'!$E49</f>
        <v>2200</v>
      </c>
      <c r="K49" s="183" t="str">
        <f>[103]Sheet1!$E47</f>
        <v>2,200.00</v>
      </c>
      <c r="L49" s="183">
        <f t="shared" si="3"/>
        <v>0</v>
      </c>
      <c r="M49" s="183">
        <f>'[96]Managerial P&amp;L-SHJA Kerry'!$F49</f>
        <v>1800</v>
      </c>
      <c r="N49" s="183" t="str">
        <f>[103]Sheet1!$F47</f>
        <v>1,800.00</v>
      </c>
      <c r="O49" s="183">
        <f t="shared" si="4"/>
        <v>0</v>
      </c>
      <c r="P49" s="183">
        <f>'[96]Managerial P&amp;L-SHJA Kerry'!$O49</f>
        <v>5200</v>
      </c>
      <c r="Q49" s="183" t="str">
        <f>[103]Sheet1!$G47</f>
        <v>5,200.00</v>
      </c>
      <c r="R49" s="183">
        <f t="shared" si="5"/>
        <v>0</v>
      </c>
    </row>
    <row r="50" spans="1:18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3">
        <f>'[96]Managerial P&amp;L-SHJA Kerry'!$C50</f>
        <v>0</v>
      </c>
      <c r="E50" s="183">
        <f>[103]Sheet1!$C48</f>
        <v>0</v>
      </c>
      <c r="F50" s="183">
        <f t="shared" si="1"/>
        <v>0</v>
      </c>
      <c r="G50" s="183">
        <f>'[96]Managerial P&amp;L-SHJA Kerry'!$D50</f>
        <v>5412.56</v>
      </c>
      <c r="H50" s="183" t="str">
        <f>[103]Sheet1!$D48</f>
        <v>5,412.56</v>
      </c>
      <c r="I50" s="183">
        <f t="shared" si="2"/>
        <v>0</v>
      </c>
      <c r="J50" s="183">
        <f>'[96]Managerial P&amp;L-SHJA Kerry'!$E50</f>
        <v>29328.52</v>
      </c>
      <c r="K50" s="183" t="str">
        <f>[103]Sheet1!$E48</f>
        <v>29,328.52</v>
      </c>
      <c r="L50" s="183">
        <f t="shared" si="3"/>
        <v>0</v>
      </c>
      <c r="M50" s="183">
        <f>'[96]Managerial P&amp;L-SHJA Kerry'!$F50</f>
        <v>24847.13</v>
      </c>
      <c r="N50" s="183" t="str">
        <f>[103]Sheet1!$F48</f>
        <v>24,847.13</v>
      </c>
      <c r="O50" s="183">
        <f t="shared" si="4"/>
        <v>0</v>
      </c>
      <c r="P50" s="183">
        <f>'[96]Managerial P&amp;L-SHJA Kerry'!$O50</f>
        <v>59588.210000000006</v>
      </c>
      <c r="Q50" s="183" t="str">
        <f>[103]Sheet1!$G48</f>
        <v>59,588.21</v>
      </c>
      <c r="R50" s="183">
        <f t="shared" si="5"/>
        <v>0</v>
      </c>
    </row>
    <row r="51" spans="1:18" s="15" customFormat="1" ht="15.95" customHeight="1" x14ac:dyDescent="0.2">
      <c r="A51" s="39"/>
      <c r="B51" s="180">
        <f t="shared" si="0"/>
        <v>48</v>
      </c>
      <c r="C51" s="172" t="s">
        <v>1636</v>
      </c>
      <c r="D51" s="183">
        <f>'[96]Managerial P&amp;L-SHJA Kerry'!$C51</f>
        <v>0</v>
      </c>
      <c r="E51" s="183">
        <f>[103]Sheet1!$C49</f>
        <v>0</v>
      </c>
      <c r="F51" s="183">
        <f t="shared" si="1"/>
        <v>0</v>
      </c>
      <c r="G51" s="183">
        <f>'[96]Managerial P&amp;L-SHJA Kerry'!$D51</f>
        <v>0</v>
      </c>
      <c r="H51" s="183">
        <f>[103]Sheet1!$D49</f>
        <v>0</v>
      </c>
      <c r="I51" s="183">
        <f t="shared" si="2"/>
        <v>0</v>
      </c>
      <c r="J51" s="183">
        <f>'[96]Managerial P&amp;L-SHJA Kerry'!$E51</f>
        <v>0</v>
      </c>
      <c r="K51" s="183">
        <f>[103]Sheet1!$E49</f>
        <v>0</v>
      </c>
      <c r="L51" s="183">
        <f t="shared" si="3"/>
        <v>0</v>
      </c>
      <c r="M51" s="183">
        <f>'[96]Managerial P&amp;L-SHJA Kerry'!$F51</f>
        <v>0</v>
      </c>
      <c r="N51" s="183">
        <f>[103]Sheet1!$F49</f>
        <v>0</v>
      </c>
      <c r="O51" s="183">
        <f t="shared" si="4"/>
        <v>0</v>
      </c>
      <c r="P51" s="183">
        <f>'[96]Managerial P&amp;L-SHJA Kerry'!$O51</f>
        <v>0</v>
      </c>
      <c r="Q51" s="183">
        <f>[103]Sheet1!$G49</f>
        <v>0</v>
      </c>
      <c r="R51" s="183">
        <f t="shared" si="5"/>
        <v>0</v>
      </c>
    </row>
    <row r="52" spans="1:18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3">
        <f>'[96]Managerial P&amp;L-SHJA Kerry'!$C52</f>
        <v>0</v>
      </c>
      <c r="E52" s="183">
        <f>[103]Sheet1!$C50</f>
        <v>0</v>
      </c>
      <c r="F52" s="183">
        <f t="shared" si="1"/>
        <v>0</v>
      </c>
      <c r="G52" s="183">
        <f>'[96]Managerial P&amp;L-SHJA Kerry'!$D52</f>
        <v>0</v>
      </c>
      <c r="H52" s="183">
        <f>[103]Sheet1!$D50</f>
        <v>0</v>
      </c>
      <c r="I52" s="183">
        <f t="shared" si="2"/>
        <v>0</v>
      </c>
      <c r="J52" s="183">
        <f>'[96]Managerial P&amp;L-SHJA Kerry'!$E52</f>
        <v>150198.48000000001</v>
      </c>
      <c r="K52" s="183" t="str">
        <f>[103]Sheet1!$E50</f>
        <v>150,198.48</v>
      </c>
      <c r="L52" s="183">
        <f t="shared" si="3"/>
        <v>0</v>
      </c>
      <c r="M52" s="183">
        <f>'[96]Managerial P&amp;L-SHJA Kerry'!$F52</f>
        <v>150645.34</v>
      </c>
      <c r="N52" s="183" t="str">
        <f>[103]Sheet1!$F50</f>
        <v>150,645.34</v>
      </c>
      <c r="O52" s="183">
        <f t="shared" si="4"/>
        <v>0</v>
      </c>
      <c r="P52" s="183">
        <f>'[96]Managerial P&amp;L-SHJA Kerry'!$O52</f>
        <v>300843.82</v>
      </c>
      <c r="Q52" s="183" t="str">
        <f>[103]Sheet1!$G50</f>
        <v>300,843.82</v>
      </c>
      <c r="R52" s="183">
        <f t="shared" si="5"/>
        <v>0</v>
      </c>
    </row>
    <row r="53" spans="1:18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3">
        <f>'[96]Managerial P&amp;L-SHJA Kerry'!$C53</f>
        <v>0</v>
      </c>
      <c r="E53" s="183">
        <f>[103]Sheet1!$C51</f>
        <v>0</v>
      </c>
      <c r="F53" s="183">
        <f t="shared" si="1"/>
        <v>0</v>
      </c>
      <c r="G53" s="183">
        <f>'[96]Managerial P&amp;L-SHJA Kerry'!$D53</f>
        <v>0</v>
      </c>
      <c r="H53" s="183">
        <f>[103]Sheet1!$D51</f>
        <v>0</v>
      </c>
      <c r="I53" s="183">
        <f t="shared" si="2"/>
        <v>0</v>
      </c>
      <c r="J53" s="183">
        <f>'[96]Managerial P&amp;L-SHJA Kerry'!$E53</f>
        <v>0.10110743311337353</v>
      </c>
      <c r="K53" s="183">
        <f>[103]Sheet1!$E51</f>
        <v>0</v>
      </c>
      <c r="L53" s="183">
        <f t="shared" si="3"/>
        <v>0.10110743311337353</v>
      </c>
      <c r="M53" s="183">
        <f>'[96]Managerial P&amp;L-SHJA Kerry'!$F53</f>
        <v>0.11809072627141748</v>
      </c>
      <c r="N53" s="183">
        <f>[103]Sheet1!$F51</f>
        <v>0</v>
      </c>
      <c r="O53" s="183">
        <f t="shared" si="4"/>
        <v>0.11809072627141748</v>
      </c>
      <c r="P53" s="183">
        <f>'[96]Managerial P&amp;L-SHJA Kerry'!$O53</f>
        <v>0.10895369273705341</v>
      </c>
      <c r="Q53" s="183">
        <f>[103]Sheet1!$G51</f>
        <v>0</v>
      </c>
      <c r="R53" s="184">
        <f t="shared" si="5"/>
        <v>0.10895369273705341</v>
      </c>
    </row>
    <row r="54" spans="1:18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3">
        <f>'[96]Managerial P&amp;L-SHJA Kerry'!$C54</f>
        <v>0</v>
      </c>
      <c r="E54" s="183">
        <f>[103]Sheet1!$C52</f>
        <v>0</v>
      </c>
      <c r="F54" s="183">
        <f t="shared" si="1"/>
        <v>0</v>
      </c>
      <c r="G54" s="183">
        <f>'[96]Managerial P&amp;L-SHJA Kerry'!$D54</f>
        <v>0</v>
      </c>
      <c r="H54" s="183">
        <f>[103]Sheet1!$D52</f>
        <v>0</v>
      </c>
      <c r="I54" s="183">
        <f t="shared" si="2"/>
        <v>0</v>
      </c>
      <c r="J54" s="183">
        <f>'[96]Managerial P&amp;L-SHJA Kerry'!$E54</f>
        <v>0</v>
      </c>
      <c r="K54" s="183">
        <f>[103]Sheet1!$E52</f>
        <v>0</v>
      </c>
      <c r="L54" s="183">
        <f t="shared" si="3"/>
        <v>0</v>
      </c>
      <c r="M54" s="183">
        <f>'[96]Managerial P&amp;L-SHJA Kerry'!$F54</f>
        <v>446.86</v>
      </c>
      <c r="N54" s="183">
        <f>[103]Sheet1!$F52</f>
        <v>446.86</v>
      </c>
      <c r="O54" s="183">
        <f t="shared" si="4"/>
        <v>0</v>
      </c>
      <c r="P54" s="183">
        <f>'[96]Managerial P&amp;L-SHJA Kerry'!$O54</f>
        <v>446.86</v>
      </c>
      <c r="Q54" s="183">
        <f>[103]Sheet1!$G52</f>
        <v>446.86</v>
      </c>
      <c r="R54" s="183">
        <f t="shared" si="5"/>
        <v>0</v>
      </c>
    </row>
    <row r="55" spans="1:18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3">
        <f>'[96]Managerial P&amp;L-SHJA Kerry'!$C55</f>
        <v>0</v>
      </c>
      <c r="E55" s="183">
        <f>[103]Sheet1!$C53</f>
        <v>0</v>
      </c>
      <c r="F55" s="183">
        <f t="shared" si="1"/>
        <v>0</v>
      </c>
      <c r="G55" s="183">
        <f>'[96]Managerial P&amp;L-SHJA Kerry'!$D55</f>
        <v>0</v>
      </c>
      <c r="H55" s="183">
        <f>[103]Sheet1!$D53</f>
        <v>0</v>
      </c>
      <c r="I55" s="183">
        <f t="shared" si="2"/>
        <v>0</v>
      </c>
      <c r="J55" s="183">
        <f>'[96]Managerial P&amp;L-SHJA Kerry'!$E55</f>
        <v>150198.48000000001</v>
      </c>
      <c r="K55" s="183" t="str">
        <f>[103]Sheet1!$E53</f>
        <v>150,198.48</v>
      </c>
      <c r="L55" s="183">
        <f t="shared" si="3"/>
        <v>0</v>
      </c>
      <c r="M55" s="183">
        <f>'[96]Managerial P&amp;L-SHJA Kerry'!$F55</f>
        <v>150198.48000000001</v>
      </c>
      <c r="N55" s="183" t="str">
        <f>[103]Sheet1!$F53</f>
        <v>150,198.48</v>
      </c>
      <c r="O55" s="183">
        <f t="shared" si="4"/>
        <v>0</v>
      </c>
      <c r="P55" s="183">
        <f>'[96]Managerial P&amp;L-SHJA Kerry'!$O55</f>
        <v>300396.96000000002</v>
      </c>
      <c r="Q55" s="183" t="str">
        <f>[103]Sheet1!$G53</f>
        <v>300,396.96</v>
      </c>
      <c r="R55" s="183">
        <f t="shared" si="5"/>
        <v>0</v>
      </c>
    </row>
    <row r="56" spans="1:18" s="15" customFormat="1" ht="15.95" customHeight="1" x14ac:dyDescent="0.2">
      <c r="A56" s="39"/>
      <c r="B56" s="180">
        <f t="shared" si="0"/>
        <v>53</v>
      </c>
      <c r="C56" s="172" t="s">
        <v>1636</v>
      </c>
      <c r="D56" s="183">
        <f>'[96]Managerial P&amp;L-SHJA Kerry'!$C56</f>
        <v>0</v>
      </c>
      <c r="E56" s="183">
        <f>[103]Sheet1!$C54</f>
        <v>0</v>
      </c>
      <c r="F56" s="183">
        <f t="shared" si="1"/>
        <v>0</v>
      </c>
      <c r="G56" s="183">
        <f>'[96]Managerial P&amp;L-SHJA Kerry'!$D56</f>
        <v>0</v>
      </c>
      <c r="H56" s="183">
        <f>[103]Sheet1!$D54</f>
        <v>0</v>
      </c>
      <c r="I56" s="183">
        <f t="shared" si="2"/>
        <v>0</v>
      </c>
      <c r="J56" s="183">
        <f>'[96]Managerial P&amp;L-SHJA Kerry'!$E56</f>
        <v>0</v>
      </c>
      <c r="K56" s="183">
        <f>[103]Sheet1!$E54</f>
        <v>0</v>
      </c>
      <c r="L56" s="183">
        <f t="shared" si="3"/>
        <v>0</v>
      </c>
      <c r="M56" s="183">
        <f>'[96]Managerial P&amp;L-SHJA Kerry'!$F56</f>
        <v>0</v>
      </c>
      <c r="N56" s="183">
        <f>[103]Sheet1!$F54</f>
        <v>0</v>
      </c>
      <c r="O56" s="183">
        <f t="shared" si="4"/>
        <v>0</v>
      </c>
      <c r="P56" s="183">
        <f>'[96]Managerial P&amp;L-SHJA Kerry'!$O56</f>
        <v>0</v>
      </c>
      <c r="Q56" s="183">
        <f>[103]Sheet1!$G54</f>
        <v>0</v>
      </c>
      <c r="R56" s="183">
        <f t="shared" si="5"/>
        <v>0</v>
      </c>
    </row>
    <row r="57" spans="1:18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3">
        <f>'[96]Managerial P&amp;L-SHJA Kerry'!$C57</f>
        <v>0</v>
      </c>
      <c r="E57" s="183">
        <f>[103]Sheet1!$C55</f>
        <v>0</v>
      </c>
      <c r="F57" s="183">
        <f t="shared" si="1"/>
        <v>0</v>
      </c>
      <c r="G57" s="183">
        <f>'[96]Managerial P&amp;L-SHJA Kerry'!$D57</f>
        <v>37918.1</v>
      </c>
      <c r="H57" s="183" t="str">
        <f>[103]Sheet1!$D55</f>
        <v>37,918.10</v>
      </c>
      <c r="I57" s="183">
        <f t="shared" si="2"/>
        <v>0</v>
      </c>
      <c r="J57" s="183">
        <f>'[96]Managerial P&amp;L-SHJA Kerry'!$E57</f>
        <v>120132.93000000001</v>
      </c>
      <c r="K57" s="183" t="str">
        <f>[103]Sheet1!$E55</f>
        <v>120,132.93</v>
      </c>
      <c r="L57" s="183">
        <f t="shared" si="3"/>
        <v>0</v>
      </c>
      <c r="M57" s="183">
        <f>'[96]Managerial P&amp;L-SHJA Kerry'!$F57</f>
        <v>56680.499999999993</v>
      </c>
      <c r="N57" s="183" t="str">
        <f>[103]Sheet1!$F55</f>
        <v>56,680.50</v>
      </c>
      <c r="O57" s="183">
        <f t="shared" si="4"/>
        <v>0</v>
      </c>
      <c r="P57" s="183">
        <f>'[96]Managerial P&amp;L-SHJA Kerry'!$O57</f>
        <v>214731.53000000003</v>
      </c>
      <c r="Q57" s="183" t="str">
        <f>[103]Sheet1!$G55</f>
        <v>214,731.53</v>
      </c>
      <c r="R57" s="183">
        <f t="shared" si="5"/>
        <v>0</v>
      </c>
    </row>
    <row r="58" spans="1:18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3">
        <f>'[96]Managerial P&amp;L-SHJA Kerry'!$C58</f>
        <v>0</v>
      </c>
      <c r="E58" s="183">
        <f>[103]Sheet1!$C56</f>
        <v>0</v>
      </c>
      <c r="F58" s="183">
        <f t="shared" si="1"/>
        <v>0</v>
      </c>
      <c r="G58" s="183">
        <f>'[96]Managerial P&amp;L-SHJA Kerry'!$D58</f>
        <v>0</v>
      </c>
      <c r="H58" s="183">
        <f>[103]Sheet1!$D56</f>
        <v>0</v>
      </c>
      <c r="I58" s="183">
        <f t="shared" si="2"/>
        <v>0</v>
      </c>
      <c r="J58" s="183">
        <f>'[96]Managerial P&amp;L-SHJA Kerry'!$E58</f>
        <v>8.0868542642299604E-2</v>
      </c>
      <c r="K58" s="183">
        <f>[103]Sheet1!$E56</f>
        <v>0</v>
      </c>
      <c r="L58" s="183">
        <f t="shared" si="3"/>
        <v>8.0868542642299604E-2</v>
      </c>
      <c r="M58" s="183">
        <f>'[96]Managerial P&amp;L-SHJA Kerry'!$F58</f>
        <v>4.4431785347141026E-2</v>
      </c>
      <c r="N58" s="183">
        <f>[103]Sheet1!$F56</f>
        <v>0</v>
      </c>
      <c r="O58" s="183">
        <f t="shared" si="4"/>
        <v>4.4431785347141026E-2</v>
      </c>
      <c r="P58" s="183">
        <f>'[96]Managerial P&amp;L-SHJA Kerry'!$O58</f>
        <v>7.7767238630919416E-2</v>
      </c>
      <c r="Q58" s="183">
        <f>[103]Sheet1!$G56</f>
        <v>0</v>
      </c>
      <c r="R58" s="184">
        <f t="shared" si="5"/>
        <v>7.7767238630919416E-2</v>
      </c>
    </row>
    <row r="59" spans="1:18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3">
        <f>'[96]Managerial P&amp;L-SHJA Kerry'!$C59</f>
        <v>0</v>
      </c>
      <c r="E59" s="183">
        <f>[103]Sheet1!$C57</f>
        <v>0</v>
      </c>
      <c r="F59" s="183">
        <f t="shared" si="1"/>
        <v>0</v>
      </c>
      <c r="G59" s="183">
        <f>'[96]Managerial P&amp;L-SHJA Kerry'!$D59</f>
        <v>0</v>
      </c>
      <c r="H59" s="183">
        <f>[103]Sheet1!$D57</f>
        <v>0</v>
      </c>
      <c r="I59" s="183">
        <f t="shared" si="2"/>
        <v>0</v>
      </c>
      <c r="J59" s="183">
        <f>'[96]Managerial P&amp;L-SHJA Kerry'!$E59</f>
        <v>0</v>
      </c>
      <c r="K59" s="183">
        <f>[103]Sheet1!$E57</f>
        <v>0</v>
      </c>
      <c r="L59" s="183">
        <f t="shared" si="3"/>
        <v>0</v>
      </c>
      <c r="M59" s="183">
        <f>'[96]Managerial P&amp;L-SHJA Kerry'!$F59</f>
        <v>0</v>
      </c>
      <c r="N59" s="183">
        <f>[103]Sheet1!$F57</f>
        <v>0</v>
      </c>
      <c r="O59" s="183">
        <f t="shared" si="4"/>
        <v>0</v>
      </c>
      <c r="P59" s="183">
        <f>'[96]Managerial P&amp;L-SHJA Kerry'!$O59</f>
        <v>0</v>
      </c>
      <c r="Q59" s="183">
        <f>[103]Sheet1!$G57</f>
        <v>0</v>
      </c>
      <c r="R59" s="183">
        <f t="shared" si="5"/>
        <v>0</v>
      </c>
    </row>
    <row r="60" spans="1:18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3">
        <f>'[96]Managerial P&amp;L-SHJA Kerry'!$C60</f>
        <v>0</v>
      </c>
      <c r="E60" s="183">
        <f>[103]Sheet1!$C58</f>
        <v>0</v>
      </c>
      <c r="F60" s="183">
        <f t="shared" si="1"/>
        <v>0</v>
      </c>
      <c r="G60" s="183">
        <f>'[96]Managerial P&amp;L-SHJA Kerry'!$D60</f>
        <v>0</v>
      </c>
      <c r="H60" s="183">
        <f>[103]Sheet1!$D58</f>
        <v>0</v>
      </c>
      <c r="I60" s="183">
        <f t="shared" si="2"/>
        <v>0</v>
      </c>
      <c r="J60" s="183">
        <f>'[96]Managerial P&amp;L-SHJA Kerry'!$E60</f>
        <v>0</v>
      </c>
      <c r="K60" s="183">
        <f>[103]Sheet1!$E58</f>
        <v>0</v>
      </c>
      <c r="L60" s="183">
        <f t="shared" si="3"/>
        <v>0</v>
      </c>
      <c r="M60" s="183">
        <f>'[96]Managerial P&amp;L-SHJA Kerry'!$F60</f>
        <v>0</v>
      </c>
      <c r="N60" s="183">
        <f>[103]Sheet1!$F58</f>
        <v>0</v>
      </c>
      <c r="O60" s="183">
        <f t="shared" si="4"/>
        <v>0</v>
      </c>
      <c r="P60" s="183">
        <f>'[96]Managerial P&amp;L-SHJA Kerry'!$O60</f>
        <v>0</v>
      </c>
      <c r="Q60" s="183">
        <f>[103]Sheet1!$G58</f>
        <v>0</v>
      </c>
      <c r="R60" s="183">
        <f t="shared" si="5"/>
        <v>0</v>
      </c>
    </row>
    <row r="61" spans="1:18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3">
        <f>'[96]Managerial P&amp;L-SHJA Kerry'!$C61</f>
        <v>0</v>
      </c>
      <c r="E61" s="183">
        <f>[103]Sheet1!$C59</f>
        <v>0</v>
      </c>
      <c r="F61" s="183">
        <f t="shared" si="1"/>
        <v>0</v>
      </c>
      <c r="G61" s="183">
        <f>'[96]Managerial P&amp;L-SHJA Kerry'!$D61</f>
        <v>0</v>
      </c>
      <c r="H61" s="183">
        <f>[103]Sheet1!$D59</f>
        <v>0</v>
      </c>
      <c r="I61" s="183">
        <f t="shared" si="2"/>
        <v>0</v>
      </c>
      <c r="J61" s="183">
        <f>'[96]Managerial P&amp;L-SHJA Kerry'!$E61</f>
        <v>85</v>
      </c>
      <c r="K61" s="183">
        <f>[103]Sheet1!$E59</f>
        <v>85</v>
      </c>
      <c r="L61" s="183">
        <f t="shared" si="3"/>
        <v>0</v>
      </c>
      <c r="M61" s="183">
        <f>'[96]Managerial P&amp;L-SHJA Kerry'!$F61</f>
        <v>-55</v>
      </c>
      <c r="N61" s="183">
        <f>[103]Sheet1!$F59</f>
        <v>-55</v>
      </c>
      <c r="O61" s="183">
        <f t="shared" si="4"/>
        <v>0</v>
      </c>
      <c r="P61" s="183">
        <f>'[96]Managerial P&amp;L-SHJA Kerry'!$O61</f>
        <v>30</v>
      </c>
      <c r="Q61" s="183">
        <f>[103]Sheet1!$G59</f>
        <v>30</v>
      </c>
      <c r="R61" s="183">
        <f t="shared" si="5"/>
        <v>0</v>
      </c>
    </row>
    <row r="62" spans="1:18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3">
        <f>'[96]Managerial P&amp;L-SHJA Kerry'!$C62</f>
        <v>0</v>
      </c>
      <c r="E62" s="183">
        <f>[103]Sheet1!$C60</f>
        <v>0</v>
      </c>
      <c r="F62" s="183">
        <f t="shared" si="1"/>
        <v>0</v>
      </c>
      <c r="G62" s="183">
        <f>'[96]Managerial P&amp;L-SHJA Kerry'!$D62</f>
        <v>0</v>
      </c>
      <c r="H62" s="183">
        <f>[103]Sheet1!$D60</f>
        <v>0</v>
      </c>
      <c r="I62" s="183">
        <f t="shared" si="2"/>
        <v>0</v>
      </c>
      <c r="J62" s="183">
        <f>'[96]Managerial P&amp;L-SHJA Kerry'!$E62</f>
        <v>19949.189999999999</v>
      </c>
      <c r="K62" s="183" t="str">
        <f>[103]Sheet1!$E60</f>
        <v>19,949.19</v>
      </c>
      <c r="L62" s="183">
        <f t="shared" si="3"/>
        <v>0</v>
      </c>
      <c r="M62" s="183">
        <f>'[96]Managerial P&amp;L-SHJA Kerry'!$F62</f>
        <v>-5236.5</v>
      </c>
      <c r="N62" s="183" t="str">
        <f>[103]Sheet1!$F60</f>
        <v>-5,236.50</v>
      </c>
      <c r="O62" s="183">
        <f t="shared" si="4"/>
        <v>0</v>
      </c>
      <c r="P62" s="183">
        <f>'[96]Managerial P&amp;L-SHJA Kerry'!$O62</f>
        <v>14712.689999999999</v>
      </c>
      <c r="Q62" s="183" t="str">
        <f>[103]Sheet1!$G60</f>
        <v>14,712.69</v>
      </c>
      <c r="R62" s="183">
        <f t="shared" si="5"/>
        <v>0</v>
      </c>
    </row>
    <row r="63" spans="1:18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3">
        <f>'[96]Managerial P&amp;L-SHJA Kerry'!$C63</f>
        <v>0</v>
      </c>
      <c r="E63" s="183">
        <f>[103]Sheet1!$C61</f>
        <v>0</v>
      </c>
      <c r="F63" s="183">
        <f t="shared" si="1"/>
        <v>0</v>
      </c>
      <c r="G63" s="183">
        <f>'[96]Managerial P&amp;L-SHJA Kerry'!$D63</f>
        <v>0</v>
      </c>
      <c r="H63" s="183">
        <f>[103]Sheet1!$D61</f>
        <v>0</v>
      </c>
      <c r="I63" s="183">
        <f t="shared" si="2"/>
        <v>0</v>
      </c>
      <c r="J63" s="183">
        <f>'[96]Managerial P&amp;L-SHJA Kerry'!$E63</f>
        <v>0</v>
      </c>
      <c r="K63" s="183">
        <f>[103]Sheet1!$E61</f>
        <v>0</v>
      </c>
      <c r="L63" s="183">
        <f t="shared" si="3"/>
        <v>0</v>
      </c>
      <c r="M63" s="183">
        <f>'[96]Managerial P&amp;L-SHJA Kerry'!$F63</f>
        <v>0</v>
      </c>
      <c r="N63" s="183">
        <f>[103]Sheet1!$F61</f>
        <v>0</v>
      </c>
      <c r="O63" s="183">
        <f t="shared" si="4"/>
        <v>0</v>
      </c>
      <c r="P63" s="183">
        <f>'[96]Managerial P&amp;L-SHJA Kerry'!$O63</f>
        <v>0</v>
      </c>
      <c r="Q63" s="183">
        <f>[103]Sheet1!$G61</f>
        <v>0</v>
      </c>
      <c r="R63" s="183">
        <f t="shared" si="5"/>
        <v>0</v>
      </c>
    </row>
    <row r="64" spans="1:18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3">
        <f>'[96]Managerial P&amp;L-SHJA Kerry'!$C64</f>
        <v>0</v>
      </c>
      <c r="E64" s="183">
        <f>[103]Sheet1!$C62</f>
        <v>0</v>
      </c>
      <c r="F64" s="183">
        <f t="shared" si="1"/>
        <v>0</v>
      </c>
      <c r="G64" s="183">
        <f>'[96]Managerial P&amp;L-SHJA Kerry'!$D64</f>
        <v>0</v>
      </c>
      <c r="H64" s="183">
        <f>[103]Sheet1!$D62</f>
        <v>0</v>
      </c>
      <c r="I64" s="183">
        <f t="shared" si="2"/>
        <v>0</v>
      </c>
      <c r="J64" s="183">
        <f>'[96]Managerial P&amp;L-SHJA Kerry'!$E64</f>
        <v>3500</v>
      </c>
      <c r="K64" s="183" t="str">
        <f>[103]Sheet1!$E62</f>
        <v>3,500.00</v>
      </c>
      <c r="L64" s="183">
        <f t="shared" si="3"/>
        <v>0</v>
      </c>
      <c r="M64" s="183">
        <f>'[96]Managerial P&amp;L-SHJA Kerry'!$F64</f>
        <v>1833.02</v>
      </c>
      <c r="N64" s="183" t="str">
        <f>[103]Sheet1!$F62</f>
        <v>1,833.02</v>
      </c>
      <c r="O64" s="183">
        <f t="shared" si="4"/>
        <v>0</v>
      </c>
      <c r="P64" s="183">
        <f>'[96]Managerial P&amp;L-SHJA Kerry'!$O64</f>
        <v>5333.02</v>
      </c>
      <c r="Q64" s="183" t="str">
        <f>[103]Sheet1!$G62</f>
        <v>5,333.02</v>
      </c>
      <c r="R64" s="183">
        <f t="shared" si="5"/>
        <v>0</v>
      </c>
    </row>
    <row r="65" spans="1:18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3">
        <f>'[96]Managerial P&amp;L-SHJA Kerry'!$C65</f>
        <v>0</v>
      </c>
      <c r="E65" s="183">
        <f>[103]Sheet1!$C63</f>
        <v>0</v>
      </c>
      <c r="F65" s="183">
        <f t="shared" si="1"/>
        <v>0</v>
      </c>
      <c r="G65" s="183">
        <f>'[96]Managerial P&amp;L-SHJA Kerry'!$D65</f>
        <v>0</v>
      </c>
      <c r="H65" s="183">
        <f>[103]Sheet1!$D63</f>
        <v>0</v>
      </c>
      <c r="I65" s="183">
        <f t="shared" si="2"/>
        <v>0</v>
      </c>
      <c r="J65" s="183">
        <f>'[96]Managerial P&amp;L-SHJA Kerry'!$E65</f>
        <v>2982.13</v>
      </c>
      <c r="K65" s="183" t="str">
        <f>[103]Sheet1!$E63</f>
        <v>2,982.13</v>
      </c>
      <c r="L65" s="183">
        <f t="shared" si="3"/>
        <v>0</v>
      </c>
      <c r="M65" s="183">
        <f>'[96]Managerial P&amp;L-SHJA Kerry'!$F65</f>
        <v>1200</v>
      </c>
      <c r="N65" s="183" t="str">
        <f>[103]Sheet1!$F63</f>
        <v>1,200.00</v>
      </c>
      <c r="O65" s="183">
        <f t="shared" si="4"/>
        <v>0</v>
      </c>
      <c r="P65" s="183">
        <f>'[96]Managerial P&amp;L-SHJA Kerry'!$O65</f>
        <v>4182.13</v>
      </c>
      <c r="Q65" s="183" t="str">
        <f>[103]Sheet1!$G63</f>
        <v>4,182.13</v>
      </c>
      <c r="R65" s="183">
        <f t="shared" si="5"/>
        <v>0</v>
      </c>
    </row>
    <row r="66" spans="1:18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3">
        <f>'[96]Managerial P&amp;L-SHJA Kerry'!$C66</f>
        <v>0</v>
      </c>
      <c r="E66" s="183">
        <f>[103]Sheet1!$C64</f>
        <v>0</v>
      </c>
      <c r="F66" s="183">
        <f t="shared" si="1"/>
        <v>0</v>
      </c>
      <c r="G66" s="183">
        <f>'[96]Managerial P&amp;L-SHJA Kerry'!$D66</f>
        <v>13000</v>
      </c>
      <c r="H66" s="183" t="str">
        <f>[103]Sheet1!$D64</f>
        <v>13,000.00</v>
      </c>
      <c r="I66" s="183">
        <f t="shared" si="2"/>
        <v>0</v>
      </c>
      <c r="J66" s="183">
        <f>'[96]Managerial P&amp;L-SHJA Kerry'!$E66</f>
        <v>9576.39</v>
      </c>
      <c r="K66" s="183" t="str">
        <f>[103]Sheet1!$E64</f>
        <v>9,576.39</v>
      </c>
      <c r="L66" s="183">
        <f t="shared" si="3"/>
        <v>0</v>
      </c>
      <c r="M66" s="183">
        <f>'[96]Managerial P&amp;L-SHJA Kerry'!$F66</f>
        <v>8257.9</v>
      </c>
      <c r="N66" s="183" t="str">
        <f>[103]Sheet1!$F64</f>
        <v>8,257.90</v>
      </c>
      <c r="O66" s="183">
        <f t="shared" si="4"/>
        <v>0</v>
      </c>
      <c r="P66" s="183">
        <f>'[96]Managerial P&amp;L-SHJA Kerry'!$O66</f>
        <v>30834.29</v>
      </c>
      <c r="Q66" s="183" t="str">
        <f>[103]Sheet1!$G64</f>
        <v>30,834.29</v>
      </c>
      <c r="R66" s="183">
        <f t="shared" si="5"/>
        <v>0</v>
      </c>
    </row>
    <row r="67" spans="1:18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3">
        <f>'[96]Managerial P&amp;L-SHJA Kerry'!$C67</f>
        <v>0</v>
      </c>
      <c r="E67" s="183">
        <f>[103]Sheet1!$C65</f>
        <v>0</v>
      </c>
      <c r="F67" s="183">
        <f t="shared" si="1"/>
        <v>0</v>
      </c>
      <c r="G67" s="183">
        <f>'[96]Managerial P&amp;L-SHJA Kerry'!$D67</f>
        <v>0</v>
      </c>
      <c r="H67" s="183">
        <f>[103]Sheet1!$D65</f>
        <v>0</v>
      </c>
      <c r="I67" s="183">
        <f t="shared" si="2"/>
        <v>0</v>
      </c>
      <c r="J67" s="183">
        <f>'[96]Managerial P&amp;L-SHJA Kerry'!$E67</f>
        <v>0</v>
      </c>
      <c r="K67" s="183">
        <f>[103]Sheet1!$E65</f>
        <v>0</v>
      </c>
      <c r="L67" s="183">
        <f t="shared" si="3"/>
        <v>0</v>
      </c>
      <c r="M67" s="183">
        <f>'[96]Managerial P&amp;L-SHJA Kerry'!$F67</f>
        <v>0</v>
      </c>
      <c r="N67" s="183">
        <f>[103]Sheet1!$F65</f>
        <v>0</v>
      </c>
      <c r="O67" s="183">
        <f t="shared" si="4"/>
        <v>0</v>
      </c>
      <c r="P67" s="183">
        <f>'[96]Managerial P&amp;L-SHJA Kerry'!$O67</f>
        <v>0</v>
      </c>
      <c r="Q67" s="183">
        <f>[103]Sheet1!$G65</f>
        <v>0</v>
      </c>
      <c r="R67" s="183">
        <f t="shared" si="5"/>
        <v>0</v>
      </c>
    </row>
    <row r="68" spans="1:18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3">
        <f>'[96]Managerial P&amp;L-SHJA Kerry'!$C68</f>
        <v>0</v>
      </c>
      <c r="E68" s="183">
        <f>[103]Sheet1!$C66</f>
        <v>0</v>
      </c>
      <c r="F68" s="183">
        <f t="shared" si="1"/>
        <v>0</v>
      </c>
      <c r="G68" s="183">
        <f>'[96]Managerial P&amp;L-SHJA Kerry'!$D68</f>
        <v>0</v>
      </c>
      <c r="H68" s="183">
        <f>[103]Sheet1!$D66</f>
        <v>0</v>
      </c>
      <c r="I68" s="183">
        <f t="shared" si="2"/>
        <v>0</v>
      </c>
      <c r="J68" s="183">
        <f>'[96]Managerial P&amp;L-SHJA Kerry'!$E68</f>
        <v>638.09</v>
      </c>
      <c r="K68" s="183">
        <f>[103]Sheet1!$E66</f>
        <v>638.09</v>
      </c>
      <c r="L68" s="183">
        <f t="shared" si="3"/>
        <v>0</v>
      </c>
      <c r="M68" s="183">
        <f>'[96]Managerial P&amp;L-SHJA Kerry'!$F68</f>
        <v>266</v>
      </c>
      <c r="N68" s="183">
        <f>[103]Sheet1!$F66</f>
        <v>266</v>
      </c>
      <c r="O68" s="183">
        <f t="shared" si="4"/>
        <v>0</v>
      </c>
      <c r="P68" s="183">
        <f>'[96]Managerial P&amp;L-SHJA Kerry'!$O68</f>
        <v>904.09</v>
      </c>
      <c r="Q68" s="183">
        <f>[103]Sheet1!$G66</f>
        <v>904.09</v>
      </c>
      <c r="R68" s="183">
        <f t="shared" si="5"/>
        <v>0</v>
      </c>
    </row>
    <row r="69" spans="1:18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3">
        <f>'[96]Managerial P&amp;L-SHJA Kerry'!$C69</f>
        <v>0</v>
      </c>
      <c r="E69" s="183">
        <f>[103]Sheet1!$C67</f>
        <v>0</v>
      </c>
      <c r="F69" s="183">
        <f t="shared" ref="F69:F132" si="7">D69-E69</f>
        <v>0</v>
      </c>
      <c r="G69" s="183">
        <f>'[96]Managerial P&amp;L-SHJA Kerry'!$D69</f>
        <v>0</v>
      </c>
      <c r="H69" s="183">
        <f>[103]Sheet1!$D67</f>
        <v>0</v>
      </c>
      <c r="I69" s="183">
        <f t="shared" ref="I69:I132" si="8">G69-H69</f>
        <v>0</v>
      </c>
      <c r="J69" s="183">
        <f>'[96]Managerial P&amp;L-SHJA Kerry'!$E69</f>
        <v>2970</v>
      </c>
      <c r="K69" s="183" t="str">
        <f>[103]Sheet1!$E67</f>
        <v>2,970.00</v>
      </c>
      <c r="L69" s="183">
        <f t="shared" ref="L69:L132" si="9">J69-K69</f>
        <v>0</v>
      </c>
      <c r="M69" s="183">
        <f>'[96]Managerial P&amp;L-SHJA Kerry'!$F69</f>
        <v>-28.29</v>
      </c>
      <c r="N69" s="183">
        <f>[103]Sheet1!$F67</f>
        <v>-28.29</v>
      </c>
      <c r="O69" s="183">
        <f t="shared" ref="O69:O132" si="10">M69-N69</f>
        <v>0</v>
      </c>
      <c r="P69" s="183">
        <f>'[96]Managerial P&amp;L-SHJA Kerry'!$O69</f>
        <v>2941.71</v>
      </c>
      <c r="Q69" s="183" t="str">
        <f>[103]Sheet1!$G67</f>
        <v>2,941.71</v>
      </c>
      <c r="R69" s="183">
        <f t="shared" ref="R69:R132" si="11">P69-Q69</f>
        <v>0</v>
      </c>
    </row>
    <row r="70" spans="1:18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3">
        <f>'[96]Managerial P&amp;L-SHJA Kerry'!$C70</f>
        <v>0</v>
      </c>
      <c r="E70" s="183">
        <f>[103]Sheet1!$C68</f>
        <v>0</v>
      </c>
      <c r="F70" s="183">
        <f t="shared" si="7"/>
        <v>0</v>
      </c>
      <c r="G70" s="183">
        <f>'[96]Managerial P&amp;L-SHJA Kerry'!$D70</f>
        <v>0</v>
      </c>
      <c r="H70" s="183">
        <f>[103]Sheet1!$D68</f>
        <v>0</v>
      </c>
      <c r="I70" s="183">
        <f t="shared" si="8"/>
        <v>0</v>
      </c>
      <c r="J70" s="183">
        <f>'[96]Managerial P&amp;L-SHJA Kerry'!$E70</f>
        <v>339.3</v>
      </c>
      <c r="K70" s="183">
        <f>[103]Sheet1!$E68</f>
        <v>339.3</v>
      </c>
      <c r="L70" s="183">
        <f t="shared" si="9"/>
        <v>0</v>
      </c>
      <c r="M70" s="183">
        <f>'[96]Managerial P&amp;L-SHJA Kerry'!$F70</f>
        <v>339.3</v>
      </c>
      <c r="N70" s="183">
        <f>[103]Sheet1!$F68</f>
        <v>339.3</v>
      </c>
      <c r="O70" s="183">
        <f t="shared" si="10"/>
        <v>0</v>
      </c>
      <c r="P70" s="183">
        <f>'[96]Managerial P&amp;L-SHJA Kerry'!$O70</f>
        <v>678.6</v>
      </c>
      <c r="Q70" s="183">
        <f>[103]Sheet1!$G68</f>
        <v>678.6</v>
      </c>
      <c r="R70" s="183">
        <f t="shared" si="11"/>
        <v>0</v>
      </c>
    </row>
    <row r="71" spans="1:18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3">
        <f>'[96]Managerial P&amp;L-SHJA Kerry'!$C71</f>
        <v>0</v>
      </c>
      <c r="E71" s="183">
        <f>[103]Sheet1!$C69</f>
        <v>0</v>
      </c>
      <c r="F71" s="183">
        <f t="shared" si="7"/>
        <v>0</v>
      </c>
      <c r="G71" s="183">
        <f>'[96]Managerial P&amp;L-SHJA Kerry'!$D71</f>
        <v>19400</v>
      </c>
      <c r="H71" s="183" t="str">
        <f>[103]Sheet1!$D69</f>
        <v>19,400.00</v>
      </c>
      <c r="I71" s="183">
        <f t="shared" si="8"/>
        <v>0</v>
      </c>
      <c r="J71" s="183">
        <f>'[96]Managerial P&amp;L-SHJA Kerry'!$E71</f>
        <v>-13293.81</v>
      </c>
      <c r="K71" s="183" t="str">
        <f>[103]Sheet1!$E69</f>
        <v>-13,293.81</v>
      </c>
      <c r="L71" s="183">
        <f t="shared" si="9"/>
        <v>0</v>
      </c>
      <c r="M71" s="183">
        <f>'[96]Managerial P&amp;L-SHJA Kerry'!$F71</f>
        <v>0</v>
      </c>
      <c r="N71" s="183">
        <f>[103]Sheet1!$F69</f>
        <v>0</v>
      </c>
      <c r="O71" s="183">
        <f t="shared" si="10"/>
        <v>0</v>
      </c>
      <c r="P71" s="183">
        <f>'[96]Managerial P&amp;L-SHJA Kerry'!$O71</f>
        <v>6106.1900000000005</v>
      </c>
      <c r="Q71" s="183" t="str">
        <f>[103]Sheet1!$G69</f>
        <v>6,106.19</v>
      </c>
      <c r="R71" s="183">
        <f t="shared" si="11"/>
        <v>0</v>
      </c>
    </row>
    <row r="72" spans="1:18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3">
        <f>'[96]Managerial P&amp;L-SHJA Kerry'!$C72</f>
        <v>0</v>
      </c>
      <c r="E72" s="183">
        <f>[103]Sheet1!$C70</f>
        <v>0</v>
      </c>
      <c r="F72" s="183">
        <f t="shared" si="7"/>
        <v>0</v>
      </c>
      <c r="G72" s="183">
        <f>'[96]Managerial P&amp;L-SHJA Kerry'!$D72</f>
        <v>0</v>
      </c>
      <c r="H72" s="183">
        <f>[103]Sheet1!$D70</f>
        <v>0</v>
      </c>
      <c r="I72" s="183">
        <f t="shared" si="8"/>
        <v>0</v>
      </c>
      <c r="J72" s="183">
        <f>'[96]Managerial P&amp;L-SHJA Kerry'!$E72</f>
        <v>26878.71</v>
      </c>
      <c r="K72" s="183" t="str">
        <f>[103]Sheet1!$E70</f>
        <v>26,878.71</v>
      </c>
      <c r="L72" s="183">
        <f t="shared" si="9"/>
        <v>0</v>
      </c>
      <c r="M72" s="183">
        <f>'[96]Managerial P&amp;L-SHJA Kerry'!$F72</f>
        <v>16440.37</v>
      </c>
      <c r="N72" s="183" t="str">
        <f>[103]Sheet1!$F70</f>
        <v>16,440.37</v>
      </c>
      <c r="O72" s="183">
        <f t="shared" si="10"/>
        <v>0</v>
      </c>
      <c r="P72" s="183">
        <f>'[96]Managerial P&amp;L-SHJA Kerry'!$O72</f>
        <v>43319.08</v>
      </c>
      <c r="Q72" s="183" t="str">
        <f>[103]Sheet1!$G70</f>
        <v>43,319.08</v>
      </c>
      <c r="R72" s="183">
        <f t="shared" si="11"/>
        <v>0</v>
      </c>
    </row>
    <row r="73" spans="1:18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3">
        <f>'[96]Managerial P&amp;L-SHJA Kerry'!$C73</f>
        <v>0</v>
      </c>
      <c r="E73" s="183">
        <f>[103]Sheet1!$C71</f>
        <v>0</v>
      </c>
      <c r="F73" s="183">
        <f t="shared" si="7"/>
        <v>0</v>
      </c>
      <c r="G73" s="183">
        <f>'[96]Managerial P&amp;L-SHJA Kerry'!$D73</f>
        <v>348</v>
      </c>
      <c r="H73" s="183">
        <f>[103]Sheet1!$D71</f>
        <v>348</v>
      </c>
      <c r="I73" s="183">
        <f t="shared" si="8"/>
        <v>0</v>
      </c>
      <c r="J73" s="183">
        <f>'[96]Managerial P&amp;L-SHJA Kerry'!$E73</f>
        <v>0</v>
      </c>
      <c r="K73" s="183">
        <f>[103]Sheet1!$E71</f>
        <v>0</v>
      </c>
      <c r="L73" s="183">
        <f t="shared" si="9"/>
        <v>0</v>
      </c>
      <c r="M73" s="183">
        <f>'[96]Managerial P&amp;L-SHJA Kerry'!$F73</f>
        <v>0</v>
      </c>
      <c r="N73" s="183">
        <f>[103]Sheet1!$F71</f>
        <v>0</v>
      </c>
      <c r="O73" s="183">
        <f t="shared" si="10"/>
        <v>0</v>
      </c>
      <c r="P73" s="183">
        <f>'[96]Managerial P&amp;L-SHJA Kerry'!$O73</f>
        <v>348</v>
      </c>
      <c r="Q73" s="183">
        <f>[103]Sheet1!$G71</f>
        <v>348</v>
      </c>
      <c r="R73" s="183">
        <f t="shared" si="11"/>
        <v>0</v>
      </c>
    </row>
    <row r="74" spans="1:18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3">
        <f>'[96]Managerial P&amp;L-SHJA Kerry'!$C74</f>
        <v>0</v>
      </c>
      <c r="E74" s="183">
        <f>[103]Sheet1!$C72</f>
        <v>0</v>
      </c>
      <c r="F74" s="183">
        <f t="shared" si="7"/>
        <v>0</v>
      </c>
      <c r="G74" s="183">
        <f>'[96]Managerial P&amp;L-SHJA Kerry'!$D74</f>
        <v>0</v>
      </c>
      <c r="H74" s="183">
        <f>[103]Sheet1!$D72</f>
        <v>0</v>
      </c>
      <c r="I74" s="183">
        <f t="shared" si="8"/>
        <v>0</v>
      </c>
      <c r="J74" s="183">
        <f>'[96]Managerial P&amp;L-SHJA Kerry'!$E74</f>
        <v>159</v>
      </c>
      <c r="K74" s="183">
        <f>[103]Sheet1!$E72</f>
        <v>159</v>
      </c>
      <c r="L74" s="183">
        <f t="shared" si="9"/>
        <v>0</v>
      </c>
      <c r="M74" s="183">
        <f>'[96]Managerial P&amp;L-SHJA Kerry'!$F74</f>
        <v>0</v>
      </c>
      <c r="N74" s="183">
        <f>[103]Sheet1!$F72</f>
        <v>0</v>
      </c>
      <c r="O74" s="183">
        <f t="shared" si="10"/>
        <v>0</v>
      </c>
      <c r="P74" s="183">
        <f>'[96]Managerial P&amp;L-SHJA Kerry'!$O74</f>
        <v>159</v>
      </c>
      <c r="Q74" s="183">
        <f>[103]Sheet1!$G72</f>
        <v>159</v>
      </c>
      <c r="R74" s="183">
        <f t="shared" si="11"/>
        <v>0</v>
      </c>
    </row>
    <row r="75" spans="1:18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3">
        <f>'[96]Managerial P&amp;L-SHJA Kerry'!$C75</f>
        <v>0</v>
      </c>
      <c r="E75" s="183">
        <f>[103]Sheet1!$C73</f>
        <v>0</v>
      </c>
      <c r="F75" s="183">
        <f t="shared" si="7"/>
        <v>0</v>
      </c>
      <c r="G75" s="183">
        <f>'[96]Managerial P&amp;L-SHJA Kerry'!$D75</f>
        <v>0</v>
      </c>
      <c r="H75" s="183">
        <f>[103]Sheet1!$D73</f>
        <v>0</v>
      </c>
      <c r="I75" s="183">
        <f t="shared" si="8"/>
        <v>0</v>
      </c>
      <c r="J75" s="183">
        <f>'[96]Managerial P&amp;L-SHJA Kerry'!$E75</f>
        <v>637</v>
      </c>
      <c r="K75" s="183">
        <f>[103]Sheet1!$E73</f>
        <v>637</v>
      </c>
      <c r="L75" s="183">
        <f t="shared" si="9"/>
        <v>0</v>
      </c>
      <c r="M75" s="183">
        <f>'[96]Managerial P&amp;L-SHJA Kerry'!$F75</f>
        <v>0</v>
      </c>
      <c r="N75" s="183">
        <f>[103]Sheet1!$F73</f>
        <v>0</v>
      </c>
      <c r="O75" s="183">
        <f t="shared" si="10"/>
        <v>0</v>
      </c>
      <c r="P75" s="183">
        <f>'[96]Managerial P&amp;L-SHJA Kerry'!$O75</f>
        <v>637</v>
      </c>
      <c r="Q75" s="183">
        <f>[103]Sheet1!$G73</f>
        <v>637</v>
      </c>
      <c r="R75" s="183">
        <f t="shared" si="11"/>
        <v>0</v>
      </c>
    </row>
    <row r="76" spans="1:18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3">
        <f>'[96]Managerial P&amp;L-SHJA Kerry'!$C76</f>
        <v>0</v>
      </c>
      <c r="E76" s="183">
        <f>[103]Sheet1!$C74</f>
        <v>0</v>
      </c>
      <c r="F76" s="183">
        <f t="shared" si="7"/>
        <v>0</v>
      </c>
      <c r="G76" s="183">
        <f>'[96]Managerial P&amp;L-SHJA Kerry'!$D76</f>
        <v>2440</v>
      </c>
      <c r="H76" s="183" t="str">
        <f>[103]Sheet1!$D74</f>
        <v>2,440.00</v>
      </c>
      <c r="I76" s="183">
        <f t="shared" si="8"/>
        <v>0</v>
      </c>
      <c r="J76" s="183">
        <f>'[96]Managerial P&amp;L-SHJA Kerry'!$E76</f>
        <v>0</v>
      </c>
      <c r="K76" s="183">
        <f>[103]Sheet1!$E74</f>
        <v>0</v>
      </c>
      <c r="L76" s="183">
        <f t="shared" si="9"/>
        <v>0</v>
      </c>
      <c r="M76" s="183">
        <f>'[96]Managerial P&amp;L-SHJA Kerry'!$F76</f>
        <v>0</v>
      </c>
      <c r="N76" s="183">
        <f>[103]Sheet1!$F74</f>
        <v>0</v>
      </c>
      <c r="O76" s="183">
        <f t="shared" si="10"/>
        <v>0</v>
      </c>
      <c r="P76" s="183">
        <f>'[96]Managerial P&amp;L-SHJA Kerry'!$O76</f>
        <v>2440</v>
      </c>
      <c r="Q76" s="183" t="str">
        <f>[103]Sheet1!$G74</f>
        <v>2,440.00</v>
      </c>
      <c r="R76" s="183">
        <f t="shared" si="11"/>
        <v>0</v>
      </c>
    </row>
    <row r="77" spans="1:18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3">
        <f>'[96]Managerial P&amp;L-SHJA Kerry'!$C77</f>
        <v>0</v>
      </c>
      <c r="E77" s="183">
        <f>[103]Sheet1!$C75</f>
        <v>0</v>
      </c>
      <c r="F77" s="183">
        <f t="shared" si="7"/>
        <v>0</v>
      </c>
      <c r="G77" s="183">
        <f>'[96]Managerial P&amp;L-SHJA Kerry'!$D77</f>
        <v>0</v>
      </c>
      <c r="H77" s="183">
        <f>[103]Sheet1!$D75</f>
        <v>0</v>
      </c>
      <c r="I77" s="183">
        <f t="shared" si="8"/>
        <v>0</v>
      </c>
      <c r="J77" s="183">
        <f>'[96]Managerial P&amp;L-SHJA Kerry'!$E77</f>
        <v>0</v>
      </c>
      <c r="K77" s="183">
        <f>[103]Sheet1!$E75</f>
        <v>0</v>
      </c>
      <c r="L77" s="183">
        <f t="shared" si="9"/>
        <v>0</v>
      </c>
      <c r="M77" s="183">
        <f>'[96]Managerial P&amp;L-SHJA Kerry'!$F77</f>
        <v>0</v>
      </c>
      <c r="N77" s="183">
        <f>[103]Sheet1!$F75</f>
        <v>0</v>
      </c>
      <c r="O77" s="183">
        <f t="shared" si="10"/>
        <v>0</v>
      </c>
      <c r="P77" s="183">
        <f>'[96]Managerial P&amp;L-SHJA Kerry'!$O77</f>
        <v>0</v>
      </c>
      <c r="Q77" s="183">
        <f>[103]Sheet1!$G75</f>
        <v>0</v>
      </c>
      <c r="R77" s="183">
        <f t="shared" si="11"/>
        <v>0</v>
      </c>
    </row>
    <row r="78" spans="1:18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3">
        <f>'[96]Managerial P&amp;L-SHJA Kerry'!$C78</f>
        <v>0</v>
      </c>
      <c r="E78" s="183">
        <f>[103]Sheet1!$C76</f>
        <v>0</v>
      </c>
      <c r="F78" s="183">
        <f t="shared" si="7"/>
        <v>0</v>
      </c>
      <c r="G78" s="183">
        <f>'[96]Managerial P&amp;L-SHJA Kerry'!$D78</f>
        <v>0</v>
      </c>
      <c r="H78" s="183">
        <f>[103]Sheet1!$D76</f>
        <v>0</v>
      </c>
      <c r="I78" s="183">
        <f t="shared" si="8"/>
        <v>0</v>
      </c>
      <c r="J78" s="183">
        <f>'[96]Managerial P&amp;L-SHJA Kerry'!$E78</f>
        <v>0</v>
      </c>
      <c r="K78" s="183">
        <f>[103]Sheet1!$E76</f>
        <v>0</v>
      </c>
      <c r="L78" s="183">
        <f t="shared" si="9"/>
        <v>0</v>
      </c>
      <c r="M78" s="183">
        <f>'[96]Managerial P&amp;L-SHJA Kerry'!$F78</f>
        <v>85</v>
      </c>
      <c r="N78" s="183">
        <f>[103]Sheet1!$F76</f>
        <v>85</v>
      </c>
      <c r="O78" s="183">
        <f t="shared" si="10"/>
        <v>0</v>
      </c>
      <c r="P78" s="183">
        <f>'[96]Managerial P&amp;L-SHJA Kerry'!$O78</f>
        <v>85</v>
      </c>
      <c r="Q78" s="183">
        <f>[103]Sheet1!$G76</f>
        <v>85</v>
      </c>
      <c r="R78" s="183">
        <f t="shared" si="11"/>
        <v>0</v>
      </c>
    </row>
    <row r="79" spans="1:18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3">
        <f>'[96]Managerial P&amp;L-SHJA Kerry'!$C79</f>
        <v>0</v>
      </c>
      <c r="E79" s="183">
        <f>[103]Sheet1!$C77</f>
        <v>0</v>
      </c>
      <c r="F79" s="183">
        <f t="shared" si="7"/>
        <v>0</v>
      </c>
      <c r="G79" s="183">
        <f>'[96]Managerial P&amp;L-SHJA Kerry'!$D79</f>
        <v>0</v>
      </c>
      <c r="H79" s="183">
        <f>[103]Sheet1!$D77</f>
        <v>0</v>
      </c>
      <c r="I79" s="183">
        <f t="shared" si="8"/>
        <v>0</v>
      </c>
      <c r="J79" s="183">
        <f>'[96]Managerial P&amp;L-SHJA Kerry'!$E79</f>
        <v>23064.41</v>
      </c>
      <c r="K79" s="183" t="str">
        <f>[103]Sheet1!$E77</f>
        <v>23,064.41</v>
      </c>
      <c r="L79" s="183">
        <f t="shared" si="9"/>
        <v>0</v>
      </c>
      <c r="M79" s="183">
        <f>'[96]Managerial P&amp;L-SHJA Kerry'!$F79</f>
        <v>8068.3</v>
      </c>
      <c r="N79" s="183" t="str">
        <f>[103]Sheet1!$F77</f>
        <v>8,068.30</v>
      </c>
      <c r="O79" s="183">
        <f t="shared" si="10"/>
        <v>0</v>
      </c>
      <c r="P79" s="183">
        <f>'[96]Managerial P&amp;L-SHJA Kerry'!$O79</f>
        <v>31132.71</v>
      </c>
      <c r="Q79" s="183" t="str">
        <f>[103]Sheet1!$G77</f>
        <v>31,132.71</v>
      </c>
      <c r="R79" s="183">
        <f t="shared" si="11"/>
        <v>0</v>
      </c>
    </row>
    <row r="80" spans="1:18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3">
        <f>'[96]Managerial P&amp;L-SHJA Kerry'!$C80</f>
        <v>0</v>
      </c>
      <c r="E80" s="183">
        <f>[103]Sheet1!$C78</f>
        <v>0</v>
      </c>
      <c r="F80" s="183">
        <f t="shared" si="7"/>
        <v>0</v>
      </c>
      <c r="G80" s="183">
        <f>'[96]Managerial P&amp;L-SHJA Kerry'!$D80</f>
        <v>2730.1</v>
      </c>
      <c r="H80" s="183" t="str">
        <f>[103]Sheet1!$D78</f>
        <v>2,730.10</v>
      </c>
      <c r="I80" s="183">
        <f t="shared" si="8"/>
        <v>0</v>
      </c>
      <c r="J80" s="183">
        <f>'[96]Managerial P&amp;L-SHJA Kerry'!$E80</f>
        <v>6478.75</v>
      </c>
      <c r="K80" s="183" t="str">
        <f>[103]Sheet1!$E78</f>
        <v>6,478.75</v>
      </c>
      <c r="L80" s="183">
        <f t="shared" si="9"/>
        <v>0</v>
      </c>
      <c r="M80" s="183">
        <f>'[96]Managerial P&amp;L-SHJA Kerry'!$F80</f>
        <v>2920.35</v>
      </c>
      <c r="N80" s="183" t="str">
        <f>[103]Sheet1!$F78</f>
        <v>2,920.35</v>
      </c>
      <c r="O80" s="183">
        <f t="shared" si="10"/>
        <v>0</v>
      </c>
      <c r="P80" s="183">
        <f>'[96]Managerial P&amp;L-SHJA Kerry'!$O80</f>
        <v>12129.2</v>
      </c>
      <c r="Q80" s="183" t="str">
        <f>[103]Sheet1!$G78</f>
        <v>12,129.20</v>
      </c>
      <c r="R80" s="183">
        <f t="shared" si="11"/>
        <v>0</v>
      </c>
    </row>
    <row r="81" spans="1:18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3">
        <f>'[96]Managerial P&amp;L-SHJA Kerry'!$C81</f>
        <v>0</v>
      </c>
      <c r="E81" s="183">
        <f>[103]Sheet1!$C79</f>
        <v>0</v>
      </c>
      <c r="F81" s="183">
        <f t="shared" si="7"/>
        <v>0</v>
      </c>
      <c r="G81" s="183">
        <f>'[96]Managerial P&amp;L-SHJA Kerry'!$D81</f>
        <v>0</v>
      </c>
      <c r="H81" s="183">
        <f>[103]Sheet1!$D79</f>
        <v>0</v>
      </c>
      <c r="I81" s="183">
        <f t="shared" si="8"/>
        <v>0</v>
      </c>
      <c r="J81" s="183">
        <f>'[96]Managerial P&amp;L-SHJA Kerry'!$E81</f>
        <v>29761.91</v>
      </c>
      <c r="K81" s="183" t="str">
        <f>[103]Sheet1!$E79</f>
        <v>29,761.91</v>
      </c>
      <c r="L81" s="183">
        <f t="shared" si="9"/>
        <v>0</v>
      </c>
      <c r="M81" s="183">
        <f>'[96]Managerial P&amp;L-SHJA Kerry'!$F81</f>
        <v>16666.669999999998</v>
      </c>
      <c r="N81" s="183" t="str">
        <f>[103]Sheet1!$F79</f>
        <v>16,666.67</v>
      </c>
      <c r="O81" s="183">
        <f t="shared" si="10"/>
        <v>0</v>
      </c>
      <c r="P81" s="183">
        <f>'[96]Managerial P&amp;L-SHJA Kerry'!$O81</f>
        <v>46428.58</v>
      </c>
      <c r="Q81" s="183" t="str">
        <f>[103]Sheet1!$G79</f>
        <v>46,428.58</v>
      </c>
      <c r="R81" s="183">
        <f t="shared" si="11"/>
        <v>0</v>
      </c>
    </row>
    <row r="82" spans="1:18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3">
        <f>'[96]Managerial P&amp;L-SHJA Kerry'!$C82</f>
        <v>0</v>
      </c>
      <c r="E82" s="183">
        <f>[103]Sheet1!$C80</f>
        <v>0</v>
      </c>
      <c r="F82" s="183">
        <f t="shared" si="7"/>
        <v>0</v>
      </c>
      <c r="G82" s="183">
        <f>'[96]Managerial P&amp;L-SHJA Kerry'!$D82</f>
        <v>0</v>
      </c>
      <c r="H82" s="183">
        <f>[103]Sheet1!$D80</f>
        <v>0</v>
      </c>
      <c r="I82" s="183">
        <f t="shared" si="8"/>
        <v>0</v>
      </c>
      <c r="J82" s="183">
        <f>'[96]Managerial P&amp;L-SHJA Kerry'!$E82</f>
        <v>6406.8599999999988</v>
      </c>
      <c r="K82" s="183" t="str">
        <f>[103]Sheet1!$E80</f>
        <v>6,406.86</v>
      </c>
      <c r="L82" s="183">
        <f t="shared" si="9"/>
        <v>0</v>
      </c>
      <c r="M82" s="183">
        <f>'[96]Managerial P&amp;L-SHJA Kerry'!$F82</f>
        <v>5923.38</v>
      </c>
      <c r="N82" s="183" t="str">
        <f>[103]Sheet1!$F80</f>
        <v>5,923.38</v>
      </c>
      <c r="O82" s="183">
        <f t="shared" si="10"/>
        <v>0</v>
      </c>
      <c r="P82" s="183">
        <f>'[96]Managerial P&amp;L-SHJA Kerry'!$O82</f>
        <v>12330.239999999998</v>
      </c>
      <c r="Q82" s="183" t="str">
        <f>[103]Sheet1!$G80</f>
        <v>12,330.24</v>
      </c>
      <c r="R82" s="183">
        <f t="shared" si="11"/>
        <v>0</v>
      </c>
    </row>
    <row r="83" spans="1:18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3">
        <f>'[96]Managerial P&amp;L-SHJA Kerry'!$C83</f>
        <v>0</v>
      </c>
      <c r="E83" s="183">
        <f>[103]Sheet1!$C81</f>
        <v>0</v>
      </c>
      <c r="F83" s="183">
        <f t="shared" si="7"/>
        <v>0</v>
      </c>
      <c r="G83" s="183">
        <f>'[96]Managerial P&amp;L-SHJA Kerry'!$D83</f>
        <v>0</v>
      </c>
      <c r="H83" s="183">
        <f>[103]Sheet1!$D81</f>
        <v>0</v>
      </c>
      <c r="I83" s="183">
        <f t="shared" si="8"/>
        <v>0</v>
      </c>
      <c r="J83" s="183">
        <f>'[96]Managerial P&amp;L-SHJA Kerry'!$E83</f>
        <v>0</v>
      </c>
      <c r="K83" s="183">
        <f>[103]Sheet1!$E81</f>
        <v>0</v>
      </c>
      <c r="L83" s="183">
        <f t="shared" si="9"/>
        <v>0</v>
      </c>
      <c r="M83" s="183">
        <f>'[96]Managerial P&amp;L-SHJA Kerry'!$F83</f>
        <v>0</v>
      </c>
      <c r="N83" s="183">
        <f>[103]Sheet1!$F81</f>
        <v>0</v>
      </c>
      <c r="O83" s="183">
        <f t="shared" si="10"/>
        <v>0</v>
      </c>
      <c r="P83" s="183">
        <f>'[96]Managerial P&amp;L-SHJA Kerry'!$O83</f>
        <v>0</v>
      </c>
      <c r="Q83" s="183">
        <f>[103]Sheet1!$G81</f>
        <v>0</v>
      </c>
      <c r="R83" s="183">
        <f t="shared" si="11"/>
        <v>0</v>
      </c>
    </row>
    <row r="84" spans="1:18" s="15" customFormat="1" ht="15.95" customHeight="1" x14ac:dyDescent="0.2">
      <c r="A84" s="39"/>
      <c r="B84" s="180">
        <f t="shared" si="6"/>
        <v>81</v>
      </c>
      <c r="C84" s="196" t="s">
        <v>1644</v>
      </c>
      <c r="D84" s="183">
        <f>'[96]Managerial P&amp;L-SHJA Kerry'!$C84</f>
        <v>0</v>
      </c>
      <c r="E84" s="183">
        <f>[103]Sheet1!$C82</f>
        <v>0</v>
      </c>
      <c r="F84" s="183">
        <f t="shared" si="7"/>
        <v>0</v>
      </c>
      <c r="G84" s="183">
        <f>'[96]Managerial P&amp;L-SHJA Kerry'!$D84</f>
        <v>0</v>
      </c>
      <c r="H84" s="183">
        <f>[103]Sheet1!$D82</f>
        <v>0</v>
      </c>
      <c r="I84" s="183">
        <f t="shared" si="8"/>
        <v>0</v>
      </c>
      <c r="J84" s="183">
        <f>'[96]Managerial P&amp;L-SHJA Kerry'!$E84</f>
        <v>0</v>
      </c>
      <c r="K84" s="183">
        <f>[103]Sheet1!$E82</f>
        <v>0</v>
      </c>
      <c r="L84" s="183">
        <f t="shared" si="9"/>
        <v>0</v>
      </c>
      <c r="M84" s="183">
        <f>'[96]Managerial P&amp;L-SHJA Kerry'!$F84</f>
        <v>0</v>
      </c>
      <c r="N84" s="183">
        <f>[103]Sheet1!$F82</f>
        <v>0</v>
      </c>
      <c r="O84" s="183">
        <f t="shared" si="10"/>
        <v>0</v>
      </c>
      <c r="P84" s="183">
        <f>'[96]Managerial P&amp;L-SHJA Kerry'!$O84</f>
        <v>0</v>
      </c>
      <c r="Q84" s="183">
        <f>[103]Sheet1!$G82</f>
        <v>0</v>
      </c>
      <c r="R84" s="183">
        <f t="shared" si="11"/>
        <v>0</v>
      </c>
    </row>
    <row r="85" spans="1:18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3">
        <f>'[96]Managerial P&amp;L-SHJA Kerry'!$C85</f>
        <v>0</v>
      </c>
      <c r="E85" s="183">
        <f>[103]Sheet1!$C83</f>
        <v>0</v>
      </c>
      <c r="F85" s="183">
        <f t="shared" si="7"/>
        <v>0</v>
      </c>
      <c r="G85" s="183">
        <f>'[96]Managerial P&amp;L-SHJA Kerry'!$D85</f>
        <v>0</v>
      </c>
      <c r="H85" s="183">
        <f>[103]Sheet1!$D83</f>
        <v>0</v>
      </c>
      <c r="I85" s="183">
        <f t="shared" si="8"/>
        <v>0</v>
      </c>
      <c r="J85" s="183">
        <f>'[96]Managerial P&amp;L-SHJA Kerry'!$E85</f>
        <v>0</v>
      </c>
      <c r="K85" s="183">
        <f>[103]Sheet1!$E83</f>
        <v>0</v>
      </c>
      <c r="L85" s="183">
        <f t="shared" si="9"/>
        <v>0</v>
      </c>
      <c r="M85" s="183">
        <f>'[96]Managerial P&amp;L-SHJA Kerry'!$F85</f>
        <v>0</v>
      </c>
      <c r="N85" s="183">
        <f>[103]Sheet1!$F83</f>
        <v>0</v>
      </c>
      <c r="O85" s="183">
        <f t="shared" si="10"/>
        <v>0</v>
      </c>
      <c r="P85" s="183">
        <f>'[96]Managerial P&amp;L-SHJA Kerry'!$O85</f>
        <v>0</v>
      </c>
      <c r="Q85" s="183">
        <f>[103]Sheet1!$G83</f>
        <v>0</v>
      </c>
      <c r="R85" s="183">
        <f t="shared" si="11"/>
        <v>0</v>
      </c>
    </row>
    <row r="86" spans="1:18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3">
        <f>'[96]Managerial P&amp;L-SHJA Kerry'!$C86</f>
        <v>0</v>
      </c>
      <c r="E86" s="183">
        <f>[103]Sheet1!$C84</f>
        <v>0</v>
      </c>
      <c r="F86" s="183">
        <f t="shared" si="7"/>
        <v>0</v>
      </c>
      <c r="G86" s="183">
        <f>'[96]Managerial P&amp;L-SHJA Kerry'!$D86</f>
        <v>0</v>
      </c>
      <c r="H86" s="183">
        <f>[103]Sheet1!$D84</f>
        <v>0</v>
      </c>
      <c r="I86" s="183">
        <f t="shared" si="8"/>
        <v>0</v>
      </c>
      <c r="J86" s="183">
        <f>'[96]Managerial P&amp;L-SHJA Kerry'!$E86</f>
        <v>0</v>
      </c>
      <c r="K86" s="183">
        <f>[103]Sheet1!$E84</f>
        <v>0</v>
      </c>
      <c r="L86" s="183">
        <f t="shared" si="9"/>
        <v>0</v>
      </c>
      <c r="M86" s="183">
        <f>'[96]Managerial P&amp;L-SHJA Kerry'!$F86</f>
        <v>0</v>
      </c>
      <c r="N86" s="183">
        <f>[103]Sheet1!$F84</f>
        <v>0</v>
      </c>
      <c r="O86" s="183">
        <f t="shared" si="10"/>
        <v>0</v>
      </c>
      <c r="P86" s="183">
        <f>'[96]Managerial P&amp;L-SHJA Kerry'!$O86</f>
        <v>0</v>
      </c>
      <c r="Q86" s="183">
        <f>[103]Sheet1!$G84</f>
        <v>0</v>
      </c>
      <c r="R86" s="184">
        <f t="shared" si="11"/>
        <v>0</v>
      </c>
    </row>
    <row r="87" spans="1:18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3">
        <f>'[96]Managerial P&amp;L-SHJA Kerry'!$C87</f>
        <v>0</v>
      </c>
      <c r="E87" s="183">
        <f>[103]Sheet1!$C85</f>
        <v>0</v>
      </c>
      <c r="F87" s="183">
        <f t="shared" si="7"/>
        <v>0</v>
      </c>
      <c r="G87" s="183">
        <f>'[96]Managerial P&amp;L-SHJA Kerry'!$D87</f>
        <v>0</v>
      </c>
      <c r="H87" s="183">
        <f>[103]Sheet1!$D85</f>
        <v>0</v>
      </c>
      <c r="I87" s="183">
        <f t="shared" si="8"/>
        <v>0</v>
      </c>
      <c r="J87" s="183">
        <f>'[96]Managerial P&amp;L-SHJA Kerry'!$E87</f>
        <v>0</v>
      </c>
      <c r="K87" s="183">
        <f>[103]Sheet1!$E85</f>
        <v>0</v>
      </c>
      <c r="L87" s="183">
        <f t="shared" si="9"/>
        <v>0</v>
      </c>
      <c r="M87" s="183">
        <f>'[96]Managerial P&amp;L-SHJA Kerry'!$F87</f>
        <v>0</v>
      </c>
      <c r="N87" s="183">
        <f>[103]Sheet1!$F85</f>
        <v>0</v>
      </c>
      <c r="O87" s="183">
        <f t="shared" si="10"/>
        <v>0</v>
      </c>
      <c r="P87" s="183">
        <f>'[96]Managerial P&amp;L-SHJA Kerry'!$O87</f>
        <v>0</v>
      </c>
      <c r="Q87" s="183">
        <f>[103]Sheet1!$G85</f>
        <v>0</v>
      </c>
      <c r="R87" s="183">
        <f t="shared" si="11"/>
        <v>0</v>
      </c>
    </row>
    <row r="88" spans="1:18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3">
        <f>'[96]Managerial P&amp;L-SHJA Kerry'!$C88</f>
        <v>0</v>
      </c>
      <c r="E88" s="183">
        <f>[103]Sheet1!$C86</f>
        <v>0</v>
      </c>
      <c r="F88" s="183">
        <f t="shared" si="7"/>
        <v>0</v>
      </c>
      <c r="G88" s="183">
        <f>'[96]Managerial P&amp;L-SHJA Kerry'!$D88</f>
        <v>0</v>
      </c>
      <c r="H88" s="183">
        <f>[103]Sheet1!$D86</f>
        <v>0</v>
      </c>
      <c r="I88" s="183">
        <f t="shared" si="8"/>
        <v>0</v>
      </c>
      <c r="J88" s="183">
        <f>'[96]Managerial P&amp;L-SHJA Kerry'!$E88</f>
        <v>0</v>
      </c>
      <c r="K88" s="183">
        <f>[103]Sheet1!$E86</f>
        <v>0</v>
      </c>
      <c r="L88" s="183">
        <f t="shared" si="9"/>
        <v>0</v>
      </c>
      <c r="M88" s="183">
        <f>'[96]Managerial P&amp;L-SHJA Kerry'!$F88</f>
        <v>0</v>
      </c>
      <c r="N88" s="183">
        <f>[103]Sheet1!$F86</f>
        <v>0</v>
      </c>
      <c r="O88" s="183">
        <f t="shared" si="10"/>
        <v>0</v>
      </c>
      <c r="P88" s="183">
        <f>'[96]Managerial P&amp;L-SHJA Kerry'!$O88</f>
        <v>0</v>
      </c>
      <c r="Q88" s="183">
        <f>[103]Sheet1!$G86</f>
        <v>0</v>
      </c>
      <c r="R88" s="183">
        <f t="shared" si="11"/>
        <v>0</v>
      </c>
    </row>
    <row r="89" spans="1:18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3">
        <f>'[96]Managerial P&amp;L-SHJA Kerry'!$C89</f>
        <v>0</v>
      </c>
      <c r="E89" s="183">
        <f>[103]Sheet1!$C87</f>
        <v>0</v>
      </c>
      <c r="F89" s="183">
        <f t="shared" si="7"/>
        <v>0</v>
      </c>
      <c r="G89" s="183">
        <f>'[96]Managerial P&amp;L-SHJA Kerry'!$D89</f>
        <v>0</v>
      </c>
      <c r="H89" s="183">
        <f>[103]Sheet1!$D87</f>
        <v>0</v>
      </c>
      <c r="I89" s="183">
        <f t="shared" si="8"/>
        <v>0</v>
      </c>
      <c r="J89" s="183">
        <f>'[96]Managerial P&amp;L-SHJA Kerry'!$E89</f>
        <v>0</v>
      </c>
      <c r="K89" s="183">
        <f>[103]Sheet1!$E87</f>
        <v>0</v>
      </c>
      <c r="L89" s="183">
        <f t="shared" si="9"/>
        <v>0</v>
      </c>
      <c r="M89" s="183">
        <f>'[96]Managerial P&amp;L-SHJA Kerry'!$F89</f>
        <v>0</v>
      </c>
      <c r="N89" s="183">
        <f>[103]Sheet1!$F87</f>
        <v>0</v>
      </c>
      <c r="O89" s="183">
        <f t="shared" si="10"/>
        <v>0</v>
      </c>
      <c r="P89" s="183">
        <f>'[96]Managerial P&amp;L-SHJA Kerry'!$O89</f>
        <v>0</v>
      </c>
      <c r="Q89" s="183">
        <f>[103]Sheet1!$G87</f>
        <v>0</v>
      </c>
      <c r="R89" s="183">
        <f t="shared" si="11"/>
        <v>0</v>
      </c>
    </row>
    <row r="90" spans="1:18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3">
        <f>'[96]Managerial P&amp;L-SHJA Kerry'!$C90</f>
        <v>0</v>
      </c>
      <c r="E90" s="183">
        <f>[103]Sheet1!$C88</f>
        <v>0</v>
      </c>
      <c r="F90" s="183">
        <f t="shared" si="7"/>
        <v>0</v>
      </c>
      <c r="G90" s="183">
        <f>'[96]Managerial P&amp;L-SHJA Kerry'!$D90</f>
        <v>0</v>
      </c>
      <c r="H90" s="183">
        <f>[103]Sheet1!$D88</f>
        <v>0</v>
      </c>
      <c r="I90" s="183">
        <f t="shared" si="8"/>
        <v>0</v>
      </c>
      <c r="J90" s="183">
        <f>'[96]Managerial P&amp;L-SHJA Kerry'!$E90</f>
        <v>0</v>
      </c>
      <c r="K90" s="183">
        <f>[103]Sheet1!$E88</f>
        <v>0</v>
      </c>
      <c r="L90" s="183">
        <f t="shared" si="9"/>
        <v>0</v>
      </c>
      <c r="M90" s="183">
        <f>'[96]Managerial P&amp;L-SHJA Kerry'!$F90</f>
        <v>0</v>
      </c>
      <c r="N90" s="183">
        <f>[103]Sheet1!$F88</f>
        <v>0</v>
      </c>
      <c r="O90" s="183">
        <f t="shared" si="10"/>
        <v>0</v>
      </c>
      <c r="P90" s="183">
        <f>'[96]Managerial P&amp;L-SHJA Kerry'!$O90</f>
        <v>0</v>
      </c>
      <c r="Q90" s="183">
        <f>[103]Sheet1!$G88</f>
        <v>0</v>
      </c>
      <c r="R90" s="183">
        <f t="shared" si="11"/>
        <v>0</v>
      </c>
    </row>
    <row r="91" spans="1:18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3">
        <f>'[96]Managerial P&amp;L-SHJA Kerry'!$C91</f>
        <v>0</v>
      </c>
      <c r="E91" s="183">
        <f>[103]Sheet1!$C89</f>
        <v>0</v>
      </c>
      <c r="F91" s="183">
        <f t="shared" si="7"/>
        <v>0</v>
      </c>
      <c r="G91" s="183">
        <f>'[96]Managerial P&amp;L-SHJA Kerry'!$D91</f>
        <v>0</v>
      </c>
      <c r="H91" s="183">
        <f>[103]Sheet1!$D89</f>
        <v>0</v>
      </c>
      <c r="I91" s="183">
        <f t="shared" si="8"/>
        <v>0</v>
      </c>
      <c r="J91" s="183">
        <f>'[96]Managerial P&amp;L-SHJA Kerry'!$E91</f>
        <v>0</v>
      </c>
      <c r="K91" s="183">
        <f>[103]Sheet1!$E89</f>
        <v>0</v>
      </c>
      <c r="L91" s="183">
        <f t="shared" si="9"/>
        <v>0</v>
      </c>
      <c r="M91" s="183">
        <f>'[96]Managerial P&amp;L-SHJA Kerry'!$F91</f>
        <v>0</v>
      </c>
      <c r="N91" s="183">
        <f>[103]Sheet1!$F89</f>
        <v>0</v>
      </c>
      <c r="O91" s="183">
        <f t="shared" si="10"/>
        <v>0</v>
      </c>
      <c r="P91" s="183">
        <f>'[96]Managerial P&amp;L-SHJA Kerry'!$O91</f>
        <v>0</v>
      </c>
      <c r="Q91" s="183">
        <f>[103]Sheet1!$G89</f>
        <v>0</v>
      </c>
      <c r="R91" s="183">
        <f t="shared" si="11"/>
        <v>0</v>
      </c>
    </row>
    <row r="92" spans="1:18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3">
        <f>'[96]Managerial P&amp;L-SHJA Kerry'!$C92</f>
        <v>0</v>
      </c>
      <c r="E92" s="183">
        <f>[103]Sheet1!$C90</f>
        <v>0</v>
      </c>
      <c r="F92" s="183">
        <f t="shared" si="7"/>
        <v>0</v>
      </c>
      <c r="G92" s="183">
        <f>'[96]Managerial P&amp;L-SHJA Kerry'!$D92</f>
        <v>0</v>
      </c>
      <c r="H92" s="183">
        <f>[103]Sheet1!$D90</f>
        <v>0</v>
      </c>
      <c r="I92" s="183">
        <f t="shared" si="8"/>
        <v>0</v>
      </c>
      <c r="J92" s="183">
        <f>'[96]Managerial P&amp;L-SHJA Kerry'!$E92</f>
        <v>0</v>
      </c>
      <c r="K92" s="183">
        <f>[103]Sheet1!$E90</f>
        <v>0</v>
      </c>
      <c r="L92" s="183">
        <f t="shared" si="9"/>
        <v>0</v>
      </c>
      <c r="M92" s="183">
        <f>'[96]Managerial P&amp;L-SHJA Kerry'!$F92</f>
        <v>0</v>
      </c>
      <c r="N92" s="183">
        <f>[103]Sheet1!$F90</f>
        <v>0</v>
      </c>
      <c r="O92" s="183">
        <f t="shared" si="10"/>
        <v>0</v>
      </c>
      <c r="P92" s="183">
        <f>'[96]Managerial P&amp;L-SHJA Kerry'!$O92</f>
        <v>0</v>
      </c>
      <c r="Q92" s="183">
        <f>[103]Sheet1!$G90</f>
        <v>0</v>
      </c>
      <c r="R92" s="183">
        <f t="shared" si="11"/>
        <v>0</v>
      </c>
    </row>
    <row r="93" spans="1:18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3">
        <f>'[96]Managerial P&amp;L-SHJA Kerry'!$C93</f>
        <v>0</v>
      </c>
      <c r="E93" s="183">
        <f>[103]Sheet1!$C91</f>
        <v>0</v>
      </c>
      <c r="F93" s="183">
        <f t="shared" si="7"/>
        <v>0</v>
      </c>
      <c r="G93" s="183">
        <f>'[96]Managerial P&amp;L-SHJA Kerry'!$D93</f>
        <v>0</v>
      </c>
      <c r="H93" s="183">
        <f>[103]Sheet1!$D91</f>
        <v>0</v>
      </c>
      <c r="I93" s="183">
        <f t="shared" si="8"/>
        <v>0</v>
      </c>
      <c r="J93" s="183">
        <f>'[96]Managerial P&amp;L-SHJA Kerry'!$E93</f>
        <v>0</v>
      </c>
      <c r="K93" s="183">
        <f>[103]Sheet1!$E91</f>
        <v>0</v>
      </c>
      <c r="L93" s="183">
        <f t="shared" si="9"/>
        <v>0</v>
      </c>
      <c r="M93" s="183">
        <f>'[96]Managerial P&amp;L-SHJA Kerry'!$F93</f>
        <v>0</v>
      </c>
      <c r="N93" s="183">
        <f>[103]Sheet1!$F91</f>
        <v>0</v>
      </c>
      <c r="O93" s="183">
        <f t="shared" si="10"/>
        <v>0</v>
      </c>
      <c r="P93" s="183">
        <f>'[96]Managerial P&amp;L-SHJA Kerry'!$O93</f>
        <v>0</v>
      </c>
      <c r="Q93" s="183">
        <f>[103]Sheet1!$G91</f>
        <v>0</v>
      </c>
      <c r="R93" s="183">
        <f t="shared" si="11"/>
        <v>0</v>
      </c>
    </row>
    <row r="94" spans="1:18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3">
        <f>'[96]Managerial P&amp;L-SHJA Kerry'!$C94</f>
        <v>0</v>
      </c>
      <c r="E94" s="183">
        <f>[103]Sheet1!$C92</f>
        <v>0</v>
      </c>
      <c r="F94" s="183">
        <f t="shared" si="7"/>
        <v>0</v>
      </c>
      <c r="G94" s="183">
        <f>'[96]Managerial P&amp;L-SHJA Kerry'!$D94</f>
        <v>0</v>
      </c>
      <c r="H94" s="183">
        <f>[103]Sheet1!$D92</f>
        <v>0</v>
      </c>
      <c r="I94" s="183">
        <f t="shared" si="8"/>
        <v>0</v>
      </c>
      <c r="J94" s="183">
        <f>'[96]Managerial P&amp;L-SHJA Kerry'!$E94</f>
        <v>0</v>
      </c>
      <c r="K94" s="183">
        <f>[103]Sheet1!$E92</f>
        <v>0</v>
      </c>
      <c r="L94" s="183">
        <f t="shared" si="9"/>
        <v>0</v>
      </c>
      <c r="M94" s="183">
        <f>'[96]Managerial P&amp;L-SHJA Kerry'!$F94</f>
        <v>0</v>
      </c>
      <c r="N94" s="183">
        <f>[103]Sheet1!$F92</f>
        <v>0</v>
      </c>
      <c r="O94" s="183">
        <f t="shared" si="10"/>
        <v>0</v>
      </c>
      <c r="P94" s="183">
        <f>'[96]Managerial P&amp;L-SHJA Kerry'!$O94</f>
        <v>0</v>
      </c>
      <c r="Q94" s="183">
        <f>[103]Sheet1!$G92</f>
        <v>0</v>
      </c>
      <c r="R94" s="183">
        <f t="shared" si="11"/>
        <v>0</v>
      </c>
    </row>
    <row r="95" spans="1:18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3">
        <f>'[96]Managerial P&amp;L-SHJA Kerry'!$C95</f>
        <v>0</v>
      </c>
      <c r="E95" s="183">
        <f>[103]Sheet1!$C93</f>
        <v>0</v>
      </c>
      <c r="F95" s="183">
        <f t="shared" si="7"/>
        <v>0</v>
      </c>
      <c r="G95" s="183">
        <f>'[96]Managerial P&amp;L-SHJA Kerry'!$D95</f>
        <v>0</v>
      </c>
      <c r="H95" s="183">
        <f>[103]Sheet1!$D93</f>
        <v>0</v>
      </c>
      <c r="I95" s="183">
        <f t="shared" si="8"/>
        <v>0</v>
      </c>
      <c r="J95" s="183">
        <f>'[96]Managerial P&amp;L-SHJA Kerry'!$E95</f>
        <v>0</v>
      </c>
      <c r="K95" s="183">
        <f>[103]Sheet1!$E93</f>
        <v>0</v>
      </c>
      <c r="L95" s="183">
        <f t="shared" si="9"/>
        <v>0</v>
      </c>
      <c r="M95" s="183">
        <f>'[96]Managerial P&amp;L-SHJA Kerry'!$F95</f>
        <v>0</v>
      </c>
      <c r="N95" s="183">
        <f>[103]Sheet1!$F93</f>
        <v>0</v>
      </c>
      <c r="O95" s="183">
        <f t="shared" si="10"/>
        <v>0</v>
      </c>
      <c r="P95" s="183">
        <f>'[96]Managerial P&amp;L-SHJA Kerry'!$O95</f>
        <v>0</v>
      </c>
      <c r="Q95" s="183">
        <f>[103]Sheet1!$G93</f>
        <v>0</v>
      </c>
      <c r="R95" s="183">
        <f t="shared" si="11"/>
        <v>0</v>
      </c>
    </row>
    <row r="96" spans="1:18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3">
        <f>'[96]Managerial P&amp;L-SHJA Kerry'!$C96</f>
        <v>0</v>
      </c>
      <c r="E96" s="183">
        <f>[103]Sheet1!$C94</f>
        <v>0</v>
      </c>
      <c r="F96" s="183">
        <f t="shared" si="7"/>
        <v>0</v>
      </c>
      <c r="G96" s="183">
        <f>'[96]Managerial P&amp;L-SHJA Kerry'!$D96</f>
        <v>0</v>
      </c>
      <c r="H96" s="183">
        <f>[103]Sheet1!$D94</f>
        <v>0</v>
      </c>
      <c r="I96" s="183">
        <f t="shared" si="8"/>
        <v>0</v>
      </c>
      <c r="J96" s="183">
        <f>'[96]Managerial P&amp;L-SHJA Kerry'!$E96</f>
        <v>0</v>
      </c>
      <c r="K96" s="183">
        <f>[103]Sheet1!$E94</f>
        <v>0</v>
      </c>
      <c r="L96" s="183">
        <f t="shared" si="9"/>
        <v>0</v>
      </c>
      <c r="M96" s="183">
        <f>'[96]Managerial P&amp;L-SHJA Kerry'!$F96</f>
        <v>0</v>
      </c>
      <c r="N96" s="183">
        <f>[103]Sheet1!$F94</f>
        <v>0</v>
      </c>
      <c r="O96" s="183">
        <f t="shared" si="10"/>
        <v>0</v>
      </c>
      <c r="P96" s="183">
        <f>'[96]Managerial P&amp;L-SHJA Kerry'!$O96</f>
        <v>0</v>
      </c>
      <c r="Q96" s="183">
        <f>[103]Sheet1!$G94</f>
        <v>0</v>
      </c>
      <c r="R96" s="183">
        <f t="shared" si="11"/>
        <v>0</v>
      </c>
    </row>
    <row r="97" spans="1:18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3">
        <f>'[96]Managerial P&amp;L-SHJA Kerry'!$C97</f>
        <v>0</v>
      </c>
      <c r="E97" s="183">
        <f>[103]Sheet1!$C95</f>
        <v>0</v>
      </c>
      <c r="F97" s="183">
        <f t="shared" si="7"/>
        <v>0</v>
      </c>
      <c r="G97" s="183">
        <f>'[96]Managerial P&amp;L-SHJA Kerry'!$D97</f>
        <v>0</v>
      </c>
      <c r="H97" s="183">
        <f>[103]Sheet1!$D95</f>
        <v>0</v>
      </c>
      <c r="I97" s="183">
        <f t="shared" si="8"/>
        <v>0</v>
      </c>
      <c r="J97" s="183">
        <f>'[96]Managerial P&amp;L-SHJA Kerry'!$E97</f>
        <v>0</v>
      </c>
      <c r="K97" s="183">
        <f>[103]Sheet1!$E95</f>
        <v>0</v>
      </c>
      <c r="L97" s="183">
        <f t="shared" si="9"/>
        <v>0</v>
      </c>
      <c r="M97" s="183">
        <f>'[96]Managerial P&amp;L-SHJA Kerry'!$F97</f>
        <v>0</v>
      </c>
      <c r="N97" s="183">
        <f>[103]Sheet1!$F95</f>
        <v>0</v>
      </c>
      <c r="O97" s="183">
        <f t="shared" si="10"/>
        <v>0</v>
      </c>
      <c r="P97" s="183">
        <f>'[96]Managerial P&amp;L-SHJA Kerry'!$O97</f>
        <v>0</v>
      </c>
      <c r="Q97" s="183">
        <f>[103]Sheet1!$G95</f>
        <v>0</v>
      </c>
      <c r="R97" s="183">
        <f t="shared" si="11"/>
        <v>0</v>
      </c>
    </row>
    <row r="98" spans="1:18" ht="15.95" customHeight="1" x14ac:dyDescent="0.2">
      <c r="A98" s="26"/>
      <c r="B98" s="179">
        <f t="shared" si="6"/>
        <v>95</v>
      </c>
      <c r="C98" s="196" t="s">
        <v>1644</v>
      </c>
      <c r="D98" s="183">
        <f>'[96]Managerial P&amp;L-SHJA Kerry'!$C98</f>
        <v>0</v>
      </c>
      <c r="E98" s="183">
        <f>[103]Sheet1!$C96</f>
        <v>0</v>
      </c>
      <c r="F98" s="183">
        <f t="shared" si="7"/>
        <v>0</v>
      </c>
      <c r="G98" s="183">
        <f>'[96]Managerial P&amp;L-SHJA Kerry'!$D98</f>
        <v>0</v>
      </c>
      <c r="H98" s="183">
        <f>[103]Sheet1!$D96</f>
        <v>0</v>
      </c>
      <c r="I98" s="183">
        <f t="shared" si="8"/>
        <v>0</v>
      </c>
      <c r="J98" s="183">
        <f>'[96]Managerial P&amp;L-SHJA Kerry'!$E98</f>
        <v>0</v>
      </c>
      <c r="K98" s="183">
        <f>[103]Sheet1!$E96</f>
        <v>0</v>
      </c>
      <c r="L98" s="183">
        <f t="shared" si="9"/>
        <v>0</v>
      </c>
      <c r="M98" s="183">
        <f>'[96]Managerial P&amp;L-SHJA Kerry'!$F98</f>
        <v>0</v>
      </c>
      <c r="N98" s="183">
        <f>[103]Sheet1!$F96</f>
        <v>0</v>
      </c>
      <c r="O98" s="183">
        <f t="shared" si="10"/>
        <v>0</v>
      </c>
      <c r="P98" s="183">
        <f>'[96]Managerial P&amp;L-SHJA Kerry'!$O98</f>
        <v>0</v>
      </c>
      <c r="Q98" s="183">
        <f>[103]Sheet1!$G96</f>
        <v>0</v>
      </c>
      <c r="R98" s="183">
        <f t="shared" si="11"/>
        <v>0</v>
      </c>
    </row>
    <row r="99" spans="1:18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3">
        <f>'[96]Managerial P&amp;L-SHJA Kerry'!$C99</f>
        <v>0</v>
      </c>
      <c r="E99" s="183">
        <f>[103]Sheet1!$C97</f>
        <v>0</v>
      </c>
      <c r="F99" s="183">
        <f t="shared" si="7"/>
        <v>0</v>
      </c>
      <c r="G99" s="183">
        <f>'[96]Managerial P&amp;L-SHJA Kerry'!$D99</f>
        <v>0</v>
      </c>
      <c r="H99" s="183">
        <f>[103]Sheet1!$D97</f>
        <v>0</v>
      </c>
      <c r="I99" s="183">
        <f t="shared" si="8"/>
        <v>0</v>
      </c>
      <c r="J99" s="183">
        <f>'[96]Managerial P&amp;L-SHJA Kerry'!$E99</f>
        <v>0</v>
      </c>
      <c r="K99" s="183">
        <f>[103]Sheet1!$E97</f>
        <v>0</v>
      </c>
      <c r="L99" s="183">
        <f t="shared" si="9"/>
        <v>0</v>
      </c>
      <c r="M99" s="183">
        <f>'[96]Managerial P&amp;L-SHJA Kerry'!$F99</f>
        <v>0</v>
      </c>
      <c r="N99" s="183">
        <f>[103]Sheet1!$F97</f>
        <v>0</v>
      </c>
      <c r="O99" s="183">
        <f t="shared" si="10"/>
        <v>0</v>
      </c>
      <c r="P99" s="183">
        <f>'[96]Managerial P&amp;L-SHJA Kerry'!$O99</f>
        <v>0</v>
      </c>
      <c r="Q99" s="183">
        <f>[103]Sheet1!$G97</f>
        <v>0</v>
      </c>
      <c r="R99" s="183">
        <f t="shared" si="11"/>
        <v>0</v>
      </c>
    </row>
    <row r="100" spans="1:18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3">
        <f>'[96]Managerial P&amp;L-SHJA Kerry'!$C100</f>
        <v>0</v>
      </c>
      <c r="E100" s="183">
        <f>[103]Sheet1!$C98</f>
        <v>0</v>
      </c>
      <c r="F100" s="183">
        <f t="shared" si="7"/>
        <v>0</v>
      </c>
      <c r="G100" s="183">
        <f>'[96]Managerial P&amp;L-SHJA Kerry'!$D100</f>
        <v>0</v>
      </c>
      <c r="H100" s="183">
        <f>[103]Sheet1!$D98</f>
        <v>0</v>
      </c>
      <c r="I100" s="183">
        <f t="shared" si="8"/>
        <v>0</v>
      </c>
      <c r="J100" s="183">
        <f>'[96]Managerial P&amp;L-SHJA Kerry'!$E100</f>
        <v>0</v>
      </c>
      <c r="K100" s="183">
        <f>[103]Sheet1!$E98</f>
        <v>0</v>
      </c>
      <c r="L100" s="183">
        <f t="shared" si="9"/>
        <v>0</v>
      </c>
      <c r="M100" s="183">
        <f>'[96]Managerial P&amp;L-SHJA Kerry'!$F100</f>
        <v>0</v>
      </c>
      <c r="N100" s="183">
        <f>[103]Sheet1!$F98</f>
        <v>0</v>
      </c>
      <c r="O100" s="183">
        <f t="shared" si="10"/>
        <v>0</v>
      </c>
      <c r="P100" s="183">
        <f>'[96]Managerial P&amp;L-SHJA Kerry'!$O100</f>
        <v>0</v>
      </c>
      <c r="Q100" s="183">
        <f>[103]Sheet1!$G98</f>
        <v>0</v>
      </c>
      <c r="R100" s="184">
        <f t="shared" si="11"/>
        <v>0</v>
      </c>
    </row>
    <row r="101" spans="1:18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3">
        <f>'[96]Managerial P&amp;L-SHJA Kerry'!$C101</f>
        <v>0</v>
      </c>
      <c r="E101" s="183">
        <f>[103]Sheet1!$C99</f>
        <v>0</v>
      </c>
      <c r="F101" s="183">
        <f t="shared" si="7"/>
        <v>0</v>
      </c>
      <c r="G101" s="183">
        <f>'[96]Managerial P&amp;L-SHJA Kerry'!$D101</f>
        <v>0</v>
      </c>
      <c r="H101" s="183">
        <f>[103]Sheet1!$D99</f>
        <v>0</v>
      </c>
      <c r="I101" s="183">
        <f t="shared" si="8"/>
        <v>0</v>
      </c>
      <c r="J101" s="183">
        <f>'[96]Managerial P&amp;L-SHJA Kerry'!$E101</f>
        <v>0</v>
      </c>
      <c r="K101" s="183">
        <f>[103]Sheet1!$E99</f>
        <v>0</v>
      </c>
      <c r="L101" s="183">
        <f t="shared" si="9"/>
        <v>0</v>
      </c>
      <c r="M101" s="183">
        <f>'[96]Managerial P&amp;L-SHJA Kerry'!$F101</f>
        <v>0</v>
      </c>
      <c r="N101" s="183">
        <f>[103]Sheet1!$F99</f>
        <v>0</v>
      </c>
      <c r="O101" s="183">
        <f t="shared" si="10"/>
        <v>0</v>
      </c>
      <c r="P101" s="183">
        <f>'[96]Managerial P&amp;L-SHJA Kerry'!$O101</f>
        <v>0</v>
      </c>
      <c r="Q101" s="183">
        <f>[103]Sheet1!$G99</f>
        <v>0</v>
      </c>
      <c r="R101" s="183">
        <f t="shared" si="11"/>
        <v>0</v>
      </c>
    </row>
    <row r="102" spans="1:18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3">
        <f>'[96]Managerial P&amp;L-SHJA Kerry'!$C102</f>
        <v>0</v>
      </c>
      <c r="E102" s="183">
        <f>[103]Sheet1!$C100</f>
        <v>0</v>
      </c>
      <c r="F102" s="183">
        <f t="shared" si="7"/>
        <v>0</v>
      </c>
      <c r="G102" s="183">
        <f>'[96]Managerial P&amp;L-SHJA Kerry'!$D102</f>
        <v>0</v>
      </c>
      <c r="H102" s="183">
        <f>[103]Sheet1!$D100</f>
        <v>0</v>
      </c>
      <c r="I102" s="183">
        <f t="shared" si="8"/>
        <v>0</v>
      </c>
      <c r="J102" s="183">
        <f>'[96]Managerial P&amp;L-SHJA Kerry'!$E102</f>
        <v>0</v>
      </c>
      <c r="K102" s="183">
        <f>[103]Sheet1!$E100</f>
        <v>0</v>
      </c>
      <c r="L102" s="183">
        <f t="shared" si="9"/>
        <v>0</v>
      </c>
      <c r="M102" s="183">
        <f>'[96]Managerial P&amp;L-SHJA Kerry'!$F102</f>
        <v>0</v>
      </c>
      <c r="N102" s="183">
        <f>[103]Sheet1!$F100</f>
        <v>0</v>
      </c>
      <c r="O102" s="183">
        <f t="shared" si="10"/>
        <v>0</v>
      </c>
      <c r="P102" s="183">
        <f>'[96]Managerial P&amp;L-SHJA Kerry'!$O102</f>
        <v>0</v>
      </c>
      <c r="Q102" s="183">
        <f>[103]Sheet1!$G100</f>
        <v>0</v>
      </c>
      <c r="R102" s="183">
        <f t="shared" si="11"/>
        <v>0</v>
      </c>
    </row>
    <row r="103" spans="1:18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3">
        <f>'[96]Managerial P&amp;L-SHJA Kerry'!$C103</f>
        <v>0</v>
      </c>
      <c r="E103" s="183">
        <f>[103]Sheet1!$C101</f>
        <v>0</v>
      </c>
      <c r="F103" s="183">
        <f t="shared" si="7"/>
        <v>0</v>
      </c>
      <c r="G103" s="183">
        <f>'[96]Managerial P&amp;L-SHJA Kerry'!$D103</f>
        <v>0</v>
      </c>
      <c r="H103" s="183">
        <f>[103]Sheet1!$D101</f>
        <v>0</v>
      </c>
      <c r="I103" s="183">
        <f t="shared" si="8"/>
        <v>0</v>
      </c>
      <c r="J103" s="183">
        <f>'[96]Managerial P&amp;L-SHJA Kerry'!$E103</f>
        <v>0</v>
      </c>
      <c r="K103" s="183">
        <f>[103]Sheet1!$E101</f>
        <v>0</v>
      </c>
      <c r="L103" s="183">
        <f t="shared" si="9"/>
        <v>0</v>
      </c>
      <c r="M103" s="183">
        <f>'[96]Managerial P&amp;L-SHJA Kerry'!$F103</f>
        <v>0</v>
      </c>
      <c r="N103" s="183">
        <f>[103]Sheet1!$F101</f>
        <v>0</v>
      </c>
      <c r="O103" s="183">
        <f t="shared" si="10"/>
        <v>0</v>
      </c>
      <c r="P103" s="183">
        <f>'[96]Managerial P&amp;L-SHJA Kerry'!$O103</f>
        <v>0</v>
      </c>
      <c r="Q103" s="183">
        <f>[103]Sheet1!$G101</f>
        <v>0</v>
      </c>
      <c r="R103" s="183">
        <f t="shared" si="11"/>
        <v>0</v>
      </c>
    </row>
    <row r="104" spans="1:18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3">
        <f>'[96]Managerial P&amp;L-SHJA Kerry'!$C104</f>
        <v>0</v>
      </c>
      <c r="E104" s="183">
        <f>[103]Sheet1!$C102</f>
        <v>0</v>
      </c>
      <c r="F104" s="183">
        <f t="shared" si="7"/>
        <v>0</v>
      </c>
      <c r="G104" s="183">
        <f>'[96]Managerial P&amp;L-SHJA Kerry'!$D104</f>
        <v>0</v>
      </c>
      <c r="H104" s="183">
        <f>[103]Sheet1!$D102</f>
        <v>0</v>
      </c>
      <c r="I104" s="183">
        <f t="shared" si="8"/>
        <v>0</v>
      </c>
      <c r="J104" s="183">
        <f>'[96]Managerial P&amp;L-SHJA Kerry'!$E104</f>
        <v>0</v>
      </c>
      <c r="K104" s="183">
        <f>[103]Sheet1!$E102</f>
        <v>0</v>
      </c>
      <c r="L104" s="183">
        <f t="shared" si="9"/>
        <v>0</v>
      </c>
      <c r="M104" s="183">
        <f>'[96]Managerial P&amp;L-SHJA Kerry'!$F104</f>
        <v>0</v>
      </c>
      <c r="N104" s="183">
        <f>[103]Sheet1!$F102</f>
        <v>0</v>
      </c>
      <c r="O104" s="183">
        <f t="shared" si="10"/>
        <v>0</v>
      </c>
      <c r="P104" s="183">
        <f>'[96]Managerial P&amp;L-SHJA Kerry'!$O104</f>
        <v>0</v>
      </c>
      <c r="Q104" s="183">
        <f>[103]Sheet1!$G102</f>
        <v>0</v>
      </c>
      <c r="R104" s="183">
        <f t="shared" si="11"/>
        <v>0</v>
      </c>
    </row>
    <row r="105" spans="1:18" ht="15.95" customHeight="1" x14ac:dyDescent="0.2">
      <c r="A105" s="39"/>
      <c r="B105" s="180">
        <f t="shared" si="6"/>
        <v>102</v>
      </c>
      <c r="C105" s="196" t="s">
        <v>1644</v>
      </c>
      <c r="D105" s="183">
        <f>'[96]Managerial P&amp;L-SHJA Kerry'!$C105</f>
        <v>0</v>
      </c>
      <c r="E105" s="183">
        <f>[103]Sheet1!$C103</f>
        <v>0</v>
      </c>
      <c r="F105" s="183">
        <f t="shared" si="7"/>
        <v>0</v>
      </c>
      <c r="G105" s="183">
        <f>'[96]Managerial P&amp;L-SHJA Kerry'!$D105</f>
        <v>0</v>
      </c>
      <c r="H105" s="183">
        <f>[103]Sheet1!$D103</f>
        <v>0</v>
      </c>
      <c r="I105" s="183">
        <f t="shared" si="8"/>
        <v>0</v>
      </c>
      <c r="J105" s="183">
        <f>'[96]Managerial P&amp;L-SHJA Kerry'!$E105</f>
        <v>0</v>
      </c>
      <c r="K105" s="183">
        <f>[103]Sheet1!$E103</f>
        <v>0</v>
      </c>
      <c r="L105" s="183">
        <f t="shared" si="9"/>
        <v>0</v>
      </c>
      <c r="M105" s="183">
        <f>'[96]Managerial P&amp;L-SHJA Kerry'!$F105</f>
        <v>0</v>
      </c>
      <c r="N105" s="183">
        <f>[103]Sheet1!$F103</f>
        <v>0</v>
      </c>
      <c r="O105" s="183">
        <f t="shared" si="10"/>
        <v>0</v>
      </c>
      <c r="P105" s="183">
        <f>'[96]Managerial P&amp;L-SHJA Kerry'!$O105</f>
        <v>0</v>
      </c>
      <c r="Q105" s="183">
        <f>[103]Sheet1!$G103</f>
        <v>0</v>
      </c>
      <c r="R105" s="183">
        <f t="shared" si="11"/>
        <v>0</v>
      </c>
    </row>
    <row r="106" spans="1:18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3">
        <f>'[96]Managerial P&amp;L-SHJA Kerry'!$C106</f>
        <v>0</v>
      </c>
      <c r="E106" s="183">
        <f>[103]Sheet1!$C104</f>
        <v>0</v>
      </c>
      <c r="F106" s="183">
        <f t="shared" si="7"/>
        <v>0</v>
      </c>
      <c r="G106" s="183">
        <f>'[96]Managerial P&amp;L-SHJA Kerry'!$D106</f>
        <v>0</v>
      </c>
      <c r="H106" s="183">
        <f>[103]Sheet1!$D104</f>
        <v>0</v>
      </c>
      <c r="I106" s="183">
        <f t="shared" si="8"/>
        <v>0</v>
      </c>
      <c r="J106" s="183">
        <f>'[96]Managerial P&amp;L-SHJA Kerry'!$E106</f>
        <v>0</v>
      </c>
      <c r="K106" s="183">
        <f>[103]Sheet1!$E104</f>
        <v>0</v>
      </c>
      <c r="L106" s="183">
        <f t="shared" si="9"/>
        <v>0</v>
      </c>
      <c r="M106" s="183">
        <f>'[96]Managerial P&amp;L-SHJA Kerry'!$F106</f>
        <v>0</v>
      </c>
      <c r="N106" s="183">
        <f>[103]Sheet1!$F104</f>
        <v>0</v>
      </c>
      <c r="O106" s="183">
        <f t="shared" si="10"/>
        <v>0</v>
      </c>
      <c r="P106" s="183">
        <f>'[96]Managerial P&amp;L-SHJA Kerry'!$O106</f>
        <v>0</v>
      </c>
      <c r="Q106" s="183">
        <f>[103]Sheet1!$G104</f>
        <v>0</v>
      </c>
      <c r="R106" s="183">
        <f t="shared" si="11"/>
        <v>0</v>
      </c>
    </row>
    <row r="107" spans="1:18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3">
        <f>'[96]Managerial P&amp;L-SHJA Kerry'!$C107</f>
        <v>0</v>
      </c>
      <c r="E107" s="183">
        <f>[103]Sheet1!$C105</f>
        <v>0</v>
      </c>
      <c r="F107" s="183">
        <f t="shared" si="7"/>
        <v>0</v>
      </c>
      <c r="G107" s="183">
        <f>'[96]Managerial P&amp;L-SHJA Kerry'!$D107</f>
        <v>0</v>
      </c>
      <c r="H107" s="183">
        <f>[103]Sheet1!$D105</f>
        <v>0</v>
      </c>
      <c r="I107" s="183">
        <f t="shared" si="8"/>
        <v>0</v>
      </c>
      <c r="J107" s="183">
        <f>'[96]Managerial P&amp;L-SHJA Kerry'!$E107</f>
        <v>0</v>
      </c>
      <c r="K107" s="183">
        <f>[103]Sheet1!$E105</f>
        <v>0</v>
      </c>
      <c r="L107" s="183">
        <f t="shared" si="9"/>
        <v>0</v>
      </c>
      <c r="M107" s="183">
        <f>'[96]Managerial P&amp;L-SHJA Kerry'!$F107</f>
        <v>0</v>
      </c>
      <c r="N107" s="183">
        <f>[103]Sheet1!$F105</f>
        <v>0</v>
      </c>
      <c r="O107" s="183">
        <f t="shared" si="10"/>
        <v>0</v>
      </c>
      <c r="P107" s="183">
        <f>'[96]Managerial P&amp;L-SHJA Kerry'!$O107</f>
        <v>0</v>
      </c>
      <c r="Q107" s="183">
        <f>[103]Sheet1!$G105</f>
        <v>0</v>
      </c>
      <c r="R107" s="184">
        <f t="shared" si="11"/>
        <v>0</v>
      </c>
    </row>
    <row r="108" spans="1:18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3">
        <f>'[96]Managerial P&amp;L-SHJA Kerry'!$C108</f>
        <v>0</v>
      </c>
      <c r="E108" s="183">
        <f>[103]Sheet1!$C106</f>
        <v>0</v>
      </c>
      <c r="F108" s="183">
        <f t="shared" si="7"/>
        <v>0</v>
      </c>
      <c r="G108" s="183">
        <f>'[96]Managerial P&amp;L-SHJA Kerry'!$D108</f>
        <v>0</v>
      </c>
      <c r="H108" s="183">
        <f>[103]Sheet1!$D106</f>
        <v>0</v>
      </c>
      <c r="I108" s="183">
        <f t="shared" si="8"/>
        <v>0</v>
      </c>
      <c r="J108" s="183">
        <f>'[96]Managerial P&amp;L-SHJA Kerry'!$E108</f>
        <v>0</v>
      </c>
      <c r="K108" s="183">
        <f>[103]Sheet1!$E106</f>
        <v>0</v>
      </c>
      <c r="L108" s="183">
        <f t="shared" si="9"/>
        <v>0</v>
      </c>
      <c r="M108" s="183">
        <f>'[96]Managerial P&amp;L-SHJA Kerry'!$F108</f>
        <v>0</v>
      </c>
      <c r="N108" s="183">
        <f>[103]Sheet1!$F106</f>
        <v>0</v>
      </c>
      <c r="O108" s="183">
        <f t="shared" si="10"/>
        <v>0</v>
      </c>
      <c r="P108" s="183">
        <f>'[96]Managerial P&amp;L-SHJA Kerry'!$O108</f>
        <v>0</v>
      </c>
      <c r="Q108" s="183">
        <f>[103]Sheet1!$G106</f>
        <v>0</v>
      </c>
      <c r="R108" s="183">
        <f t="shared" si="11"/>
        <v>0</v>
      </c>
    </row>
    <row r="109" spans="1:18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3">
        <f>'[96]Managerial P&amp;L-SHJA Kerry'!$C109</f>
        <v>0</v>
      </c>
      <c r="E109" s="183">
        <f>[103]Sheet1!$C107</f>
        <v>0</v>
      </c>
      <c r="F109" s="183">
        <f t="shared" si="7"/>
        <v>0</v>
      </c>
      <c r="G109" s="183">
        <f>'[96]Managerial P&amp;L-SHJA Kerry'!$D109</f>
        <v>0</v>
      </c>
      <c r="H109" s="183">
        <f>[103]Sheet1!$D107</f>
        <v>0</v>
      </c>
      <c r="I109" s="183">
        <f t="shared" si="8"/>
        <v>0</v>
      </c>
      <c r="J109" s="183">
        <f>'[96]Managerial P&amp;L-SHJA Kerry'!$E109</f>
        <v>0</v>
      </c>
      <c r="K109" s="183">
        <f>[103]Sheet1!$E107</f>
        <v>0</v>
      </c>
      <c r="L109" s="183">
        <f t="shared" si="9"/>
        <v>0</v>
      </c>
      <c r="M109" s="183">
        <f>'[96]Managerial P&amp;L-SHJA Kerry'!$F109</f>
        <v>0</v>
      </c>
      <c r="N109" s="183">
        <f>[103]Sheet1!$F107</f>
        <v>0</v>
      </c>
      <c r="O109" s="183">
        <f t="shared" si="10"/>
        <v>0</v>
      </c>
      <c r="P109" s="183">
        <f>'[96]Managerial P&amp;L-SHJA Kerry'!$O109</f>
        <v>0</v>
      </c>
      <c r="Q109" s="183">
        <f>[103]Sheet1!$G107</f>
        <v>0</v>
      </c>
      <c r="R109" s="183">
        <f t="shared" si="11"/>
        <v>0</v>
      </c>
    </row>
    <row r="110" spans="1:18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3">
        <f>'[96]Managerial P&amp;L-SHJA Kerry'!$C110</f>
        <v>0</v>
      </c>
      <c r="E110" s="183">
        <f>[103]Sheet1!$C108</f>
        <v>0</v>
      </c>
      <c r="F110" s="183">
        <f t="shared" si="7"/>
        <v>0</v>
      </c>
      <c r="G110" s="183">
        <f>'[96]Managerial P&amp;L-SHJA Kerry'!$D110</f>
        <v>0</v>
      </c>
      <c r="H110" s="183">
        <f>[103]Sheet1!$D108</f>
        <v>0</v>
      </c>
      <c r="I110" s="183">
        <f t="shared" si="8"/>
        <v>0</v>
      </c>
      <c r="J110" s="183">
        <f>'[96]Managerial P&amp;L-SHJA Kerry'!$E110</f>
        <v>0</v>
      </c>
      <c r="K110" s="183">
        <f>[103]Sheet1!$E108</f>
        <v>0</v>
      </c>
      <c r="L110" s="183">
        <f t="shared" si="9"/>
        <v>0</v>
      </c>
      <c r="M110" s="183">
        <f>'[96]Managerial P&amp;L-SHJA Kerry'!$F110</f>
        <v>0</v>
      </c>
      <c r="N110" s="183">
        <f>[103]Sheet1!$F108</f>
        <v>0</v>
      </c>
      <c r="O110" s="183">
        <f t="shared" si="10"/>
        <v>0</v>
      </c>
      <c r="P110" s="183">
        <f>'[96]Managerial P&amp;L-SHJA Kerry'!$O110</f>
        <v>0</v>
      </c>
      <c r="Q110" s="183">
        <f>[103]Sheet1!$G108</f>
        <v>0</v>
      </c>
      <c r="R110" s="183">
        <f t="shared" si="11"/>
        <v>0</v>
      </c>
    </row>
    <row r="111" spans="1:18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3">
        <f>'[96]Managerial P&amp;L-SHJA Kerry'!$C111</f>
        <v>0</v>
      </c>
      <c r="E111" s="183">
        <f>[103]Sheet1!$C109</f>
        <v>0</v>
      </c>
      <c r="F111" s="183">
        <f t="shared" si="7"/>
        <v>0</v>
      </c>
      <c r="G111" s="183">
        <f>'[96]Managerial P&amp;L-SHJA Kerry'!$D111</f>
        <v>0</v>
      </c>
      <c r="H111" s="183">
        <f>[103]Sheet1!$D109</f>
        <v>0</v>
      </c>
      <c r="I111" s="183">
        <f t="shared" si="8"/>
        <v>0</v>
      </c>
      <c r="J111" s="183">
        <f>'[96]Managerial P&amp;L-SHJA Kerry'!$E111</f>
        <v>0</v>
      </c>
      <c r="K111" s="183">
        <f>[103]Sheet1!$E109</f>
        <v>0</v>
      </c>
      <c r="L111" s="183">
        <f t="shared" si="9"/>
        <v>0</v>
      </c>
      <c r="M111" s="183">
        <f>'[96]Managerial P&amp;L-SHJA Kerry'!$F111</f>
        <v>0</v>
      </c>
      <c r="N111" s="183">
        <f>[103]Sheet1!$F109</f>
        <v>0</v>
      </c>
      <c r="O111" s="183">
        <f t="shared" si="10"/>
        <v>0</v>
      </c>
      <c r="P111" s="183">
        <f>'[96]Managerial P&amp;L-SHJA Kerry'!$O111</f>
        <v>0</v>
      </c>
      <c r="Q111" s="183">
        <f>[103]Sheet1!$G109</f>
        <v>0</v>
      </c>
      <c r="R111" s="183">
        <f t="shared" si="11"/>
        <v>0</v>
      </c>
    </row>
    <row r="112" spans="1:18" s="15" customFormat="1" ht="15.95" customHeight="1" x14ac:dyDescent="0.2">
      <c r="A112" s="26"/>
      <c r="B112" s="179">
        <f t="shared" si="6"/>
        <v>109</v>
      </c>
      <c r="C112" s="196" t="s">
        <v>1644</v>
      </c>
      <c r="D112" s="183">
        <f>'[96]Managerial P&amp;L-SHJA Kerry'!$C112</f>
        <v>0</v>
      </c>
      <c r="E112" s="183">
        <f>[103]Sheet1!$C110</f>
        <v>0</v>
      </c>
      <c r="F112" s="183">
        <f t="shared" si="7"/>
        <v>0</v>
      </c>
      <c r="G112" s="183">
        <f>'[96]Managerial P&amp;L-SHJA Kerry'!$D112</f>
        <v>0</v>
      </c>
      <c r="H112" s="183">
        <f>[103]Sheet1!$D110</f>
        <v>0</v>
      </c>
      <c r="I112" s="183">
        <f t="shared" si="8"/>
        <v>0</v>
      </c>
      <c r="J112" s="183">
        <f>'[96]Managerial P&amp;L-SHJA Kerry'!$E112</f>
        <v>0</v>
      </c>
      <c r="K112" s="183">
        <f>[103]Sheet1!$E110</f>
        <v>0</v>
      </c>
      <c r="L112" s="183">
        <f t="shared" si="9"/>
        <v>0</v>
      </c>
      <c r="M112" s="183">
        <f>'[96]Managerial P&amp;L-SHJA Kerry'!$F112</f>
        <v>0</v>
      </c>
      <c r="N112" s="183">
        <f>[103]Sheet1!$F110</f>
        <v>0</v>
      </c>
      <c r="O112" s="183">
        <f t="shared" si="10"/>
        <v>0</v>
      </c>
      <c r="P112" s="183">
        <f>'[96]Managerial P&amp;L-SHJA Kerry'!$O112</f>
        <v>0</v>
      </c>
      <c r="Q112" s="183">
        <f>[103]Sheet1!$G110</f>
        <v>0</v>
      </c>
      <c r="R112" s="183">
        <f t="shared" si="11"/>
        <v>0</v>
      </c>
    </row>
    <row r="113" spans="1:18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3">
        <f>'[96]Managerial P&amp;L-SHJA Kerry'!$C113</f>
        <v>0</v>
      </c>
      <c r="E113" s="183">
        <f>[103]Sheet1!$C111</f>
        <v>0</v>
      </c>
      <c r="F113" s="183">
        <f t="shared" si="7"/>
        <v>0</v>
      </c>
      <c r="G113" s="183">
        <f>'[96]Managerial P&amp;L-SHJA Kerry'!$D113</f>
        <v>0</v>
      </c>
      <c r="H113" s="183">
        <f>[103]Sheet1!$D111</f>
        <v>0</v>
      </c>
      <c r="I113" s="183">
        <f t="shared" si="8"/>
        <v>0</v>
      </c>
      <c r="J113" s="183">
        <f>'[96]Managerial P&amp;L-SHJA Kerry'!$E113</f>
        <v>0</v>
      </c>
      <c r="K113" s="183">
        <f>[103]Sheet1!$E111</f>
        <v>0</v>
      </c>
      <c r="L113" s="183">
        <f t="shared" si="9"/>
        <v>0</v>
      </c>
      <c r="M113" s="183">
        <f>'[96]Managerial P&amp;L-SHJA Kerry'!$F113</f>
        <v>0</v>
      </c>
      <c r="N113" s="183">
        <f>[103]Sheet1!$F111</f>
        <v>0</v>
      </c>
      <c r="O113" s="183">
        <f t="shared" si="10"/>
        <v>0</v>
      </c>
      <c r="P113" s="183">
        <f>'[96]Managerial P&amp;L-SHJA Kerry'!$O113</f>
        <v>0</v>
      </c>
      <c r="Q113" s="183">
        <f>[103]Sheet1!$G111</f>
        <v>0</v>
      </c>
      <c r="R113" s="183">
        <f t="shared" si="11"/>
        <v>0</v>
      </c>
    </row>
    <row r="114" spans="1:18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3">
        <f>'[96]Managerial P&amp;L-SHJA Kerry'!$C114</f>
        <v>0</v>
      </c>
      <c r="E114" s="183">
        <f>[103]Sheet1!$C112</f>
        <v>0</v>
      </c>
      <c r="F114" s="183">
        <f t="shared" si="7"/>
        <v>0</v>
      </c>
      <c r="G114" s="183">
        <f>'[96]Managerial P&amp;L-SHJA Kerry'!$D114</f>
        <v>0</v>
      </c>
      <c r="H114" s="183">
        <f>[103]Sheet1!$D112</f>
        <v>0</v>
      </c>
      <c r="I114" s="183">
        <f t="shared" si="8"/>
        <v>0</v>
      </c>
      <c r="J114" s="183">
        <f>'[96]Managerial P&amp;L-SHJA Kerry'!$E114</f>
        <v>0</v>
      </c>
      <c r="K114" s="183">
        <f>[103]Sheet1!$E112</f>
        <v>0</v>
      </c>
      <c r="L114" s="183">
        <f t="shared" si="9"/>
        <v>0</v>
      </c>
      <c r="M114" s="183">
        <f>'[96]Managerial P&amp;L-SHJA Kerry'!$F114</f>
        <v>0</v>
      </c>
      <c r="N114" s="183">
        <f>[103]Sheet1!$F112</f>
        <v>0</v>
      </c>
      <c r="O114" s="183">
        <f t="shared" si="10"/>
        <v>0</v>
      </c>
      <c r="P114" s="183">
        <f>'[96]Managerial P&amp;L-SHJA Kerry'!$O114</f>
        <v>0</v>
      </c>
      <c r="Q114" s="183">
        <f>[103]Sheet1!$G112</f>
        <v>0</v>
      </c>
      <c r="R114" s="184">
        <f t="shared" si="11"/>
        <v>0</v>
      </c>
    </row>
    <row r="115" spans="1:18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3">
        <f>'[96]Managerial P&amp;L-SHJA Kerry'!$C115</f>
        <v>0</v>
      </c>
      <c r="E115" s="183">
        <f>[103]Sheet1!$C113</f>
        <v>0</v>
      </c>
      <c r="F115" s="183">
        <f t="shared" si="7"/>
        <v>0</v>
      </c>
      <c r="G115" s="183">
        <f>'[96]Managerial P&amp;L-SHJA Kerry'!$D115</f>
        <v>0</v>
      </c>
      <c r="H115" s="183">
        <f>[103]Sheet1!$D113</f>
        <v>0</v>
      </c>
      <c r="I115" s="183">
        <f t="shared" si="8"/>
        <v>0</v>
      </c>
      <c r="J115" s="183">
        <f>'[96]Managerial P&amp;L-SHJA Kerry'!$E115</f>
        <v>0</v>
      </c>
      <c r="K115" s="183">
        <f>[103]Sheet1!$E113</f>
        <v>0</v>
      </c>
      <c r="L115" s="183">
        <f t="shared" si="9"/>
        <v>0</v>
      </c>
      <c r="M115" s="183">
        <f>'[96]Managerial P&amp;L-SHJA Kerry'!$F115</f>
        <v>0</v>
      </c>
      <c r="N115" s="183">
        <f>[103]Sheet1!$F113</f>
        <v>0</v>
      </c>
      <c r="O115" s="183">
        <f t="shared" si="10"/>
        <v>0</v>
      </c>
      <c r="P115" s="183">
        <f>'[96]Managerial P&amp;L-SHJA Kerry'!$O115</f>
        <v>0</v>
      </c>
      <c r="Q115" s="183">
        <f>[103]Sheet1!$G113</f>
        <v>0</v>
      </c>
      <c r="R115" s="183">
        <f t="shared" si="11"/>
        <v>0</v>
      </c>
    </row>
    <row r="116" spans="1:18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3">
        <f>'[96]Managerial P&amp;L-SHJA Kerry'!$C116</f>
        <v>0</v>
      </c>
      <c r="E116" s="183">
        <f>[103]Sheet1!$C114</f>
        <v>0</v>
      </c>
      <c r="F116" s="183">
        <f t="shared" si="7"/>
        <v>0</v>
      </c>
      <c r="G116" s="183">
        <f>'[96]Managerial P&amp;L-SHJA Kerry'!$D116</f>
        <v>0</v>
      </c>
      <c r="H116" s="183">
        <f>[103]Sheet1!$D114</f>
        <v>0</v>
      </c>
      <c r="I116" s="183">
        <f t="shared" si="8"/>
        <v>0</v>
      </c>
      <c r="J116" s="183">
        <f>'[96]Managerial P&amp;L-SHJA Kerry'!$E116</f>
        <v>0</v>
      </c>
      <c r="K116" s="183">
        <f>[103]Sheet1!$E114</f>
        <v>0</v>
      </c>
      <c r="L116" s="183">
        <f t="shared" si="9"/>
        <v>0</v>
      </c>
      <c r="M116" s="183">
        <f>'[96]Managerial P&amp;L-SHJA Kerry'!$F116</f>
        <v>0</v>
      </c>
      <c r="N116" s="183">
        <f>[103]Sheet1!$F114</f>
        <v>0</v>
      </c>
      <c r="O116" s="183">
        <f t="shared" si="10"/>
        <v>0</v>
      </c>
      <c r="P116" s="183">
        <f>'[96]Managerial P&amp;L-SHJA Kerry'!$O116</f>
        <v>0</v>
      </c>
      <c r="Q116" s="183">
        <f>[103]Sheet1!$G114</f>
        <v>0</v>
      </c>
      <c r="R116" s="183">
        <f t="shared" si="11"/>
        <v>0</v>
      </c>
    </row>
    <row r="117" spans="1:18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3">
        <f>'[96]Managerial P&amp;L-SHJA Kerry'!$C117</f>
        <v>0</v>
      </c>
      <c r="E117" s="183">
        <f>[103]Sheet1!$C115</f>
        <v>0</v>
      </c>
      <c r="F117" s="183">
        <f t="shared" si="7"/>
        <v>0</v>
      </c>
      <c r="G117" s="183">
        <f>'[96]Managerial P&amp;L-SHJA Kerry'!$D117</f>
        <v>0</v>
      </c>
      <c r="H117" s="183">
        <f>[103]Sheet1!$D115</f>
        <v>0</v>
      </c>
      <c r="I117" s="183">
        <f t="shared" si="8"/>
        <v>0</v>
      </c>
      <c r="J117" s="183">
        <f>'[96]Managerial P&amp;L-SHJA Kerry'!$E117</f>
        <v>0</v>
      </c>
      <c r="K117" s="183">
        <f>[103]Sheet1!$E115</f>
        <v>0</v>
      </c>
      <c r="L117" s="183">
        <f t="shared" si="9"/>
        <v>0</v>
      </c>
      <c r="M117" s="183">
        <f>'[96]Managerial P&amp;L-SHJA Kerry'!$F117</f>
        <v>0</v>
      </c>
      <c r="N117" s="183">
        <f>[103]Sheet1!$F115</f>
        <v>0</v>
      </c>
      <c r="O117" s="183">
        <f t="shared" si="10"/>
        <v>0</v>
      </c>
      <c r="P117" s="183">
        <f>'[96]Managerial P&amp;L-SHJA Kerry'!$O117</f>
        <v>0</v>
      </c>
      <c r="Q117" s="183">
        <f>[103]Sheet1!$G115</f>
        <v>0</v>
      </c>
      <c r="R117" s="183">
        <f t="shared" si="11"/>
        <v>0</v>
      </c>
    </row>
    <row r="118" spans="1:18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3">
        <f>'[96]Managerial P&amp;L-SHJA Kerry'!$C118</f>
        <v>0</v>
      </c>
      <c r="E118" s="183">
        <f>[103]Sheet1!$C116</f>
        <v>0</v>
      </c>
      <c r="F118" s="183">
        <f t="shared" si="7"/>
        <v>0</v>
      </c>
      <c r="G118" s="183">
        <f>'[96]Managerial P&amp;L-SHJA Kerry'!$D118</f>
        <v>0</v>
      </c>
      <c r="H118" s="183">
        <f>[103]Sheet1!$D116</f>
        <v>0</v>
      </c>
      <c r="I118" s="183">
        <f t="shared" si="8"/>
        <v>0</v>
      </c>
      <c r="J118" s="183">
        <f>'[96]Managerial P&amp;L-SHJA Kerry'!$E118</f>
        <v>0</v>
      </c>
      <c r="K118" s="183">
        <f>[103]Sheet1!$E116</f>
        <v>0</v>
      </c>
      <c r="L118" s="183">
        <f t="shared" si="9"/>
        <v>0</v>
      </c>
      <c r="M118" s="183">
        <f>'[96]Managerial P&amp;L-SHJA Kerry'!$F118</f>
        <v>0</v>
      </c>
      <c r="N118" s="183">
        <f>[103]Sheet1!$F116</f>
        <v>0</v>
      </c>
      <c r="O118" s="183">
        <f t="shared" si="10"/>
        <v>0</v>
      </c>
      <c r="P118" s="183">
        <f>'[96]Managerial P&amp;L-SHJA Kerry'!$O118</f>
        <v>0</v>
      </c>
      <c r="Q118" s="183">
        <f>[103]Sheet1!$G116</f>
        <v>0</v>
      </c>
      <c r="R118" s="183">
        <f t="shared" si="11"/>
        <v>0</v>
      </c>
    </row>
    <row r="119" spans="1:18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3">
        <f>'[96]Managerial P&amp;L-SHJA Kerry'!$C119</f>
        <v>0</v>
      </c>
      <c r="E119" s="183">
        <f>[103]Sheet1!$C117</f>
        <v>0</v>
      </c>
      <c r="F119" s="183">
        <f t="shared" si="7"/>
        <v>0</v>
      </c>
      <c r="G119" s="183">
        <f>'[96]Managerial P&amp;L-SHJA Kerry'!$D119</f>
        <v>0</v>
      </c>
      <c r="H119" s="183">
        <f>[103]Sheet1!$D117</f>
        <v>0</v>
      </c>
      <c r="I119" s="183">
        <f t="shared" si="8"/>
        <v>0</v>
      </c>
      <c r="J119" s="183">
        <f>'[96]Managerial P&amp;L-SHJA Kerry'!$E119</f>
        <v>0</v>
      </c>
      <c r="K119" s="183">
        <f>[103]Sheet1!$E117</f>
        <v>0</v>
      </c>
      <c r="L119" s="183">
        <f t="shared" si="9"/>
        <v>0</v>
      </c>
      <c r="M119" s="183">
        <f>'[96]Managerial P&amp;L-SHJA Kerry'!$F119</f>
        <v>0</v>
      </c>
      <c r="N119" s="183">
        <f>[103]Sheet1!$F117</f>
        <v>0</v>
      </c>
      <c r="O119" s="183">
        <f t="shared" si="10"/>
        <v>0</v>
      </c>
      <c r="P119" s="183">
        <f>'[96]Managerial P&amp;L-SHJA Kerry'!$O119</f>
        <v>0</v>
      </c>
      <c r="Q119" s="183">
        <f>[103]Sheet1!$G117</f>
        <v>0</v>
      </c>
      <c r="R119" s="183">
        <f t="shared" si="11"/>
        <v>0</v>
      </c>
    </row>
    <row r="120" spans="1:18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3">
        <f>'[96]Managerial P&amp;L-SHJA Kerry'!$C120</f>
        <v>0</v>
      </c>
      <c r="E120" s="183">
        <f>[103]Sheet1!$C118</f>
        <v>0</v>
      </c>
      <c r="F120" s="183">
        <f t="shared" si="7"/>
        <v>0</v>
      </c>
      <c r="G120" s="183">
        <f>'[96]Managerial P&amp;L-SHJA Kerry'!$D120</f>
        <v>0</v>
      </c>
      <c r="H120" s="183">
        <f>[103]Sheet1!$D118</f>
        <v>0</v>
      </c>
      <c r="I120" s="183">
        <f t="shared" si="8"/>
        <v>0</v>
      </c>
      <c r="J120" s="183">
        <f>'[96]Managerial P&amp;L-SHJA Kerry'!$E120</f>
        <v>0</v>
      </c>
      <c r="K120" s="183">
        <f>[103]Sheet1!$E118</f>
        <v>0</v>
      </c>
      <c r="L120" s="183">
        <f t="shared" si="9"/>
        <v>0</v>
      </c>
      <c r="M120" s="183">
        <f>'[96]Managerial P&amp;L-SHJA Kerry'!$F120</f>
        <v>0</v>
      </c>
      <c r="N120" s="183">
        <f>[103]Sheet1!$F118</f>
        <v>0</v>
      </c>
      <c r="O120" s="183">
        <f t="shared" si="10"/>
        <v>0</v>
      </c>
      <c r="P120" s="183">
        <f>'[96]Managerial P&amp;L-SHJA Kerry'!$O120</f>
        <v>0</v>
      </c>
      <c r="Q120" s="183">
        <f>[103]Sheet1!$G118</f>
        <v>0</v>
      </c>
      <c r="R120" s="183">
        <f t="shared" si="11"/>
        <v>0</v>
      </c>
    </row>
    <row r="121" spans="1:18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3">
        <f>'[96]Managerial P&amp;L-SHJA Kerry'!$C121</f>
        <v>0</v>
      </c>
      <c r="E121" s="183">
        <f>[103]Sheet1!$C119</f>
        <v>0</v>
      </c>
      <c r="F121" s="183">
        <f t="shared" si="7"/>
        <v>0</v>
      </c>
      <c r="G121" s="183">
        <f>'[96]Managerial P&amp;L-SHJA Kerry'!$D121</f>
        <v>0</v>
      </c>
      <c r="H121" s="183">
        <f>[103]Sheet1!$D119</f>
        <v>0</v>
      </c>
      <c r="I121" s="183">
        <f t="shared" si="8"/>
        <v>0</v>
      </c>
      <c r="J121" s="183">
        <f>'[96]Managerial P&amp;L-SHJA Kerry'!$E121</f>
        <v>0</v>
      </c>
      <c r="K121" s="183">
        <f>[103]Sheet1!$E119</f>
        <v>0</v>
      </c>
      <c r="L121" s="183">
        <f t="shared" si="9"/>
        <v>0</v>
      </c>
      <c r="M121" s="183">
        <f>'[96]Managerial P&amp;L-SHJA Kerry'!$F121</f>
        <v>0</v>
      </c>
      <c r="N121" s="183">
        <f>[103]Sheet1!$F119</f>
        <v>0</v>
      </c>
      <c r="O121" s="183">
        <f t="shared" si="10"/>
        <v>0</v>
      </c>
      <c r="P121" s="183">
        <f>'[96]Managerial P&amp;L-SHJA Kerry'!$O121</f>
        <v>0</v>
      </c>
      <c r="Q121" s="183">
        <f>[103]Sheet1!$G119</f>
        <v>0</v>
      </c>
      <c r="R121" s="183">
        <f t="shared" si="11"/>
        <v>0</v>
      </c>
    </row>
    <row r="122" spans="1:18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3">
        <f>'[96]Managerial P&amp;L-SHJA Kerry'!$C122</f>
        <v>0</v>
      </c>
      <c r="E122" s="183">
        <f>[103]Sheet1!$C120</f>
        <v>0</v>
      </c>
      <c r="F122" s="183">
        <f t="shared" si="7"/>
        <v>0</v>
      </c>
      <c r="G122" s="183">
        <f>'[96]Managerial P&amp;L-SHJA Kerry'!$D122</f>
        <v>0</v>
      </c>
      <c r="H122" s="183">
        <f>[103]Sheet1!$D120</f>
        <v>0</v>
      </c>
      <c r="I122" s="183">
        <f t="shared" si="8"/>
        <v>0</v>
      </c>
      <c r="J122" s="183">
        <f>'[96]Managerial P&amp;L-SHJA Kerry'!$E122</f>
        <v>0</v>
      </c>
      <c r="K122" s="183">
        <f>[103]Sheet1!$E120</f>
        <v>0</v>
      </c>
      <c r="L122" s="183">
        <f t="shared" si="9"/>
        <v>0</v>
      </c>
      <c r="M122" s="183">
        <f>'[96]Managerial P&amp;L-SHJA Kerry'!$F122</f>
        <v>0</v>
      </c>
      <c r="N122" s="183">
        <f>[103]Sheet1!$F120</f>
        <v>0</v>
      </c>
      <c r="O122" s="183">
        <f t="shared" si="10"/>
        <v>0</v>
      </c>
      <c r="P122" s="183">
        <f>'[96]Managerial P&amp;L-SHJA Kerry'!$O122</f>
        <v>0</v>
      </c>
      <c r="Q122" s="183">
        <f>[103]Sheet1!$G120</f>
        <v>0</v>
      </c>
      <c r="R122" s="183">
        <f t="shared" si="11"/>
        <v>0</v>
      </c>
    </row>
    <row r="123" spans="1:18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3">
        <f>'[96]Managerial P&amp;L-SHJA Kerry'!$C123</f>
        <v>0</v>
      </c>
      <c r="E123" s="183">
        <f>[103]Sheet1!$C121</f>
        <v>0</v>
      </c>
      <c r="F123" s="183">
        <f t="shared" si="7"/>
        <v>0</v>
      </c>
      <c r="G123" s="183">
        <f>'[96]Managerial P&amp;L-SHJA Kerry'!$D123</f>
        <v>0</v>
      </c>
      <c r="H123" s="183">
        <f>[103]Sheet1!$D121</f>
        <v>0</v>
      </c>
      <c r="I123" s="183">
        <f t="shared" si="8"/>
        <v>0</v>
      </c>
      <c r="J123" s="183">
        <f>'[96]Managerial P&amp;L-SHJA Kerry'!$E123</f>
        <v>0</v>
      </c>
      <c r="K123" s="183">
        <f>[103]Sheet1!$E121</f>
        <v>0</v>
      </c>
      <c r="L123" s="183">
        <f t="shared" si="9"/>
        <v>0</v>
      </c>
      <c r="M123" s="183">
        <f>'[96]Managerial P&amp;L-SHJA Kerry'!$F123</f>
        <v>0</v>
      </c>
      <c r="N123" s="183">
        <f>[103]Sheet1!$F121</f>
        <v>0</v>
      </c>
      <c r="O123" s="183">
        <f t="shared" si="10"/>
        <v>0</v>
      </c>
      <c r="P123" s="183">
        <f>'[96]Managerial P&amp;L-SHJA Kerry'!$O123</f>
        <v>0</v>
      </c>
      <c r="Q123" s="183">
        <f>[103]Sheet1!$G121</f>
        <v>0</v>
      </c>
      <c r="R123" s="183">
        <f t="shared" si="11"/>
        <v>0</v>
      </c>
    </row>
    <row r="124" spans="1:18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3">
        <f>'[96]Managerial P&amp;L-SHJA Kerry'!$C124</f>
        <v>0</v>
      </c>
      <c r="E124" s="183">
        <f>[103]Sheet1!$C122</f>
        <v>0</v>
      </c>
      <c r="F124" s="183">
        <f t="shared" si="7"/>
        <v>0</v>
      </c>
      <c r="G124" s="183">
        <f>'[96]Managerial P&amp;L-SHJA Kerry'!$D124</f>
        <v>0</v>
      </c>
      <c r="H124" s="183">
        <f>[103]Sheet1!$D122</f>
        <v>0</v>
      </c>
      <c r="I124" s="183">
        <f t="shared" si="8"/>
        <v>0</v>
      </c>
      <c r="J124" s="183">
        <f>'[96]Managerial P&amp;L-SHJA Kerry'!$E124</f>
        <v>0</v>
      </c>
      <c r="K124" s="183">
        <f>[103]Sheet1!$E122</f>
        <v>0</v>
      </c>
      <c r="L124" s="183">
        <f t="shared" si="9"/>
        <v>0</v>
      </c>
      <c r="M124" s="183">
        <f>'[96]Managerial P&amp;L-SHJA Kerry'!$F124</f>
        <v>0</v>
      </c>
      <c r="N124" s="183">
        <f>[103]Sheet1!$F122</f>
        <v>0</v>
      </c>
      <c r="O124" s="183">
        <f t="shared" si="10"/>
        <v>0</v>
      </c>
      <c r="P124" s="183">
        <f>'[96]Managerial P&amp;L-SHJA Kerry'!$O124</f>
        <v>0</v>
      </c>
      <c r="Q124" s="183">
        <f>[103]Sheet1!$G122</f>
        <v>0</v>
      </c>
      <c r="R124" s="183">
        <f t="shared" si="11"/>
        <v>0</v>
      </c>
    </row>
    <row r="125" spans="1:18" s="15" customFormat="1" ht="15.95" customHeight="1" x14ac:dyDescent="0.2">
      <c r="A125" s="26"/>
      <c r="B125" s="179">
        <f t="shared" si="6"/>
        <v>122</v>
      </c>
      <c r="C125" s="196" t="s">
        <v>1644</v>
      </c>
      <c r="D125" s="183">
        <f>'[96]Managerial P&amp;L-SHJA Kerry'!$C125</f>
        <v>0</v>
      </c>
      <c r="E125" s="183">
        <f>[103]Sheet1!$C123</f>
        <v>0</v>
      </c>
      <c r="F125" s="183">
        <f t="shared" si="7"/>
        <v>0</v>
      </c>
      <c r="G125" s="183">
        <f>'[96]Managerial P&amp;L-SHJA Kerry'!$D125</f>
        <v>0</v>
      </c>
      <c r="H125" s="183">
        <f>[103]Sheet1!$D123</f>
        <v>0</v>
      </c>
      <c r="I125" s="183">
        <f t="shared" si="8"/>
        <v>0</v>
      </c>
      <c r="J125" s="183">
        <f>'[96]Managerial P&amp;L-SHJA Kerry'!$E125</f>
        <v>0</v>
      </c>
      <c r="K125" s="183">
        <f>[103]Sheet1!$E123</f>
        <v>0</v>
      </c>
      <c r="L125" s="183">
        <f t="shared" si="9"/>
        <v>0</v>
      </c>
      <c r="M125" s="183">
        <f>'[96]Managerial P&amp;L-SHJA Kerry'!$F125</f>
        <v>0</v>
      </c>
      <c r="N125" s="183">
        <f>[103]Sheet1!$F123</f>
        <v>0</v>
      </c>
      <c r="O125" s="183">
        <f t="shared" si="10"/>
        <v>0</v>
      </c>
      <c r="P125" s="183">
        <f>'[96]Managerial P&amp;L-SHJA Kerry'!$O125</f>
        <v>0</v>
      </c>
      <c r="Q125" s="183">
        <f>[103]Sheet1!$G123</f>
        <v>0</v>
      </c>
      <c r="R125" s="183">
        <f t="shared" si="11"/>
        <v>0</v>
      </c>
    </row>
    <row r="126" spans="1:18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3">
        <f>'[96]Managerial P&amp;L-SHJA Kerry'!$C126</f>
        <v>0</v>
      </c>
      <c r="E126" s="183">
        <f>[103]Sheet1!$C124</f>
        <v>0</v>
      </c>
      <c r="F126" s="183">
        <f t="shared" si="7"/>
        <v>0</v>
      </c>
      <c r="G126" s="183">
        <f>'[96]Managerial P&amp;L-SHJA Kerry'!$D126</f>
        <v>0</v>
      </c>
      <c r="H126" s="183">
        <f>[103]Sheet1!$D124</f>
        <v>0</v>
      </c>
      <c r="I126" s="183">
        <f t="shared" si="8"/>
        <v>0</v>
      </c>
      <c r="J126" s="183">
        <f>'[96]Managerial P&amp;L-SHJA Kerry'!$E126</f>
        <v>0</v>
      </c>
      <c r="K126" s="183">
        <f>[103]Sheet1!$E124</f>
        <v>0</v>
      </c>
      <c r="L126" s="183">
        <f t="shared" si="9"/>
        <v>0</v>
      </c>
      <c r="M126" s="183">
        <f>'[96]Managerial P&amp;L-SHJA Kerry'!$F126</f>
        <v>0</v>
      </c>
      <c r="N126" s="183">
        <f>[103]Sheet1!$F124</f>
        <v>0</v>
      </c>
      <c r="O126" s="183">
        <f t="shared" si="10"/>
        <v>0</v>
      </c>
      <c r="P126" s="183">
        <f>'[96]Managerial P&amp;L-SHJA Kerry'!$O126</f>
        <v>0</v>
      </c>
      <c r="Q126" s="183">
        <f>[103]Sheet1!$G124</f>
        <v>0</v>
      </c>
      <c r="R126" s="183">
        <f t="shared" si="11"/>
        <v>0</v>
      </c>
    </row>
    <row r="127" spans="1:18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3">
        <f>'[96]Managerial P&amp;L-SHJA Kerry'!$C127</f>
        <v>0</v>
      </c>
      <c r="E127" s="183">
        <f>[103]Sheet1!$C125</f>
        <v>0</v>
      </c>
      <c r="F127" s="183">
        <f t="shared" si="7"/>
        <v>0</v>
      </c>
      <c r="G127" s="183">
        <f>'[96]Managerial P&amp;L-SHJA Kerry'!$D127</f>
        <v>0</v>
      </c>
      <c r="H127" s="183">
        <f>[103]Sheet1!$D125</f>
        <v>0</v>
      </c>
      <c r="I127" s="183">
        <f t="shared" si="8"/>
        <v>0</v>
      </c>
      <c r="J127" s="183">
        <f>'[96]Managerial P&amp;L-SHJA Kerry'!$E127</f>
        <v>0</v>
      </c>
      <c r="K127" s="183">
        <f>[103]Sheet1!$E125</f>
        <v>0</v>
      </c>
      <c r="L127" s="183">
        <f t="shared" si="9"/>
        <v>0</v>
      </c>
      <c r="M127" s="183">
        <f>'[96]Managerial P&amp;L-SHJA Kerry'!$F127</f>
        <v>0</v>
      </c>
      <c r="N127" s="183">
        <f>[103]Sheet1!$F125</f>
        <v>0</v>
      </c>
      <c r="O127" s="183">
        <f t="shared" si="10"/>
        <v>0</v>
      </c>
      <c r="P127" s="183">
        <f>'[96]Managerial P&amp;L-SHJA Kerry'!$O127</f>
        <v>0</v>
      </c>
      <c r="Q127" s="183">
        <f>[103]Sheet1!$G125</f>
        <v>0</v>
      </c>
      <c r="R127" s="184">
        <f t="shared" si="11"/>
        <v>0</v>
      </c>
    </row>
    <row r="128" spans="1:18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3">
        <f>'[96]Managerial P&amp;L-SHJA Kerry'!$C128</f>
        <v>0</v>
      </c>
      <c r="E128" s="183">
        <f>[103]Sheet1!$C126</f>
        <v>0</v>
      </c>
      <c r="F128" s="183">
        <f t="shared" si="7"/>
        <v>0</v>
      </c>
      <c r="G128" s="183">
        <f>'[96]Managerial P&amp;L-SHJA Kerry'!$D128</f>
        <v>0</v>
      </c>
      <c r="H128" s="183">
        <f>[103]Sheet1!$D126</f>
        <v>0</v>
      </c>
      <c r="I128" s="183">
        <f t="shared" si="8"/>
        <v>0</v>
      </c>
      <c r="J128" s="183">
        <f>'[96]Managerial P&amp;L-SHJA Kerry'!$E128</f>
        <v>0</v>
      </c>
      <c r="K128" s="183">
        <f>[103]Sheet1!$E126</f>
        <v>0</v>
      </c>
      <c r="L128" s="183">
        <f t="shared" si="9"/>
        <v>0</v>
      </c>
      <c r="M128" s="183">
        <f>'[96]Managerial P&amp;L-SHJA Kerry'!$F128</f>
        <v>0</v>
      </c>
      <c r="N128" s="183">
        <f>[103]Sheet1!$F126</f>
        <v>0</v>
      </c>
      <c r="O128" s="183">
        <f t="shared" si="10"/>
        <v>0</v>
      </c>
      <c r="P128" s="183">
        <f>'[96]Managerial P&amp;L-SHJA Kerry'!$O128</f>
        <v>0</v>
      </c>
      <c r="Q128" s="183">
        <f>[103]Sheet1!$G126</f>
        <v>0</v>
      </c>
      <c r="R128" s="183">
        <f t="shared" si="11"/>
        <v>0</v>
      </c>
    </row>
    <row r="129" spans="1:18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3">
        <f>'[96]Managerial P&amp;L-SHJA Kerry'!$C129</f>
        <v>0</v>
      </c>
      <c r="E129" s="183">
        <f>[103]Sheet1!$C127</f>
        <v>0</v>
      </c>
      <c r="F129" s="183">
        <f t="shared" si="7"/>
        <v>0</v>
      </c>
      <c r="G129" s="183">
        <f>'[96]Managerial P&amp;L-SHJA Kerry'!$D129</f>
        <v>0</v>
      </c>
      <c r="H129" s="183">
        <f>[103]Sheet1!$D127</f>
        <v>0</v>
      </c>
      <c r="I129" s="183">
        <f t="shared" si="8"/>
        <v>0</v>
      </c>
      <c r="J129" s="183">
        <f>'[96]Managerial P&amp;L-SHJA Kerry'!$E129</f>
        <v>0</v>
      </c>
      <c r="K129" s="183">
        <f>[103]Sheet1!$E127</f>
        <v>0</v>
      </c>
      <c r="L129" s="183">
        <f t="shared" si="9"/>
        <v>0</v>
      </c>
      <c r="M129" s="183">
        <f>'[96]Managerial P&amp;L-SHJA Kerry'!$F129</f>
        <v>0</v>
      </c>
      <c r="N129" s="183">
        <f>[103]Sheet1!$F127</f>
        <v>0</v>
      </c>
      <c r="O129" s="183">
        <f t="shared" si="10"/>
        <v>0</v>
      </c>
      <c r="P129" s="183">
        <f>'[96]Managerial P&amp;L-SHJA Kerry'!$O129</f>
        <v>0</v>
      </c>
      <c r="Q129" s="183">
        <f>[103]Sheet1!$G127</f>
        <v>0</v>
      </c>
      <c r="R129" s="183">
        <f t="shared" si="11"/>
        <v>0</v>
      </c>
    </row>
    <row r="130" spans="1:18" s="15" customFormat="1" ht="15.95" customHeight="1" x14ac:dyDescent="0.2">
      <c r="A130" s="26"/>
      <c r="B130" s="179">
        <f t="shared" si="6"/>
        <v>127</v>
      </c>
      <c r="C130" s="196" t="s">
        <v>1644</v>
      </c>
      <c r="D130" s="183">
        <f>'[96]Managerial P&amp;L-SHJA Kerry'!$C130</f>
        <v>0</v>
      </c>
      <c r="E130" s="183">
        <f>[103]Sheet1!$C128</f>
        <v>0</v>
      </c>
      <c r="F130" s="183">
        <f t="shared" si="7"/>
        <v>0</v>
      </c>
      <c r="G130" s="183">
        <f>'[96]Managerial P&amp;L-SHJA Kerry'!$D130</f>
        <v>0</v>
      </c>
      <c r="H130" s="183">
        <f>[103]Sheet1!$D128</f>
        <v>0</v>
      </c>
      <c r="I130" s="183">
        <f t="shared" si="8"/>
        <v>0</v>
      </c>
      <c r="J130" s="183">
        <f>'[96]Managerial P&amp;L-SHJA Kerry'!$E130</f>
        <v>0</v>
      </c>
      <c r="K130" s="183">
        <f>[103]Sheet1!$E128</f>
        <v>0</v>
      </c>
      <c r="L130" s="183">
        <f t="shared" si="9"/>
        <v>0</v>
      </c>
      <c r="M130" s="183">
        <f>'[96]Managerial P&amp;L-SHJA Kerry'!$F130</f>
        <v>0</v>
      </c>
      <c r="N130" s="183">
        <f>[103]Sheet1!$F128</f>
        <v>0</v>
      </c>
      <c r="O130" s="183">
        <f t="shared" si="10"/>
        <v>0</v>
      </c>
      <c r="P130" s="183">
        <f>'[96]Managerial P&amp;L-SHJA Kerry'!$O130</f>
        <v>0</v>
      </c>
      <c r="Q130" s="183">
        <f>[103]Sheet1!$G128</f>
        <v>0</v>
      </c>
      <c r="R130" s="183">
        <f t="shared" si="11"/>
        <v>0</v>
      </c>
    </row>
    <row r="131" spans="1:18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3">
        <f>'[96]Managerial P&amp;L-SHJA Kerry'!$C131</f>
        <v>0</v>
      </c>
      <c r="E131" s="183">
        <f>[103]Sheet1!$C129</f>
        <v>0</v>
      </c>
      <c r="F131" s="183">
        <f t="shared" si="7"/>
        <v>0</v>
      </c>
      <c r="G131" s="183">
        <f>'[96]Managerial P&amp;L-SHJA Kerry'!$D131</f>
        <v>0</v>
      </c>
      <c r="H131" s="183">
        <f>[103]Sheet1!$D129</f>
        <v>0</v>
      </c>
      <c r="I131" s="183">
        <f t="shared" si="8"/>
        <v>0</v>
      </c>
      <c r="J131" s="183">
        <f>'[96]Managerial P&amp;L-SHJA Kerry'!$E131</f>
        <v>0</v>
      </c>
      <c r="K131" s="183">
        <f>[103]Sheet1!$E129</f>
        <v>0</v>
      </c>
      <c r="L131" s="183">
        <f t="shared" si="9"/>
        <v>0</v>
      </c>
      <c r="M131" s="183">
        <f>'[96]Managerial P&amp;L-SHJA Kerry'!$F131</f>
        <v>0</v>
      </c>
      <c r="N131" s="183">
        <f>[103]Sheet1!$F129</f>
        <v>0</v>
      </c>
      <c r="O131" s="183">
        <f t="shared" si="10"/>
        <v>0</v>
      </c>
      <c r="P131" s="183">
        <f>'[96]Managerial P&amp;L-SHJA Kerry'!$O131</f>
        <v>0</v>
      </c>
      <c r="Q131" s="183">
        <f>[103]Sheet1!$G129</f>
        <v>0</v>
      </c>
      <c r="R131" s="183">
        <f t="shared" si="11"/>
        <v>0</v>
      </c>
    </row>
    <row r="132" spans="1:18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3">
        <f>'[96]Managerial P&amp;L-SHJA Kerry'!$C132</f>
        <v>0</v>
      </c>
      <c r="E132" s="183">
        <f>[103]Sheet1!$C130</f>
        <v>0</v>
      </c>
      <c r="F132" s="183">
        <f t="shared" si="7"/>
        <v>0</v>
      </c>
      <c r="G132" s="183">
        <f>'[96]Managerial P&amp;L-SHJA Kerry'!$D132</f>
        <v>0</v>
      </c>
      <c r="H132" s="183">
        <f>[103]Sheet1!$D130</f>
        <v>0</v>
      </c>
      <c r="I132" s="183">
        <f t="shared" si="8"/>
        <v>0</v>
      </c>
      <c r="J132" s="183">
        <f>'[96]Managerial P&amp;L-SHJA Kerry'!$E132</f>
        <v>0</v>
      </c>
      <c r="K132" s="183">
        <f>[103]Sheet1!$E130</f>
        <v>0</v>
      </c>
      <c r="L132" s="183">
        <f t="shared" si="9"/>
        <v>0</v>
      </c>
      <c r="M132" s="183">
        <f>'[96]Managerial P&amp;L-SHJA Kerry'!$F132</f>
        <v>0</v>
      </c>
      <c r="N132" s="183">
        <f>[103]Sheet1!$F130</f>
        <v>0</v>
      </c>
      <c r="O132" s="183">
        <f t="shared" si="10"/>
        <v>0</v>
      </c>
      <c r="P132" s="183">
        <f>'[96]Managerial P&amp;L-SHJA Kerry'!$O132</f>
        <v>0</v>
      </c>
      <c r="Q132" s="183">
        <f>[103]Sheet1!$G130</f>
        <v>0</v>
      </c>
      <c r="R132" s="184">
        <f t="shared" si="11"/>
        <v>0</v>
      </c>
    </row>
    <row r="133" spans="1:18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3">
        <f>'[96]Managerial P&amp;L-SHJA Kerry'!$C133</f>
        <v>0</v>
      </c>
      <c r="E133" s="183">
        <f>[103]Sheet1!$C131</f>
        <v>0</v>
      </c>
      <c r="F133" s="183">
        <f t="shared" ref="F133:F161" si="13">D133-E133</f>
        <v>0</v>
      </c>
      <c r="G133" s="183">
        <f>'[96]Managerial P&amp;L-SHJA Kerry'!$D133</f>
        <v>0</v>
      </c>
      <c r="H133" s="183">
        <f>[103]Sheet1!$D131</f>
        <v>0</v>
      </c>
      <c r="I133" s="183">
        <f t="shared" ref="I133:I161" si="14">G133-H133</f>
        <v>0</v>
      </c>
      <c r="J133" s="183">
        <f>'[96]Managerial P&amp;L-SHJA Kerry'!$E133</f>
        <v>0</v>
      </c>
      <c r="K133" s="183">
        <f>[103]Sheet1!$E131</f>
        <v>0</v>
      </c>
      <c r="L133" s="183">
        <f t="shared" ref="L133:L161" si="15">J133-K133</f>
        <v>0</v>
      </c>
      <c r="M133" s="183">
        <f>'[96]Managerial P&amp;L-SHJA Kerry'!$F133</f>
        <v>0</v>
      </c>
      <c r="N133" s="183">
        <f>[103]Sheet1!$F131</f>
        <v>0</v>
      </c>
      <c r="O133" s="183">
        <f t="shared" ref="O133:O161" si="16">M133-N133</f>
        <v>0</v>
      </c>
      <c r="P133" s="183">
        <f>'[96]Managerial P&amp;L-SHJA Kerry'!$O133</f>
        <v>0</v>
      </c>
      <c r="Q133" s="183">
        <f>[103]Sheet1!$G131</f>
        <v>0</v>
      </c>
      <c r="R133" s="183">
        <f t="shared" ref="R133:R161" si="17">P133-Q133</f>
        <v>0</v>
      </c>
    </row>
    <row r="134" spans="1:18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3">
        <f>'[96]Managerial P&amp;L-SHJA Kerry'!$C134</f>
        <v>0</v>
      </c>
      <c r="E134" s="183">
        <f>[103]Sheet1!$C132</f>
        <v>0</v>
      </c>
      <c r="F134" s="183">
        <f t="shared" si="13"/>
        <v>0</v>
      </c>
      <c r="G134" s="183">
        <f>'[96]Managerial P&amp;L-SHJA Kerry'!$D134</f>
        <v>0</v>
      </c>
      <c r="H134" s="183">
        <f>[103]Sheet1!$D132</f>
        <v>0</v>
      </c>
      <c r="I134" s="183">
        <f t="shared" si="14"/>
        <v>0</v>
      </c>
      <c r="J134" s="183">
        <f>'[96]Managerial P&amp;L-SHJA Kerry'!$E134</f>
        <v>0</v>
      </c>
      <c r="K134" s="183">
        <f>[103]Sheet1!$E132</f>
        <v>0</v>
      </c>
      <c r="L134" s="183">
        <f t="shared" si="15"/>
        <v>0</v>
      </c>
      <c r="M134" s="183">
        <f>'[96]Managerial P&amp;L-SHJA Kerry'!$F134</f>
        <v>0</v>
      </c>
      <c r="N134" s="183">
        <f>[103]Sheet1!$F132</f>
        <v>0</v>
      </c>
      <c r="O134" s="183">
        <f t="shared" si="16"/>
        <v>0</v>
      </c>
      <c r="P134" s="183">
        <f>'[96]Managerial P&amp;L-SHJA Kerry'!$O134</f>
        <v>0</v>
      </c>
      <c r="Q134" s="183">
        <f>[103]Sheet1!$G132</f>
        <v>0</v>
      </c>
      <c r="R134" s="183">
        <f t="shared" si="17"/>
        <v>0</v>
      </c>
    </row>
    <row r="135" spans="1:18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3">
        <f>'[96]Managerial P&amp;L-SHJA Kerry'!$C135</f>
        <v>0</v>
      </c>
      <c r="E135" s="183">
        <f>[103]Sheet1!$C133</f>
        <v>0</v>
      </c>
      <c r="F135" s="183">
        <f t="shared" si="13"/>
        <v>0</v>
      </c>
      <c r="G135" s="183">
        <f>'[96]Managerial P&amp;L-SHJA Kerry'!$D135</f>
        <v>0</v>
      </c>
      <c r="H135" s="183">
        <f>[103]Sheet1!$D133</f>
        <v>0</v>
      </c>
      <c r="I135" s="183">
        <f t="shared" si="14"/>
        <v>0</v>
      </c>
      <c r="J135" s="183">
        <f>'[96]Managerial P&amp;L-SHJA Kerry'!$E135</f>
        <v>0</v>
      </c>
      <c r="K135" s="183">
        <f>[103]Sheet1!$E133</f>
        <v>0</v>
      </c>
      <c r="L135" s="183">
        <f t="shared" si="15"/>
        <v>0</v>
      </c>
      <c r="M135" s="183">
        <f>'[96]Managerial P&amp;L-SHJA Kerry'!$F135</f>
        <v>0</v>
      </c>
      <c r="N135" s="183">
        <f>[103]Sheet1!$F133</f>
        <v>0</v>
      </c>
      <c r="O135" s="183">
        <f t="shared" si="16"/>
        <v>0</v>
      </c>
      <c r="P135" s="183">
        <f>'[96]Managerial P&amp;L-SHJA Kerry'!$O135</f>
        <v>0</v>
      </c>
      <c r="Q135" s="183">
        <f>[103]Sheet1!$G133</f>
        <v>0</v>
      </c>
      <c r="R135" s="183">
        <f t="shared" si="17"/>
        <v>0</v>
      </c>
    </row>
    <row r="136" spans="1:18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3">
        <f>'[96]Managerial P&amp;L-SHJA Kerry'!$C136</f>
        <v>0</v>
      </c>
      <c r="E136" s="183">
        <f>[103]Sheet1!$C134</f>
        <v>0</v>
      </c>
      <c r="F136" s="183">
        <f t="shared" si="13"/>
        <v>0</v>
      </c>
      <c r="G136" s="183">
        <f>'[96]Managerial P&amp;L-SHJA Kerry'!$D136</f>
        <v>0</v>
      </c>
      <c r="H136" s="183">
        <f>[103]Sheet1!$D134</f>
        <v>0</v>
      </c>
      <c r="I136" s="183">
        <f t="shared" si="14"/>
        <v>0</v>
      </c>
      <c r="J136" s="183">
        <f>'[96]Managerial P&amp;L-SHJA Kerry'!$E136</f>
        <v>0</v>
      </c>
      <c r="K136" s="183">
        <f>[103]Sheet1!$E134</f>
        <v>0</v>
      </c>
      <c r="L136" s="183">
        <f t="shared" si="15"/>
        <v>0</v>
      </c>
      <c r="M136" s="183">
        <f>'[96]Managerial P&amp;L-SHJA Kerry'!$F136</f>
        <v>0</v>
      </c>
      <c r="N136" s="183">
        <f>[103]Sheet1!$F134</f>
        <v>0</v>
      </c>
      <c r="O136" s="183">
        <f t="shared" si="16"/>
        <v>0</v>
      </c>
      <c r="P136" s="183">
        <f>'[96]Managerial P&amp;L-SHJA Kerry'!$O136</f>
        <v>0</v>
      </c>
      <c r="Q136" s="183">
        <f>[103]Sheet1!$G134</f>
        <v>0</v>
      </c>
      <c r="R136" s="183">
        <f t="shared" si="17"/>
        <v>0</v>
      </c>
    </row>
    <row r="137" spans="1:18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3">
        <f>'[96]Managerial P&amp;L-SHJA Kerry'!$C137</f>
        <v>0</v>
      </c>
      <c r="E137" s="183">
        <f>[103]Sheet1!$C135</f>
        <v>0</v>
      </c>
      <c r="F137" s="183">
        <f t="shared" si="13"/>
        <v>0</v>
      </c>
      <c r="G137" s="183">
        <f>'[96]Managerial P&amp;L-SHJA Kerry'!$D137</f>
        <v>0</v>
      </c>
      <c r="H137" s="183">
        <f>[103]Sheet1!$D135</f>
        <v>0</v>
      </c>
      <c r="I137" s="183">
        <f t="shared" si="14"/>
        <v>0</v>
      </c>
      <c r="J137" s="183">
        <f>'[96]Managerial P&amp;L-SHJA Kerry'!$E137</f>
        <v>0</v>
      </c>
      <c r="K137" s="183">
        <f>[103]Sheet1!$E135</f>
        <v>0</v>
      </c>
      <c r="L137" s="183">
        <f t="shared" si="15"/>
        <v>0</v>
      </c>
      <c r="M137" s="183">
        <f>'[96]Managerial P&amp;L-SHJA Kerry'!$F137</f>
        <v>0</v>
      </c>
      <c r="N137" s="183">
        <f>[103]Sheet1!$F135</f>
        <v>0</v>
      </c>
      <c r="O137" s="183">
        <f t="shared" si="16"/>
        <v>0</v>
      </c>
      <c r="P137" s="183">
        <f>'[96]Managerial P&amp;L-SHJA Kerry'!$O137</f>
        <v>0</v>
      </c>
      <c r="Q137" s="183">
        <f>[103]Sheet1!$G135</f>
        <v>0</v>
      </c>
      <c r="R137" s="183">
        <f t="shared" si="17"/>
        <v>0</v>
      </c>
    </row>
    <row r="138" spans="1:18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3">
        <f>'[96]Managerial P&amp;L-SHJA Kerry'!$C138</f>
        <v>0</v>
      </c>
      <c r="E138" s="183">
        <f>[103]Sheet1!$C136</f>
        <v>0</v>
      </c>
      <c r="F138" s="183">
        <f t="shared" si="13"/>
        <v>0</v>
      </c>
      <c r="G138" s="183">
        <f>'[96]Managerial P&amp;L-SHJA Kerry'!$D138</f>
        <v>0</v>
      </c>
      <c r="H138" s="183">
        <f>[103]Sheet1!$D136</f>
        <v>0</v>
      </c>
      <c r="I138" s="183">
        <f t="shared" si="14"/>
        <v>0</v>
      </c>
      <c r="J138" s="183">
        <f>'[96]Managerial P&amp;L-SHJA Kerry'!$E138</f>
        <v>0</v>
      </c>
      <c r="K138" s="183">
        <f>[103]Sheet1!$E136</f>
        <v>0</v>
      </c>
      <c r="L138" s="183">
        <f t="shared" si="15"/>
        <v>0</v>
      </c>
      <c r="M138" s="183">
        <f>'[96]Managerial P&amp;L-SHJA Kerry'!$F138</f>
        <v>0</v>
      </c>
      <c r="N138" s="183">
        <f>[103]Sheet1!$F136</f>
        <v>0</v>
      </c>
      <c r="O138" s="183">
        <f t="shared" si="16"/>
        <v>0</v>
      </c>
      <c r="P138" s="183">
        <f>'[96]Managerial P&amp;L-SHJA Kerry'!$O138</f>
        <v>0</v>
      </c>
      <c r="Q138" s="183">
        <f>[103]Sheet1!$G136</f>
        <v>0</v>
      </c>
      <c r="R138" s="183">
        <f t="shared" si="17"/>
        <v>0</v>
      </c>
    </row>
    <row r="139" spans="1:18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3">
        <f>'[96]Managerial P&amp;L-SHJA Kerry'!$C139</f>
        <v>0</v>
      </c>
      <c r="E139" s="183">
        <f>[103]Sheet1!$C137</f>
        <v>0</v>
      </c>
      <c r="F139" s="183">
        <f t="shared" si="13"/>
        <v>0</v>
      </c>
      <c r="G139" s="183">
        <f>'[96]Managerial P&amp;L-SHJA Kerry'!$D139</f>
        <v>0</v>
      </c>
      <c r="H139" s="183">
        <f>[103]Sheet1!$D137</f>
        <v>0</v>
      </c>
      <c r="I139" s="183">
        <f t="shared" si="14"/>
        <v>0</v>
      </c>
      <c r="J139" s="183">
        <f>'[96]Managerial P&amp;L-SHJA Kerry'!$E139</f>
        <v>0</v>
      </c>
      <c r="K139" s="183">
        <f>[103]Sheet1!$E137</f>
        <v>0</v>
      </c>
      <c r="L139" s="183">
        <f t="shared" si="15"/>
        <v>0</v>
      </c>
      <c r="M139" s="183">
        <f>'[96]Managerial P&amp;L-SHJA Kerry'!$F139</f>
        <v>0</v>
      </c>
      <c r="N139" s="183">
        <f>[103]Sheet1!$F137</f>
        <v>0</v>
      </c>
      <c r="O139" s="183">
        <f t="shared" si="16"/>
        <v>0</v>
      </c>
      <c r="P139" s="183">
        <f>'[96]Managerial P&amp;L-SHJA Kerry'!$O139</f>
        <v>0</v>
      </c>
      <c r="Q139" s="183">
        <f>[103]Sheet1!$G137</f>
        <v>0</v>
      </c>
      <c r="R139" s="183">
        <f t="shared" si="17"/>
        <v>0</v>
      </c>
    </row>
    <row r="140" spans="1:18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3">
        <f>'[96]Managerial P&amp;L-SHJA Kerry'!$C140</f>
        <v>0</v>
      </c>
      <c r="E140" s="183">
        <f>[103]Sheet1!$C138</f>
        <v>0</v>
      </c>
      <c r="F140" s="183">
        <f t="shared" si="13"/>
        <v>0</v>
      </c>
      <c r="G140" s="183">
        <f>'[96]Managerial P&amp;L-SHJA Kerry'!$D140</f>
        <v>0</v>
      </c>
      <c r="H140" s="183">
        <f>[103]Sheet1!$D138</f>
        <v>0</v>
      </c>
      <c r="I140" s="183">
        <f t="shared" si="14"/>
        <v>0</v>
      </c>
      <c r="J140" s="183">
        <f>'[96]Managerial P&amp;L-SHJA Kerry'!$E140</f>
        <v>0</v>
      </c>
      <c r="K140" s="183">
        <f>[103]Sheet1!$E138</f>
        <v>0</v>
      </c>
      <c r="L140" s="183">
        <f t="shared" si="15"/>
        <v>0</v>
      </c>
      <c r="M140" s="183">
        <f>'[96]Managerial P&amp;L-SHJA Kerry'!$F140</f>
        <v>0</v>
      </c>
      <c r="N140" s="183">
        <f>[103]Sheet1!$F138</f>
        <v>0</v>
      </c>
      <c r="O140" s="183">
        <f t="shared" si="16"/>
        <v>0</v>
      </c>
      <c r="P140" s="183">
        <f>'[96]Managerial P&amp;L-SHJA Kerry'!$O140</f>
        <v>0</v>
      </c>
      <c r="Q140" s="183">
        <f>[103]Sheet1!$G138</f>
        <v>0</v>
      </c>
      <c r="R140" s="183">
        <f t="shared" si="17"/>
        <v>0</v>
      </c>
    </row>
    <row r="141" spans="1:18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3">
        <f>'[96]Managerial P&amp;L-SHJA Kerry'!$C141</f>
        <v>0</v>
      </c>
      <c r="E141" s="183">
        <f>[103]Sheet1!$C139</f>
        <v>0</v>
      </c>
      <c r="F141" s="183">
        <f t="shared" si="13"/>
        <v>0</v>
      </c>
      <c r="G141" s="183">
        <f>'[96]Managerial P&amp;L-SHJA Kerry'!$D141</f>
        <v>0</v>
      </c>
      <c r="H141" s="183">
        <f>[103]Sheet1!$D139</f>
        <v>0</v>
      </c>
      <c r="I141" s="183">
        <f t="shared" si="14"/>
        <v>0</v>
      </c>
      <c r="J141" s="183">
        <f>'[96]Managerial P&amp;L-SHJA Kerry'!$E141</f>
        <v>0</v>
      </c>
      <c r="K141" s="183">
        <f>[103]Sheet1!$E139</f>
        <v>0</v>
      </c>
      <c r="L141" s="183">
        <f t="shared" si="15"/>
        <v>0</v>
      </c>
      <c r="M141" s="183">
        <f>'[96]Managerial P&amp;L-SHJA Kerry'!$F141</f>
        <v>0</v>
      </c>
      <c r="N141" s="183">
        <f>[103]Sheet1!$F139</f>
        <v>0</v>
      </c>
      <c r="O141" s="183">
        <f t="shared" si="16"/>
        <v>0</v>
      </c>
      <c r="P141" s="183">
        <f>'[96]Managerial P&amp;L-SHJA Kerry'!$O141</f>
        <v>0</v>
      </c>
      <c r="Q141" s="183">
        <f>[103]Sheet1!$G139</f>
        <v>0</v>
      </c>
      <c r="R141" s="183">
        <f t="shared" si="17"/>
        <v>0</v>
      </c>
    </row>
    <row r="142" spans="1:18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3">
        <f>'[96]Managerial P&amp;L-SHJA Kerry'!$C142</f>
        <v>0</v>
      </c>
      <c r="E142" s="183">
        <f>[103]Sheet1!$C140</f>
        <v>0</v>
      </c>
      <c r="F142" s="183">
        <f t="shared" si="13"/>
        <v>0</v>
      </c>
      <c r="G142" s="183">
        <f>'[96]Managerial P&amp;L-SHJA Kerry'!$D142</f>
        <v>0</v>
      </c>
      <c r="H142" s="183">
        <f>[103]Sheet1!$D140</f>
        <v>0</v>
      </c>
      <c r="I142" s="183">
        <f t="shared" si="14"/>
        <v>0</v>
      </c>
      <c r="J142" s="183">
        <f>'[96]Managerial P&amp;L-SHJA Kerry'!$E142</f>
        <v>0</v>
      </c>
      <c r="K142" s="183">
        <f>[103]Sheet1!$E140</f>
        <v>0</v>
      </c>
      <c r="L142" s="183">
        <f t="shared" si="15"/>
        <v>0</v>
      </c>
      <c r="M142" s="183">
        <f>'[96]Managerial P&amp;L-SHJA Kerry'!$F142</f>
        <v>0</v>
      </c>
      <c r="N142" s="183">
        <f>[103]Sheet1!$F140</f>
        <v>0</v>
      </c>
      <c r="O142" s="183">
        <f t="shared" si="16"/>
        <v>0</v>
      </c>
      <c r="P142" s="183">
        <f>'[96]Managerial P&amp;L-SHJA Kerry'!$O142</f>
        <v>0</v>
      </c>
      <c r="Q142" s="183">
        <f>[103]Sheet1!$G140</f>
        <v>0</v>
      </c>
      <c r="R142" s="183">
        <f t="shared" si="17"/>
        <v>0</v>
      </c>
    </row>
    <row r="143" spans="1:18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3">
        <f>'[96]Managerial P&amp;L-SHJA Kerry'!$C143</f>
        <v>0</v>
      </c>
      <c r="E143" s="183">
        <f>[103]Sheet1!$C141</f>
        <v>0</v>
      </c>
      <c r="F143" s="183">
        <f t="shared" si="13"/>
        <v>0</v>
      </c>
      <c r="G143" s="183">
        <f>'[96]Managerial P&amp;L-SHJA Kerry'!$D143</f>
        <v>0</v>
      </c>
      <c r="H143" s="183">
        <f>[103]Sheet1!$D141</f>
        <v>0</v>
      </c>
      <c r="I143" s="183">
        <f t="shared" si="14"/>
        <v>0</v>
      </c>
      <c r="J143" s="183">
        <f>'[96]Managerial P&amp;L-SHJA Kerry'!$E143</f>
        <v>0</v>
      </c>
      <c r="K143" s="183">
        <f>[103]Sheet1!$E141</f>
        <v>0</v>
      </c>
      <c r="L143" s="183">
        <f t="shared" si="15"/>
        <v>0</v>
      </c>
      <c r="M143" s="183">
        <f>'[96]Managerial P&amp;L-SHJA Kerry'!$F143</f>
        <v>0</v>
      </c>
      <c r="N143" s="183">
        <f>[103]Sheet1!$F141</f>
        <v>0</v>
      </c>
      <c r="O143" s="183">
        <f t="shared" si="16"/>
        <v>0</v>
      </c>
      <c r="P143" s="183">
        <f>'[96]Managerial P&amp;L-SHJA Kerry'!$O143</f>
        <v>0</v>
      </c>
      <c r="Q143" s="183">
        <f>[103]Sheet1!$G141</f>
        <v>0</v>
      </c>
      <c r="R143" s="183">
        <f t="shared" si="17"/>
        <v>0</v>
      </c>
    </row>
    <row r="144" spans="1:18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3">
        <f>'[96]Managerial P&amp;L-SHJA Kerry'!$C144</f>
        <v>0</v>
      </c>
      <c r="E144" s="183">
        <f>[103]Sheet1!$C142</f>
        <v>0</v>
      </c>
      <c r="F144" s="183">
        <f t="shared" si="13"/>
        <v>0</v>
      </c>
      <c r="G144" s="183">
        <f>'[96]Managerial P&amp;L-SHJA Kerry'!$D144</f>
        <v>0</v>
      </c>
      <c r="H144" s="183">
        <f>[103]Sheet1!$D142</f>
        <v>0</v>
      </c>
      <c r="I144" s="183">
        <f t="shared" si="14"/>
        <v>0</v>
      </c>
      <c r="J144" s="183">
        <f>'[96]Managerial P&amp;L-SHJA Kerry'!$E144</f>
        <v>0</v>
      </c>
      <c r="K144" s="183">
        <f>[103]Sheet1!$E142</f>
        <v>0</v>
      </c>
      <c r="L144" s="183">
        <f t="shared" si="15"/>
        <v>0</v>
      </c>
      <c r="M144" s="183">
        <f>'[96]Managerial P&amp;L-SHJA Kerry'!$F144</f>
        <v>0</v>
      </c>
      <c r="N144" s="183">
        <f>[103]Sheet1!$F142</f>
        <v>0</v>
      </c>
      <c r="O144" s="183">
        <f t="shared" si="16"/>
        <v>0</v>
      </c>
      <c r="P144" s="183">
        <f>'[96]Managerial P&amp;L-SHJA Kerry'!$O144</f>
        <v>0</v>
      </c>
      <c r="Q144" s="183">
        <f>[103]Sheet1!$G142</f>
        <v>0</v>
      </c>
      <c r="R144" s="183">
        <f t="shared" si="17"/>
        <v>0</v>
      </c>
    </row>
    <row r="145" spans="1:18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3">
        <f>'[96]Managerial P&amp;L-SHJA Kerry'!$C145</f>
        <v>0</v>
      </c>
      <c r="E145" s="183">
        <f>[103]Sheet1!$C143</f>
        <v>0</v>
      </c>
      <c r="F145" s="183">
        <f t="shared" si="13"/>
        <v>0</v>
      </c>
      <c r="G145" s="183">
        <f>'[96]Managerial P&amp;L-SHJA Kerry'!$D145</f>
        <v>0</v>
      </c>
      <c r="H145" s="183">
        <f>[103]Sheet1!$D143</f>
        <v>0</v>
      </c>
      <c r="I145" s="183">
        <f t="shared" si="14"/>
        <v>0</v>
      </c>
      <c r="J145" s="183">
        <f>'[96]Managerial P&amp;L-SHJA Kerry'!$E145</f>
        <v>0</v>
      </c>
      <c r="K145" s="183">
        <f>[103]Sheet1!$E143</f>
        <v>0</v>
      </c>
      <c r="L145" s="183">
        <f t="shared" si="15"/>
        <v>0</v>
      </c>
      <c r="M145" s="183">
        <f>'[96]Managerial P&amp;L-SHJA Kerry'!$F145</f>
        <v>0</v>
      </c>
      <c r="N145" s="183">
        <f>[103]Sheet1!$F143</f>
        <v>0</v>
      </c>
      <c r="O145" s="183">
        <f t="shared" si="16"/>
        <v>0</v>
      </c>
      <c r="P145" s="183">
        <f>'[96]Managerial P&amp;L-SHJA Kerry'!$O145</f>
        <v>0</v>
      </c>
      <c r="Q145" s="183">
        <f>[103]Sheet1!$G143</f>
        <v>0</v>
      </c>
      <c r="R145" s="183">
        <f t="shared" si="17"/>
        <v>0</v>
      </c>
    </row>
    <row r="146" spans="1:18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3">
        <f>'[96]Managerial P&amp;L-SHJA Kerry'!$C146</f>
        <v>0</v>
      </c>
      <c r="E146" s="183">
        <f>[103]Sheet1!$C144</f>
        <v>0</v>
      </c>
      <c r="F146" s="183">
        <f t="shared" si="13"/>
        <v>0</v>
      </c>
      <c r="G146" s="183">
        <f>'[96]Managerial P&amp;L-SHJA Kerry'!$D146</f>
        <v>0</v>
      </c>
      <c r="H146" s="183">
        <f>[103]Sheet1!$D144</f>
        <v>0</v>
      </c>
      <c r="I146" s="183">
        <f t="shared" si="14"/>
        <v>0</v>
      </c>
      <c r="J146" s="183">
        <f>'[96]Managerial P&amp;L-SHJA Kerry'!$E146</f>
        <v>0</v>
      </c>
      <c r="K146" s="183">
        <f>[103]Sheet1!$E144</f>
        <v>0</v>
      </c>
      <c r="L146" s="183">
        <f t="shared" si="15"/>
        <v>0</v>
      </c>
      <c r="M146" s="183">
        <f>'[96]Managerial P&amp;L-SHJA Kerry'!$F146</f>
        <v>0</v>
      </c>
      <c r="N146" s="183">
        <f>[103]Sheet1!$F144</f>
        <v>0</v>
      </c>
      <c r="O146" s="183">
        <f t="shared" si="16"/>
        <v>0</v>
      </c>
      <c r="P146" s="183">
        <f>'[96]Managerial P&amp;L-SHJA Kerry'!$O146</f>
        <v>0</v>
      </c>
      <c r="Q146" s="183">
        <f>[103]Sheet1!$G144</f>
        <v>0</v>
      </c>
      <c r="R146" s="184">
        <f t="shared" si="17"/>
        <v>0</v>
      </c>
    </row>
    <row r="147" spans="1:18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3">
        <f>'[96]Managerial P&amp;L-SHJA Kerry'!$C147</f>
        <v>0</v>
      </c>
      <c r="E147" s="183">
        <f>[103]Sheet1!$C145</f>
        <v>0</v>
      </c>
      <c r="F147" s="183">
        <f t="shared" si="13"/>
        <v>0</v>
      </c>
      <c r="G147" s="183">
        <f>'[96]Managerial P&amp;L-SHJA Kerry'!$D147</f>
        <v>0</v>
      </c>
      <c r="H147" s="183">
        <f>[103]Sheet1!$D145</f>
        <v>0</v>
      </c>
      <c r="I147" s="183">
        <f t="shared" si="14"/>
        <v>0</v>
      </c>
      <c r="J147" s="183">
        <f>'[96]Managerial P&amp;L-SHJA Kerry'!$E147</f>
        <v>0</v>
      </c>
      <c r="K147" s="183">
        <f>[103]Sheet1!$E145</f>
        <v>0</v>
      </c>
      <c r="L147" s="183">
        <f t="shared" si="15"/>
        <v>0</v>
      </c>
      <c r="M147" s="183">
        <f>'[96]Managerial P&amp;L-SHJA Kerry'!$F147</f>
        <v>0</v>
      </c>
      <c r="N147" s="183">
        <f>[103]Sheet1!$F145</f>
        <v>0</v>
      </c>
      <c r="O147" s="183">
        <f t="shared" si="16"/>
        <v>0</v>
      </c>
      <c r="P147" s="183">
        <f>'[96]Managerial P&amp;L-SHJA Kerry'!$O147</f>
        <v>0</v>
      </c>
      <c r="Q147" s="183">
        <f>[103]Sheet1!$G145</f>
        <v>0</v>
      </c>
      <c r="R147" s="183">
        <f t="shared" si="17"/>
        <v>0</v>
      </c>
    </row>
    <row r="148" spans="1:18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3">
        <f>'[96]Managerial P&amp;L-SHJA Kerry'!$C148</f>
        <v>0</v>
      </c>
      <c r="E148" s="183">
        <f>[103]Sheet1!$C146</f>
        <v>0</v>
      </c>
      <c r="F148" s="183">
        <f t="shared" si="13"/>
        <v>0</v>
      </c>
      <c r="G148" s="183">
        <f>'[96]Managerial P&amp;L-SHJA Kerry'!$D148</f>
        <v>0</v>
      </c>
      <c r="H148" s="183">
        <f>[103]Sheet1!$D146</f>
        <v>0</v>
      </c>
      <c r="I148" s="183">
        <f t="shared" si="14"/>
        <v>0</v>
      </c>
      <c r="J148" s="183">
        <f>'[96]Managerial P&amp;L-SHJA Kerry'!$E148</f>
        <v>0</v>
      </c>
      <c r="K148" s="183">
        <f>[103]Sheet1!$E146</f>
        <v>0</v>
      </c>
      <c r="L148" s="183">
        <f t="shared" si="15"/>
        <v>0</v>
      </c>
      <c r="M148" s="183">
        <f>'[96]Managerial P&amp;L-SHJA Kerry'!$F148</f>
        <v>0</v>
      </c>
      <c r="N148" s="183">
        <f>[103]Sheet1!$F146</f>
        <v>0</v>
      </c>
      <c r="O148" s="183">
        <f t="shared" si="16"/>
        <v>0</v>
      </c>
      <c r="P148" s="183">
        <f>'[96]Managerial P&amp;L-SHJA Kerry'!$O148</f>
        <v>0</v>
      </c>
      <c r="Q148" s="183">
        <f>[103]Sheet1!$G146</f>
        <v>0</v>
      </c>
      <c r="R148" s="183">
        <f t="shared" si="17"/>
        <v>0</v>
      </c>
    </row>
    <row r="149" spans="1:18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3">
        <f>'[96]Managerial P&amp;L-SHJA Kerry'!$C149</f>
        <v>0</v>
      </c>
      <c r="E149" s="183">
        <f>[103]Sheet1!$C147</f>
        <v>0</v>
      </c>
      <c r="F149" s="183">
        <f t="shared" si="13"/>
        <v>0</v>
      </c>
      <c r="G149" s="183">
        <f>'[96]Managerial P&amp;L-SHJA Kerry'!$D149</f>
        <v>0</v>
      </c>
      <c r="H149" s="183">
        <f>[103]Sheet1!$D147</f>
        <v>0</v>
      </c>
      <c r="I149" s="183">
        <f t="shared" si="14"/>
        <v>0</v>
      </c>
      <c r="J149" s="183">
        <f>'[96]Managerial P&amp;L-SHJA Kerry'!$E149</f>
        <v>0</v>
      </c>
      <c r="K149" s="183">
        <f>[103]Sheet1!$E147</f>
        <v>0</v>
      </c>
      <c r="L149" s="183">
        <f t="shared" si="15"/>
        <v>0</v>
      </c>
      <c r="M149" s="183">
        <f>'[96]Managerial P&amp;L-SHJA Kerry'!$F149</f>
        <v>0</v>
      </c>
      <c r="N149" s="183">
        <f>[103]Sheet1!$F147</f>
        <v>0</v>
      </c>
      <c r="O149" s="183">
        <f t="shared" si="16"/>
        <v>0</v>
      </c>
      <c r="P149" s="183">
        <f>'[96]Managerial P&amp;L-SHJA Kerry'!$O149</f>
        <v>0</v>
      </c>
      <c r="Q149" s="183">
        <f>[103]Sheet1!$G147</f>
        <v>0</v>
      </c>
      <c r="R149" s="183">
        <f t="shared" si="17"/>
        <v>0</v>
      </c>
    </row>
    <row r="150" spans="1:18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3">
        <f>'[96]Managerial P&amp;L-SHJA Kerry'!$C150</f>
        <v>0</v>
      </c>
      <c r="E150" s="183">
        <f>[103]Sheet1!$C148</f>
        <v>0</v>
      </c>
      <c r="F150" s="183">
        <f t="shared" si="13"/>
        <v>0</v>
      </c>
      <c r="G150" s="183">
        <f>'[96]Managerial P&amp;L-SHJA Kerry'!$D150</f>
        <v>0</v>
      </c>
      <c r="H150" s="183">
        <f>[103]Sheet1!$D148</f>
        <v>0</v>
      </c>
      <c r="I150" s="183">
        <f t="shared" si="14"/>
        <v>0</v>
      </c>
      <c r="J150" s="183">
        <f>'[96]Managerial P&amp;L-SHJA Kerry'!$E150</f>
        <v>0</v>
      </c>
      <c r="K150" s="183">
        <f>[103]Sheet1!$E148</f>
        <v>0</v>
      </c>
      <c r="L150" s="183">
        <f t="shared" si="15"/>
        <v>0</v>
      </c>
      <c r="M150" s="183">
        <f>'[96]Managerial P&amp;L-SHJA Kerry'!$F150</f>
        <v>0</v>
      </c>
      <c r="N150" s="183">
        <f>[103]Sheet1!$F148</f>
        <v>0</v>
      </c>
      <c r="O150" s="183">
        <f t="shared" si="16"/>
        <v>0</v>
      </c>
      <c r="P150" s="183">
        <f>'[96]Managerial P&amp;L-SHJA Kerry'!$O150</f>
        <v>0</v>
      </c>
      <c r="Q150" s="183">
        <f>[103]Sheet1!$G148</f>
        <v>0</v>
      </c>
      <c r="R150" s="183">
        <f t="shared" si="17"/>
        <v>0</v>
      </c>
    </row>
    <row r="151" spans="1:18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3">
        <f>'[96]Managerial P&amp;L-SHJA Kerry'!$C151</f>
        <v>0</v>
      </c>
      <c r="E151" s="183">
        <f>[103]Sheet1!$C149</f>
        <v>0</v>
      </c>
      <c r="F151" s="183">
        <f t="shared" si="13"/>
        <v>0</v>
      </c>
      <c r="G151" s="183">
        <f>'[96]Managerial P&amp;L-SHJA Kerry'!$D151</f>
        <v>0</v>
      </c>
      <c r="H151" s="183">
        <f>[103]Sheet1!$D149</f>
        <v>0</v>
      </c>
      <c r="I151" s="183">
        <f t="shared" si="14"/>
        <v>0</v>
      </c>
      <c r="J151" s="183">
        <f>'[96]Managerial P&amp;L-SHJA Kerry'!$E151</f>
        <v>0</v>
      </c>
      <c r="K151" s="183">
        <f>[103]Sheet1!$E149</f>
        <v>0</v>
      </c>
      <c r="L151" s="183">
        <f t="shared" si="15"/>
        <v>0</v>
      </c>
      <c r="M151" s="183">
        <f>'[96]Managerial P&amp;L-SHJA Kerry'!$F151</f>
        <v>0</v>
      </c>
      <c r="N151" s="183">
        <f>[103]Sheet1!$F149</f>
        <v>0</v>
      </c>
      <c r="O151" s="183">
        <f t="shared" si="16"/>
        <v>0</v>
      </c>
      <c r="P151" s="183">
        <f>'[96]Managerial P&amp;L-SHJA Kerry'!$O151</f>
        <v>0</v>
      </c>
      <c r="Q151" s="183">
        <f>[103]Sheet1!$G149</f>
        <v>0</v>
      </c>
      <c r="R151" s="183">
        <f t="shared" si="17"/>
        <v>0</v>
      </c>
    </row>
    <row r="152" spans="1:18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3">
        <f>'[96]Managerial P&amp;L-SHJA Kerry'!$C152</f>
        <v>0</v>
      </c>
      <c r="E152" s="183">
        <f>[103]Sheet1!$C150</f>
        <v>0</v>
      </c>
      <c r="F152" s="183">
        <f t="shared" si="13"/>
        <v>0</v>
      </c>
      <c r="G152" s="183">
        <f>'[96]Managerial P&amp;L-SHJA Kerry'!$D152</f>
        <v>0</v>
      </c>
      <c r="H152" s="183">
        <f>[103]Sheet1!$D150</f>
        <v>0</v>
      </c>
      <c r="I152" s="183">
        <f t="shared" si="14"/>
        <v>0</v>
      </c>
      <c r="J152" s="183">
        <f>'[96]Managerial P&amp;L-SHJA Kerry'!$E152</f>
        <v>0</v>
      </c>
      <c r="K152" s="183">
        <f>[103]Sheet1!$E150</f>
        <v>0</v>
      </c>
      <c r="L152" s="183">
        <f t="shared" si="15"/>
        <v>0</v>
      </c>
      <c r="M152" s="183">
        <f>'[96]Managerial P&amp;L-SHJA Kerry'!$F152</f>
        <v>0</v>
      </c>
      <c r="N152" s="183">
        <f>[103]Sheet1!$F150</f>
        <v>0</v>
      </c>
      <c r="O152" s="183">
        <f t="shared" si="16"/>
        <v>0</v>
      </c>
      <c r="P152" s="183">
        <f>'[96]Managerial P&amp;L-SHJA Kerry'!$O152</f>
        <v>0</v>
      </c>
      <c r="Q152" s="183">
        <f>[103]Sheet1!$G150</f>
        <v>0</v>
      </c>
      <c r="R152" s="183">
        <f t="shared" si="17"/>
        <v>0</v>
      </c>
    </row>
    <row r="153" spans="1:18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3">
        <f>'[96]Managerial P&amp;L-SHJA Kerry'!$C153</f>
        <v>0</v>
      </c>
      <c r="E153" s="183">
        <f>[103]Sheet1!$C151</f>
        <v>0</v>
      </c>
      <c r="F153" s="183">
        <f t="shared" si="13"/>
        <v>0</v>
      </c>
      <c r="G153" s="183">
        <f>'[96]Managerial P&amp;L-SHJA Kerry'!$D153</f>
        <v>0</v>
      </c>
      <c r="H153" s="183">
        <f>[103]Sheet1!$D151</f>
        <v>0</v>
      </c>
      <c r="I153" s="183">
        <f t="shared" si="14"/>
        <v>0</v>
      </c>
      <c r="J153" s="183">
        <f>'[96]Managerial P&amp;L-SHJA Kerry'!$E153</f>
        <v>0</v>
      </c>
      <c r="K153" s="183">
        <f>[103]Sheet1!$E151</f>
        <v>0</v>
      </c>
      <c r="L153" s="183">
        <f t="shared" si="15"/>
        <v>0</v>
      </c>
      <c r="M153" s="183">
        <f>'[96]Managerial P&amp;L-SHJA Kerry'!$F153</f>
        <v>0</v>
      </c>
      <c r="N153" s="183">
        <f>[103]Sheet1!$F151</f>
        <v>0</v>
      </c>
      <c r="O153" s="183">
        <f t="shared" si="16"/>
        <v>0</v>
      </c>
      <c r="P153" s="183">
        <f>'[96]Managerial P&amp;L-SHJA Kerry'!$O153</f>
        <v>0</v>
      </c>
      <c r="Q153" s="183">
        <f>[103]Sheet1!$G151</f>
        <v>0</v>
      </c>
      <c r="R153" s="183">
        <f t="shared" si="17"/>
        <v>0</v>
      </c>
    </row>
    <row r="154" spans="1:18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3">
        <f>'[96]Managerial P&amp;L-SHJA Kerry'!$C154</f>
        <v>0</v>
      </c>
      <c r="E154" s="183">
        <f>[103]Sheet1!$C152</f>
        <v>0</v>
      </c>
      <c r="F154" s="183">
        <f t="shared" si="13"/>
        <v>0</v>
      </c>
      <c r="G154" s="183">
        <f>'[96]Managerial P&amp;L-SHJA Kerry'!$D154</f>
        <v>0</v>
      </c>
      <c r="H154" s="183">
        <f>[103]Sheet1!$D152</f>
        <v>0</v>
      </c>
      <c r="I154" s="183">
        <f t="shared" si="14"/>
        <v>0</v>
      </c>
      <c r="J154" s="183">
        <f>'[96]Managerial P&amp;L-SHJA Kerry'!$E154</f>
        <v>0</v>
      </c>
      <c r="K154" s="183">
        <f>[103]Sheet1!$E152</f>
        <v>0</v>
      </c>
      <c r="L154" s="183">
        <f t="shared" si="15"/>
        <v>0</v>
      </c>
      <c r="M154" s="183">
        <f>'[96]Managerial P&amp;L-SHJA Kerry'!$F154</f>
        <v>0</v>
      </c>
      <c r="N154" s="183">
        <f>[103]Sheet1!$F152</f>
        <v>0</v>
      </c>
      <c r="O154" s="183">
        <f t="shared" si="16"/>
        <v>0</v>
      </c>
      <c r="P154" s="183">
        <f>'[96]Managerial P&amp;L-SHJA Kerry'!$O154</f>
        <v>0</v>
      </c>
      <c r="Q154" s="183">
        <f>[103]Sheet1!$G152</f>
        <v>0</v>
      </c>
      <c r="R154" s="183">
        <f t="shared" si="17"/>
        <v>0</v>
      </c>
    </row>
    <row r="155" spans="1:18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3">
        <f>'[96]Managerial P&amp;L-SHJA Kerry'!$C155</f>
        <v>0</v>
      </c>
      <c r="E155" s="183">
        <f>[103]Sheet1!$C153</f>
        <v>0</v>
      </c>
      <c r="F155" s="183">
        <f t="shared" si="13"/>
        <v>0</v>
      </c>
      <c r="G155" s="183">
        <f>'[96]Managerial P&amp;L-SHJA Kerry'!$D155</f>
        <v>-182633.64</v>
      </c>
      <c r="H155" s="183">
        <f>[103]Sheet1!$D153</f>
        <v>0</v>
      </c>
      <c r="I155" s="183">
        <f t="shared" si="14"/>
        <v>-182633.64</v>
      </c>
      <c r="J155" s="183">
        <f>'[96]Managerial P&amp;L-SHJA Kerry'!$E155</f>
        <v>150716.44</v>
      </c>
      <c r="K155" s="183">
        <f>[103]Sheet1!$E153</f>
        <v>0</v>
      </c>
      <c r="L155" s="183">
        <f t="shared" si="15"/>
        <v>150716.44</v>
      </c>
      <c r="M155" s="183">
        <f>'[96]Managerial P&amp;L-SHJA Kerry'!$F155</f>
        <v>200720.31000000008</v>
      </c>
      <c r="N155" s="183">
        <f>[103]Sheet1!$F153</f>
        <v>0</v>
      </c>
      <c r="O155" s="183">
        <f t="shared" si="16"/>
        <v>200720.31000000008</v>
      </c>
      <c r="P155" s="183">
        <f>'[96]Managerial P&amp;L-SHJA Kerry'!$O155</f>
        <v>168803.11000000039</v>
      </c>
      <c r="Q155" s="183">
        <f>[103]Sheet1!$G153</f>
        <v>0</v>
      </c>
      <c r="R155" s="183">
        <f t="shared" si="17"/>
        <v>168803.11000000039</v>
      </c>
    </row>
    <row r="156" spans="1:18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3">
        <f>'[96]Managerial P&amp;L-SHJA Kerry'!$C156</f>
        <v>0</v>
      </c>
      <c r="E156" s="183">
        <f>[103]Sheet1!$C154</f>
        <v>0</v>
      </c>
      <c r="F156" s="183">
        <f t="shared" si="13"/>
        <v>0</v>
      </c>
      <c r="G156" s="183">
        <f>'[96]Managerial P&amp;L-SHJA Kerry'!$D156</f>
        <v>0</v>
      </c>
      <c r="H156" s="183">
        <f>[103]Sheet1!$D154</f>
        <v>0</v>
      </c>
      <c r="I156" s="183">
        <f t="shared" si="14"/>
        <v>0</v>
      </c>
      <c r="J156" s="183">
        <f>'[96]Managerial P&amp;L-SHJA Kerry'!$E156</f>
        <v>0.1014561024611286</v>
      </c>
      <c r="K156" s="183">
        <f>[103]Sheet1!$E154</f>
        <v>0</v>
      </c>
      <c r="L156" s="183">
        <f t="shared" si="15"/>
        <v>0.1014561024611286</v>
      </c>
      <c r="M156" s="183">
        <f>'[96]Managerial P&amp;L-SHJA Kerry'!$F156</f>
        <v>0.15734444348111978</v>
      </c>
      <c r="N156" s="183">
        <f>[103]Sheet1!$F154</f>
        <v>0</v>
      </c>
      <c r="O156" s="183">
        <f t="shared" si="16"/>
        <v>0.15734444348111978</v>
      </c>
      <c r="P156" s="183">
        <f>'[96]Managerial P&amp;L-SHJA Kerry'!$O156</f>
        <v>6.1133787557939766E-2</v>
      </c>
      <c r="Q156" s="183">
        <f>[103]Sheet1!$G154</f>
        <v>0</v>
      </c>
      <c r="R156" s="184">
        <f t="shared" si="17"/>
        <v>6.1133787557939766E-2</v>
      </c>
    </row>
    <row r="157" spans="1:18" ht="17.100000000000001" customHeight="1" x14ac:dyDescent="0.2">
      <c r="A157" s="39"/>
      <c r="B157" s="180">
        <f t="shared" si="12"/>
        <v>154</v>
      </c>
      <c r="C157" s="196" t="s">
        <v>1644</v>
      </c>
      <c r="D157" s="183">
        <f>'[96]Managerial P&amp;L-SHJA Kerry'!$C157</f>
        <v>0</v>
      </c>
      <c r="E157" s="183">
        <f>[103]Sheet1!$C155</f>
        <v>0</v>
      </c>
      <c r="F157" s="183">
        <f t="shared" si="13"/>
        <v>0</v>
      </c>
      <c r="G157" s="183">
        <f>'[96]Managerial P&amp;L-SHJA Kerry'!$D157</f>
        <v>0</v>
      </c>
      <c r="H157" s="183">
        <f>[103]Sheet1!$D155</f>
        <v>0</v>
      </c>
      <c r="I157" s="183">
        <f t="shared" si="14"/>
        <v>0</v>
      </c>
      <c r="J157" s="183">
        <f>'[96]Managerial P&amp;L-SHJA Kerry'!$E157</f>
        <v>0</v>
      </c>
      <c r="K157" s="183">
        <f>[103]Sheet1!$E155</f>
        <v>0</v>
      </c>
      <c r="L157" s="183">
        <f t="shared" si="15"/>
        <v>0</v>
      </c>
      <c r="M157" s="183">
        <f>'[96]Managerial P&amp;L-SHJA Kerry'!$F157</f>
        <v>0</v>
      </c>
      <c r="N157" s="183">
        <f>[103]Sheet1!$F155</f>
        <v>0</v>
      </c>
      <c r="O157" s="183">
        <f t="shared" si="16"/>
        <v>0</v>
      </c>
      <c r="P157" s="183">
        <f>'[96]Managerial P&amp;L-SHJA Kerry'!$O157</f>
        <v>0</v>
      </c>
      <c r="Q157" s="183">
        <f>[103]Sheet1!$G155</f>
        <v>0</v>
      </c>
      <c r="R157" s="183">
        <f t="shared" si="17"/>
        <v>0</v>
      </c>
    </row>
    <row r="158" spans="1:18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3">
        <f>'[96]Managerial P&amp;L-SHJA Kerry'!$C158</f>
        <v>0</v>
      </c>
      <c r="E158" s="183">
        <f>[103]Sheet1!$C156</f>
        <v>0</v>
      </c>
      <c r="F158" s="183">
        <f t="shared" si="13"/>
        <v>0</v>
      </c>
      <c r="G158" s="183">
        <f>'[96]Managerial P&amp;L-SHJA Kerry'!$D158</f>
        <v>0</v>
      </c>
      <c r="H158" s="183">
        <f>[103]Sheet1!$D156</f>
        <v>0</v>
      </c>
      <c r="I158" s="183">
        <f t="shared" si="14"/>
        <v>0</v>
      </c>
      <c r="J158" s="183">
        <f>'[96]Managerial P&amp;L-SHJA Kerry'!$E158</f>
        <v>0</v>
      </c>
      <c r="K158" s="183">
        <f>[103]Sheet1!$E156</f>
        <v>0</v>
      </c>
      <c r="L158" s="183">
        <f t="shared" si="15"/>
        <v>0</v>
      </c>
      <c r="M158" s="183">
        <f>'[96]Managerial P&amp;L-SHJA Kerry'!$F158</f>
        <v>0</v>
      </c>
      <c r="N158" s="183">
        <f>[103]Sheet1!$F156</f>
        <v>0</v>
      </c>
      <c r="O158" s="183">
        <f t="shared" si="16"/>
        <v>0</v>
      </c>
      <c r="P158" s="183">
        <f>'[96]Managerial P&amp;L-SHJA Kerry'!$O158</f>
        <v>0</v>
      </c>
      <c r="Q158" s="183">
        <f>[103]Sheet1!$G156</f>
        <v>0</v>
      </c>
      <c r="R158" s="183">
        <f t="shared" si="17"/>
        <v>0</v>
      </c>
    </row>
    <row r="159" spans="1:18" ht="15.95" customHeight="1" x14ac:dyDescent="0.2">
      <c r="A159" s="39"/>
      <c r="B159" s="180">
        <f t="shared" si="12"/>
        <v>156</v>
      </c>
      <c r="C159" s="172" t="s">
        <v>1634</v>
      </c>
      <c r="D159" s="183">
        <f>'[96]Managerial P&amp;L-SHJA Kerry'!$C159</f>
        <v>0</v>
      </c>
      <c r="E159" s="183">
        <f>[103]Sheet1!$C157</f>
        <v>0</v>
      </c>
      <c r="F159" s="183">
        <f t="shared" si="13"/>
        <v>0</v>
      </c>
      <c r="G159" s="183">
        <f>'[96]Managerial P&amp;L-SHJA Kerry'!$D159</f>
        <v>0</v>
      </c>
      <c r="H159" s="183">
        <f>[103]Sheet1!$D157</f>
        <v>0</v>
      </c>
      <c r="I159" s="183">
        <f t="shared" si="14"/>
        <v>0</v>
      </c>
      <c r="J159" s="183">
        <f>'[96]Managerial P&amp;L-SHJA Kerry'!$E159</f>
        <v>0</v>
      </c>
      <c r="K159" s="183">
        <f>[103]Sheet1!$E157</f>
        <v>0</v>
      </c>
      <c r="L159" s="183">
        <f t="shared" si="15"/>
        <v>0</v>
      </c>
      <c r="M159" s="183">
        <f>'[96]Managerial P&amp;L-SHJA Kerry'!$F159</f>
        <v>0</v>
      </c>
      <c r="N159" s="183">
        <f>[103]Sheet1!$F157</f>
        <v>0</v>
      </c>
      <c r="O159" s="183">
        <f t="shared" si="16"/>
        <v>0</v>
      </c>
      <c r="P159" s="183">
        <f>'[96]Managerial P&amp;L-SHJA Kerry'!$O159</f>
        <v>0</v>
      </c>
      <c r="Q159" s="183">
        <f>[103]Sheet1!$G157</f>
        <v>0</v>
      </c>
      <c r="R159" s="183">
        <f t="shared" si="17"/>
        <v>0</v>
      </c>
    </row>
    <row r="160" spans="1:18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3">
        <f>'[96]Managerial P&amp;L-SHJA Kerry'!$C160</f>
        <v>0</v>
      </c>
      <c r="E160" s="183">
        <f>[103]Sheet1!$C158</f>
        <v>0</v>
      </c>
      <c r="F160" s="183">
        <f t="shared" si="13"/>
        <v>0</v>
      </c>
      <c r="G160" s="183">
        <f>'[96]Managerial P&amp;L-SHJA Kerry'!$D160</f>
        <v>-182633.64</v>
      </c>
      <c r="H160" s="183">
        <f>[103]Sheet1!$D158</f>
        <v>0</v>
      </c>
      <c r="I160" s="183">
        <f t="shared" si="14"/>
        <v>-182633.64</v>
      </c>
      <c r="J160" s="183">
        <f>'[96]Managerial P&amp;L-SHJA Kerry'!$E160</f>
        <v>150716.44</v>
      </c>
      <c r="K160" s="183">
        <f>[103]Sheet1!$E158</f>
        <v>0</v>
      </c>
      <c r="L160" s="183">
        <f t="shared" si="15"/>
        <v>150716.44</v>
      </c>
      <c r="M160" s="183">
        <f>'[96]Managerial P&amp;L-SHJA Kerry'!$F160</f>
        <v>200720.31000000008</v>
      </c>
      <c r="N160" s="183">
        <f>[103]Sheet1!$F158</f>
        <v>0</v>
      </c>
      <c r="O160" s="183">
        <f t="shared" si="16"/>
        <v>200720.31000000008</v>
      </c>
      <c r="P160" s="183">
        <f>'[96]Managerial P&amp;L-SHJA Kerry'!$O160</f>
        <v>168803.11000000039</v>
      </c>
      <c r="Q160" s="183">
        <f>[103]Sheet1!$G158</f>
        <v>0</v>
      </c>
      <c r="R160" s="183">
        <f t="shared" si="17"/>
        <v>168803.11000000039</v>
      </c>
    </row>
    <row r="161" spans="1:18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86">
        <f>'[96]Managerial P&amp;L-SHJA Kerry'!$C161</f>
        <v>0</v>
      </c>
      <c r="E161" s="186">
        <f>[103]Sheet1!$C159</f>
        <v>0</v>
      </c>
      <c r="F161" s="186">
        <f t="shared" si="13"/>
        <v>0</v>
      </c>
      <c r="G161" s="186">
        <f>'[96]Managerial P&amp;L-SHJA Kerry'!$D161</f>
        <v>0</v>
      </c>
      <c r="H161" s="186">
        <f>[103]Sheet1!$D159</f>
        <v>0</v>
      </c>
      <c r="I161" s="186">
        <f t="shared" si="14"/>
        <v>0</v>
      </c>
      <c r="J161" s="186">
        <f>'[96]Managerial P&amp;L-SHJA Kerry'!$E161</f>
        <v>0.1014561024611286</v>
      </c>
      <c r="K161" s="186">
        <f>[103]Sheet1!$E159</f>
        <v>0</v>
      </c>
      <c r="L161" s="186">
        <f t="shared" si="15"/>
        <v>0.1014561024611286</v>
      </c>
      <c r="M161" s="186">
        <f>'[96]Managerial P&amp;L-SHJA Kerry'!$F161</f>
        <v>0.15734444348111978</v>
      </c>
      <c r="N161" s="186">
        <f>[103]Sheet1!$F159</f>
        <v>0</v>
      </c>
      <c r="O161" s="186">
        <f t="shared" si="16"/>
        <v>0.15734444348111978</v>
      </c>
      <c r="P161" s="186">
        <f>'[96]Managerial P&amp;L-SHJA Kerry'!$O161</f>
        <v>6.1133787557939766E-2</v>
      </c>
      <c r="Q161" s="186">
        <f>[103]Sheet1!$G159</f>
        <v>0</v>
      </c>
      <c r="R161" s="185">
        <f t="shared" si="17"/>
        <v>6.1133787557939766E-2</v>
      </c>
    </row>
  </sheetData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E58F4-F43E-4132-9639-060A5E2117C7}">
  <dimension ref="A1:R161"/>
  <sheetViews>
    <sheetView showZeros="0" zoomScaleNormal="100" workbookViewId="0">
      <pane xSplit="1" ySplit="3" topLeftCell="B139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J153" sqref="J153"/>
    </sheetView>
  </sheetViews>
  <sheetFormatPr defaultColWidth="10.140625" defaultRowHeight="15" x14ac:dyDescent="0.2"/>
  <cols>
    <col min="1" max="1" width="55.7109375" style="17" bestFit="1" customWidth="1"/>
    <col min="2" max="2" width="5.5703125" style="160" bestFit="1" customWidth="1"/>
    <col min="3" max="3" width="11.28515625" style="17" bestFit="1" customWidth="1"/>
    <col min="4" max="4" width="7" style="163" bestFit="1" customWidth="1"/>
    <col min="5" max="6" width="7.5703125" style="163" bestFit="1" customWidth="1"/>
    <col min="7" max="7" width="10.140625" style="163" bestFit="1" customWidth="1"/>
    <col min="8" max="8" width="9.5703125" style="163" bestFit="1" customWidth="1"/>
    <col min="9" max="9" width="10.140625" style="163" bestFit="1" customWidth="1"/>
    <col min="10" max="10" width="11.28515625" style="163" bestFit="1" customWidth="1"/>
    <col min="11" max="11" width="9.5703125" style="163" bestFit="1" customWidth="1"/>
    <col min="12" max="12" width="11.28515625" style="163" bestFit="1" customWidth="1"/>
    <col min="13" max="14" width="10.5703125" style="163" bestFit="1" customWidth="1"/>
    <col min="15" max="16" width="11.28515625" style="163" bestFit="1" customWidth="1"/>
    <col min="17" max="17" width="10.5703125" style="163" bestFit="1" customWidth="1"/>
    <col min="18" max="18" width="11.28515625" style="163" bestFit="1" customWidth="1"/>
    <col min="19" max="16384" width="10.140625" style="18"/>
  </cols>
  <sheetData>
    <row r="1" spans="1:18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s="36" customFormat="1" ht="45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P&amp;L-WH'!$C3</f>
        <v>Jan-23</v>
      </c>
      <c r="E3" s="170" t="s">
        <v>1628</v>
      </c>
      <c r="F3" s="171" t="s">
        <v>1629</v>
      </c>
      <c r="G3" s="169" t="str">
        <f>'[96]Managerial P&amp;L-WH'!$D$3</f>
        <v>Feb-23</v>
      </c>
      <c r="H3" s="170" t="s">
        <v>1630</v>
      </c>
      <c r="I3" s="171" t="s">
        <v>1631</v>
      </c>
      <c r="J3" s="169" t="str">
        <f>'[96]Managerial P&amp;L-WH'!$E$3</f>
        <v>Mar-23</v>
      </c>
      <c r="K3" s="170" t="s">
        <v>1638</v>
      </c>
      <c r="L3" s="171" t="s">
        <v>1639</v>
      </c>
      <c r="M3" s="169" t="str">
        <f>'[96]Managerial P&amp;L-WH'!$F$3</f>
        <v>Apr-23</v>
      </c>
      <c r="N3" s="170" t="s">
        <v>1640</v>
      </c>
      <c r="O3" s="171" t="s">
        <v>1641</v>
      </c>
      <c r="P3" s="169" t="str">
        <f>'[96]Managerial P&amp;L-WH'!$O$3</f>
        <v>2023 YTD</v>
      </c>
      <c r="Q3" s="170" t="s">
        <v>1642</v>
      </c>
      <c r="R3" s="170" t="s">
        <v>1643</v>
      </c>
    </row>
    <row r="4" spans="1:18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3">
        <f>'[96]Managerial P&amp;L-WH'!$C4</f>
        <v>0</v>
      </c>
      <c r="E4" s="183">
        <f>[104]Sheet1!$C2</f>
        <v>0</v>
      </c>
      <c r="F4" s="183">
        <f>D4-E4</f>
        <v>0</v>
      </c>
      <c r="G4" s="183">
        <f>'[96]Managerial P&amp;L-WH'!$D4</f>
        <v>0</v>
      </c>
      <c r="H4" s="183">
        <f>[104]Sheet1!$D2</f>
        <v>0</v>
      </c>
      <c r="I4" s="183">
        <f>G4-H4</f>
        <v>0</v>
      </c>
      <c r="J4" s="183">
        <f>'[96]Managerial P&amp;L-WH'!$E4</f>
        <v>0</v>
      </c>
      <c r="K4" s="183">
        <f>[104]Sheet1!$E2</f>
        <v>0</v>
      </c>
      <c r="L4" s="183">
        <f>J4-K4</f>
        <v>0</v>
      </c>
      <c r="M4" s="183">
        <f>'[96]Managerial P&amp;L-WH'!$F4</f>
        <v>625410</v>
      </c>
      <c r="N4" s="183">
        <f>[104]Sheet1!$F2</f>
        <v>0</v>
      </c>
      <c r="O4" s="183">
        <f>M4-N4</f>
        <v>625410</v>
      </c>
      <c r="P4" s="183">
        <f>'[96]Managerial P&amp;L-WH'!$O4</f>
        <v>625410</v>
      </c>
      <c r="Q4" s="183">
        <f>[104]Sheet1!$G2</f>
        <v>0</v>
      </c>
      <c r="R4" s="183">
        <f>P4-Q4</f>
        <v>625410</v>
      </c>
    </row>
    <row r="5" spans="1:18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3">
        <f>'[96]Managerial P&amp;L-WH'!$C5</f>
        <v>0</v>
      </c>
      <c r="E5" s="183">
        <f>[104]Sheet1!$C3</f>
        <v>0</v>
      </c>
      <c r="F5" s="183">
        <f t="shared" ref="F5:F68" si="1">D5-E5</f>
        <v>0</v>
      </c>
      <c r="G5" s="183">
        <f>'[96]Managerial P&amp;L-WH'!$D5</f>
        <v>0</v>
      </c>
      <c r="H5" s="183">
        <f>[104]Sheet1!$D3</f>
        <v>0</v>
      </c>
      <c r="I5" s="183">
        <f t="shared" ref="I5:I68" si="2">G5-H5</f>
        <v>0</v>
      </c>
      <c r="J5" s="183">
        <f>'[96]Managerial P&amp;L-WH'!$E5</f>
        <v>0</v>
      </c>
      <c r="K5" s="183">
        <f>[104]Sheet1!$E3</f>
        <v>0</v>
      </c>
      <c r="L5" s="183">
        <f t="shared" ref="L5:L68" si="3">J5-K5</f>
        <v>0</v>
      </c>
      <c r="M5" s="183">
        <f>'[96]Managerial P&amp;L-WH'!$F5</f>
        <v>0</v>
      </c>
      <c r="N5" s="183">
        <f>[104]Sheet1!$F3</f>
        <v>0</v>
      </c>
      <c r="O5" s="183">
        <f t="shared" ref="O5:O68" si="4">M5-N5</f>
        <v>0</v>
      </c>
      <c r="P5" s="183">
        <f>'[96]Managerial P&amp;L-WH'!$O5</f>
        <v>0</v>
      </c>
      <c r="Q5" s="183">
        <f>[104]Sheet1!$G3</f>
        <v>0</v>
      </c>
      <c r="R5" s="183">
        <f t="shared" ref="R5:R68" si="5">P5-Q5</f>
        <v>0</v>
      </c>
    </row>
    <row r="6" spans="1:18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3">
        <f>'[96]Managerial P&amp;L-WH'!$C6</f>
        <v>0</v>
      </c>
      <c r="E6" s="183">
        <f>[104]Sheet1!$C4</f>
        <v>0</v>
      </c>
      <c r="F6" s="183">
        <f t="shared" si="1"/>
        <v>0</v>
      </c>
      <c r="G6" s="183">
        <f>'[96]Managerial P&amp;L-WH'!$D6</f>
        <v>0</v>
      </c>
      <c r="H6" s="183">
        <f>[104]Sheet1!$D4</f>
        <v>0</v>
      </c>
      <c r="I6" s="183">
        <f t="shared" si="2"/>
        <v>0</v>
      </c>
      <c r="J6" s="183">
        <f>'[96]Managerial P&amp;L-WH'!$E6</f>
        <v>0</v>
      </c>
      <c r="K6" s="183">
        <f>[104]Sheet1!$E4</f>
        <v>0</v>
      </c>
      <c r="L6" s="183">
        <f t="shared" si="3"/>
        <v>0</v>
      </c>
      <c r="M6" s="183">
        <f>'[96]Managerial P&amp;L-WH'!$F6</f>
        <v>625410</v>
      </c>
      <c r="N6" s="183">
        <f>[104]Sheet1!$F4</f>
        <v>0</v>
      </c>
      <c r="O6" s="183">
        <f t="shared" si="4"/>
        <v>625410</v>
      </c>
      <c r="P6" s="183">
        <f>'[96]Managerial P&amp;L-WH'!$O6</f>
        <v>625410</v>
      </c>
      <c r="Q6" s="183">
        <f>[104]Sheet1!$G4</f>
        <v>0</v>
      </c>
      <c r="R6" s="183">
        <f t="shared" si="5"/>
        <v>625410</v>
      </c>
    </row>
    <row r="7" spans="1:18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3">
        <f>'[96]Managerial P&amp;L-WH'!$C7</f>
        <v>0</v>
      </c>
      <c r="E7" s="183">
        <f>[104]Sheet1!$C5</f>
        <v>0</v>
      </c>
      <c r="F7" s="183">
        <f t="shared" si="1"/>
        <v>0</v>
      </c>
      <c r="G7" s="183">
        <f>'[96]Managerial P&amp;L-WH'!$D7</f>
        <v>0</v>
      </c>
      <c r="H7" s="183">
        <f>[104]Sheet1!$D5</f>
        <v>0</v>
      </c>
      <c r="I7" s="183">
        <f t="shared" si="2"/>
        <v>0</v>
      </c>
      <c r="J7" s="183">
        <f>'[96]Managerial P&amp;L-WH'!$E7</f>
        <v>0</v>
      </c>
      <c r="K7" s="183">
        <f>[104]Sheet1!$E5</f>
        <v>0</v>
      </c>
      <c r="L7" s="183">
        <f t="shared" si="3"/>
        <v>0</v>
      </c>
      <c r="M7" s="183">
        <f>'[96]Managerial P&amp;L-WH'!$F7</f>
        <v>-71949.69</v>
      </c>
      <c r="N7" s="183">
        <f>[104]Sheet1!$F5</f>
        <v>0</v>
      </c>
      <c r="O7" s="183">
        <f t="shared" si="4"/>
        <v>-71949.69</v>
      </c>
      <c r="P7" s="183">
        <f>'[96]Managerial P&amp;L-WH'!$O7</f>
        <v>-71949.69</v>
      </c>
      <c r="Q7" s="183">
        <f>[104]Sheet1!$G5</f>
        <v>0</v>
      </c>
      <c r="R7" s="183">
        <f t="shared" si="5"/>
        <v>-71949.69</v>
      </c>
    </row>
    <row r="8" spans="1:18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3">
        <f>'[96]Managerial P&amp;L-WH'!$C8</f>
        <v>0</v>
      </c>
      <c r="E8" s="183">
        <f>[104]Sheet1!$C6</f>
        <v>0</v>
      </c>
      <c r="F8" s="183">
        <f t="shared" si="1"/>
        <v>0</v>
      </c>
      <c r="G8" s="183">
        <f>'[96]Managerial P&amp;L-WH'!$D8</f>
        <v>0</v>
      </c>
      <c r="H8" s="183">
        <f>[104]Sheet1!$D6</f>
        <v>0</v>
      </c>
      <c r="I8" s="183">
        <f t="shared" si="2"/>
        <v>0</v>
      </c>
      <c r="J8" s="183">
        <f>'[96]Managerial P&amp;L-WH'!$E8</f>
        <v>0</v>
      </c>
      <c r="K8" s="183">
        <f>[104]Sheet1!$E6</f>
        <v>0</v>
      </c>
      <c r="L8" s="183">
        <f t="shared" si="3"/>
        <v>0</v>
      </c>
      <c r="M8" s="183">
        <f>'[96]Managerial P&amp;L-WH'!$F8</f>
        <v>553460.31000000006</v>
      </c>
      <c r="N8" s="183" t="str">
        <f>[104]Sheet1!$F6</f>
        <v>553,460.31</v>
      </c>
      <c r="O8" s="183">
        <f t="shared" si="4"/>
        <v>0</v>
      </c>
      <c r="P8" s="183">
        <f>'[96]Managerial P&amp;L-WH'!$O8</f>
        <v>553460.31000000006</v>
      </c>
      <c r="Q8" s="183" t="str">
        <f>[104]Sheet1!$G6</f>
        <v>553,460.31</v>
      </c>
      <c r="R8" s="183">
        <f t="shared" si="5"/>
        <v>0</v>
      </c>
    </row>
    <row r="9" spans="1:18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3">
        <f>'[96]Managerial P&amp;L-WH'!$C9</f>
        <v>0</v>
      </c>
      <c r="E9" s="183">
        <f>[104]Sheet1!$C7</f>
        <v>0</v>
      </c>
      <c r="F9" s="183">
        <f t="shared" si="1"/>
        <v>0</v>
      </c>
      <c r="G9" s="183">
        <f>'[96]Managerial P&amp;L-WH'!$D9</f>
        <v>0</v>
      </c>
      <c r="H9" s="183">
        <f>[104]Sheet1!$D7</f>
        <v>0</v>
      </c>
      <c r="I9" s="183">
        <f t="shared" si="2"/>
        <v>0</v>
      </c>
      <c r="J9" s="183">
        <f>'[96]Managerial P&amp;L-WH'!$E9</f>
        <v>0</v>
      </c>
      <c r="K9" s="183">
        <f>[104]Sheet1!$E7</f>
        <v>0</v>
      </c>
      <c r="L9" s="183">
        <f t="shared" si="3"/>
        <v>0</v>
      </c>
      <c r="M9" s="183">
        <f>'[96]Managerial P&amp;L-WH'!$F9</f>
        <v>0</v>
      </c>
      <c r="N9" s="183">
        <f>[104]Sheet1!$F7</f>
        <v>0</v>
      </c>
      <c r="O9" s="183">
        <f t="shared" si="4"/>
        <v>0</v>
      </c>
      <c r="P9" s="183">
        <f>'[96]Managerial P&amp;L-WH'!$O9</f>
        <v>0</v>
      </c>
      <c r="Q9" s="183">
        <f>[104]Sheet1!$G7</f>
        <v>0</v>
      </c>
      <c r="R9" s="183">
        <f t="shared" si="5"/>
        <v>0</v>
      </c>
    </row>
    <row r="10" spans="1:18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3">
        <f>'[96]Managerial P&amp;L-WH'!$C10</f>
        <v>0</v>
      </c>
      <c r="E10" s="183">
        <f>[104]Sheet1!$C8</f>
        <v>0</v>
      </c>
      <c r="F10" s="183">
        <f t="shared" si="1"/>
        <v>0</v>
      </c>
      <c r="G10" s="183">
        <f>'[96]Managerial P&amp;L-WH'!$D10</f>
        <v>0</v>
      </c>
      <c r="H10" s="183">
        <f>[104]Sheet1!$D8</f>
        <v>0</v>
      </c>
      <c r="I10" s="183">
        <f t="shared" si="2"/>
        <v>0</v>
      </c>
      <c r="J10" s="183">
        <f>'[96]Managerial P&amp;L-WH'!$E10</f>
        <v>0</v>
      </c>
      <c r="K10" s="183">
        <f>[104]Sheet1!$E8</f>
        <v>0</v>
      </c>
      <c r="L10" s="183">
        <f t="shared" si="3"/>
        <v>0</v>
      </c>
      <c r="M10" s="183">
        <f>'[96]Managerial P&amp;L-WH'!$F10</f>
        <v>553460.31000000006</v>
      </c>
      <c r="N10" s="183" t="str">
        <f>[104]Sheet1!$F8</f>
        <v>553,460.31</v>
      </c>
      <c r="O10" s="183">
        <f t="shared" si="4"/>
        <v>0</v>
      </c>
      <c r="P10" s="183">
        <f>'[96]Managerial P&amp;L-WH'!$O10</f>
        <v>553460.31000000006</v>
      </c>
      <c r="Q10" s="183" t="str">
        <f>[104]Sheet1!$G8</f>
        <v>553,460.31</v>
      </c>
      <c r="R10" s="183">
        <f t="shared" si="5"/>
        <v>0</v>
      </c>
    </row>
    <row r="11" spans="1:18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3">
        <f>'[96]Managerial P&amp;L-WH'!$C11</f>
        <v>0</v>
      </c>
      <c r="E11" s="183">
        <f>[104]Sheet1!$C9</f>
        <v>0</v>
      </c>
      <c r="F11" s="183">
        <f t="shared" si="1"/>
        <v>0</v>
      </c>
      <c r="G11" s="183">
        <f>'[96]Managerial P&amp;L-WH'!$D11</f>
        <v>0</v>
      </c>
      <c r="H11" s="183">
        <f>[104]Sheet1!$D9</f>
        <v>0</v>
      </c>
      <c r="I11" s="183">
        <f t="shared" si="2"/>
        <v>0</v>
      </c>
      <c r="J11" s="183">
        <f>'[96]Managerial P&amp;L-WH'!$E11</f>
        <v>0</v>
      </c>
      <c r="K11" s="183">
        <f>[104]Sheet1!$E9</f>
        <v>0</v>
      </c>
      <c r="L11" s="183">
        <f t="shared" si="3"/>
        <v>0</v>
      </c>
      <c r="M11" s="183">
        <f>'[96]Managerial P&amp;L-WH'!$F11</f>
        <v>0</v>
      </c>
      <c r="N11" s="183">
        <f>[104]Sheet1!$F9</f>
        <v>0</v>
      </c>
      <c r="O11" s="183">
        <f t="shared" si="4"/>
        <v>0</v>
      </c>
      <c r="P11" s="183">
        <f>'[96]Managerial P&amp;L-WH'!$O11</f>
        <v>0</v>
      </c>
      <c r="Q11" s="183">
        <f>[104]Sheet1!$G9</f>
        <v>0</v>
      </c>
      <c r="R11" s="183">
        <f t="shared" si="5"/>
        <v>0</v>
      </c>
    </row>
    <row r="12" spans="1:18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3">
        <f>'[96]Managerial P&amp;L-WH'!$C12</f>
        <v>0</v>
      </c>
      <c r="E12" s="183">
        <f>[104]Sheet1!$C10</f>
        <v>0</v>
      </c>
      <c r="F12" s="183">
        <f t="shared" si="1"/>
        <v>0</v>
      </c>
      <c r="G12" s="183">
        <f>'[96]Managerial P&amp;L-WH'!$D12</f>
        <v>0</v>
      </c>
      <c r="H12" s="183">
        <f>[104]Sheet1!$D10</f>
        <v>0</v>
      </c>
      <c r="I12" s="183">
        <f t="shared" si="2"/>
        <v>0</v>
      </c>
      <c r="J12" s="183">
        <f>'[96]Managerial P&amp;L-WH'!$E12</f>
        <v>0</v>
      </c>
      <c r="K12" s="183">
        <f>[104]Sheet1!$E10</f>
        <v>0</v>
      </c>
      <c r="L12" s="183">
        <f t="shared" si="3"/>
        <v>0</v>
      </c>
      <c r="M12" s="183">
        <f>'[96]Managerial P&amp;L-WH'!$F12</f>
        <v>0</v>
      </c>
      <c r="N12" s="183">
        <f>[104]Sheet1!$F10</f>
        <v>0</v>
      </c>
      <c r="O12" s="183">
        <f t="shared" si="4"/>
        <v>0</v>
      </c>
      <c r="P12" s="183">
        <f>'[96]Managerial P&amp;L-WH'!$O12</f>
        <v>0</v>
      </c>
      <c r="Q12" s="183">
        <f>[104]Sheet1!$G10</f>
        <v>0</v>
      </c>
      <c r="R12" s="183">
        <f t="shared" si="5"/>
        <v>0</v>
      </c>
    </row>
    <row r="13" spans="1:18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3">
        <f>'[96]Managerial P&amp;L-WH'!$C13</f>
        <v>0</v>
      </c>
      <c r="E13" s="183">
        <f>[104]Sheet1!$C11</f>
        <v>0</v>
      </c>
      <c r="F13" s="183">
        <f t="shared" si="1"/>
        <v>0</v>
      </c>
      <c r="G13" s="183">
        <f>'[96]Managerial P&amp;L-WH'!$D13</f>
        <v>0</v>
      </c>
      <c r="H13" s="183">
        <f>[104]Sheet1!$D11</f>
        <v>0</v>
      </c>
      <c r="I13" s="183">
        <f t="shared" si="2"/>
        <v>0</v>
      </c>
      <c r="J13" s="183">
        <f>'[96]Managerial P&amp;L-WH'!$E13</f>
        <v>0</v>
      </c>
      <c r="K13" s="183">
        <f>[104]Sheet1!$E11</f>
        <v>0</v>
      </c>
      <c r="L13" s="183">
        <f t="shared" si="3"/>
        <v>0</v>
      </c>
      <c r="M13" s="183">
        <f>'[96]Managerial P&amp;L-WH'!$F13</f>
        <v>205930.62000000002</v>
      </c>
      <c r="N13" s="183" t="str">
        <f>[104]Sheet1!$F11</f>
        <v>454,171.39</v>
      </c>
      <c r="O13" s="183">
        <f t="shared" si="4"/>
        <v>-248240.77</v>
      </c>
      <c r="P13" s="183">
        <f>'[96]Managerial P&amp;L-WH'!$O13</f>
        <v>205930.62000000002</v>
      </c>
      <c r="Q13" s="183" t="str">
        <f>[104]Sheet1!$G11</f>
        <v>454,171.39</v>
      </c>
      <c r="R13" s="183">
        <f t="shared" si="5"/>
        <v>-248240.77</v>
      </c>
    </row>
    <row r="14" spans="1:18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3">
        <f>'[96]Managerial P&amp;L-WH'!$C14</f>
        <v>0</v>
      </c>
      <c r="E14" s="183">
        <f>[104]Sheet1!$C12</f>
        <v>0</v>
      </c>
      <c r="F14" s="183">
        <f t="shared" si="1"/>
        <v>0</v>
      </c>
      <c r="G14" s="183">
        <f>'[96]Managerial P&amp;L-WH'!$D14</f>
        <v>0</v>
      </c>
      <c r="H14" s="183">
        <f>[104]Sheet1!$D12</f>
        <v>0</v>
      </c>
      <c r="I14" s="183">
        <f t="shared" si="2"/>
        <v>0</v>
      </c>
      <c r="J14" s="183">
        <f>'[96]Managerial P&amp;L-WH'!$E14</f>
        <v>0</v>
      </c>
      <c r="K14" s="183">
        <f>[104]Sheet1!$E12</f>
        <v>0</v>
      </c>
      <c r="L14" s="183">
        <f t="shared" si="3"/>
        <v>0</v>
      </c>
      <c r="M14" s="183">
        <f>'[96]Managerial P&amp;L-WH'!$F14</f>
        <v>0</v>
      </c>
      <c r="N14" s="183">
        <f>[104]Sheet1!$F12</f>
        <v>0</v>
      </c>
      <c r="O14" s="183">
        <f t="shared" si="4"/>
        <v>0</v>
      </c>
      <c r="P14" s="183">
        <f>'[96]Managerial P&amp;L-WH'!$O14</f>
        <v>0</v>
      </c>
      <c r="Q14" s="183">
        <f>[104]Sheet1!$G12</f>
        <v>0</v>
      </c>
      <c r="R14" s="183">
        <f t="shared" si="5"/>
        <v>0</v>
      </c>
    </row>
    <row r="15" spans="1:18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3">
        <f>'[96]Managerial P&amp;L-WH'!$C15</f>
        <v>0</v>
      </c>
      <c r="E15" s="183">
        <f>[104]Sheet1!$C13</f>
        <v>0</v>
      </c>
      <c r="F15" s="183">
        <f t="shared" si="1"/>
        <v>0</v>
      </c>
      <c r="G15" s="183">
        <f>'[96]Managerial P&amp;L-WH'!$D15</f>
        <v>0</v>
      </c>
      <c r="H15" s="183">
        <f>[104]Sheet1!$D13</f>
        <v>0</v>
      </c>
      <c r="I15" s="183">
        <f t="shared" si="2"/>
        <v>0</v>
      </c>
      <c r="J15" s="183">
        <f>'[96]Managerial P&amp;L-WH'!$E15</f>
        <v>0</v>
      </c>
      <c r="K15" s="183">
        <f>[104]Sheet1!$E13</f>
        <v>0</v>
      </c>
      <c r="L15" s="183">
        <f t="shared" si="3"/>
        <v>0</v>
      </c>
      <c r="M15" s="183">
        <f>'[96]Managerial P&amp;L-WH'!$F15</f>
        <v>205930.62000000002</v>
      </c>
      <c r="N15" s="183" t="str">
        <f>[104]Sheet1!$F13</f>
        <v>454,171.39</v>
      </c>
      <c r="O15" s="183">
        <f t="shared" si="4"/>
        <v>-248240.77</v>
      </c>
      <c r="P15" s="183">
        <f>'[96]Managerial P&amp;L-WH'!$O15</f>
        <v>205930.62000000002</v>
      </c>
      <c r="Q15" s="183" t="str">
        <f>[104]Sheet1!$G13</f>
        <v>454,171.39</v>
      </c>
      <c r="R15" s="183">
        <f t="shared" si="5"/>
        <v>-248240.77</v>
      </c>
    </row>
    <row r="16" spans="1:18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3">
        <f>'[96]Managerial P&amp;L-WH'!$C16</f>
        <v>0</v>
      </c>
      <c r="E16" s="183">
        <f>[104]Sheet1!$C14</f>
        <v>0</v>
      </c>
      <c r="F16" s="183">
        <f t="shared" si="1"/>
        <v>0</v>
      </c>
      <c r="G16" s="183">
        <f>'[96]Managerial P&amp;L-WH'!$D16</f>
        <v>0</v>
      </c>
      <c r="H16" s="183">
        <f>[104]Sheet1!$D14</f>
        <v>0</v>
      </c>
      <c r="I16" s="183">
        <f t="shared" si="2"/>
        <v>0</v>
      </c>
      <c r="J16" s="183">
        <f>'[96]Managerial P&amp;L-WH'!$E16</f>
        <v>0</v>
      </c>
      <c r="K16" s="183">
        <f>[104]Sheet1!$E14</f>
        <v>0</v>
      </c>
      <c r="L16" s="183">
        <f t="shared" si="3"/>
        <v>0</v>
      </c>
      <c r="M16" s="183">
        <f>'[96]Managerial P&amp;L-WH'!$F16</f>
        <v>0</v>
      </c>
      <c r="N16" s="183">
        <f>[104]Sheet1!$F14</f>
        <v>0</v>
      </c>
      <c r="O16" s="183">
        <f t="shared" si="4"/>
        <v>0</v>
      </c>
      <c r="P16" s="183">
        <f>'[96]Managerial P&amp;L-WH'!$O16</f>
        <v>0</v>
      </c>
      <c r="Q16" s="183">
        <f>[104]Sheet1!$G14</f>
        <v>0</v>
      </c>
      <c r="R16" s="183">
        <f t="shared" si="5"/>
        <v>0</v>
      </c>
    </row>
    <row r="17" spans="1:18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3">
        <f>'[96]Managerial P&amp;L-WH'!$C17</f>
        <v>0</v>
      </c>
      <c r="E17" s="183">
        <f>[104]Sheet1!$C15</f>
        <v>0</v>
      </c>
      <c r="F17" s="183">
        <f t="shared" si="1"/>
        <v>0</v>
      </c>
      <c r="G17" s="183">
        <f>'[96]Managerial P&amp;L-WH'!$D17</f>
        <v>0</v>
      </c>
      <c r="H17" s="183">
        <f>[104]Sheet1!$D15</f>
        <v>0</v>
      </c>
      <c r="I17" s="183">
        <f t="shared" si="2"/>
        <v>0</v>
      </c>
      <c r="J17" s="183">
        <f>'[96]Managerial P&amp;L-WH'!$E17</f>
        <v>0</v>
      </c>
      <c r="K17" s="183">
        <f>[104]Sheet1!$E15</f>
        <v>0</v>
      </c>
      <c r="L17" s="183">
        <f t="shared" si="3"/>
        <v>0</v>
      </c>
      <c r="M17" s="183">
        <f>'[96]Managerial P&amp;L-WH'!$F17</f>
        <v>0</v>
      </c>
      <c r="N17" s="183">
        <f>[104]Sheet1!$F15</f>
        <v>0</v>
      </c>
      <c r="O17" s="183">
        <f t="shared" si="4"/>
        <v>0</v>
      </c>
      <c r="P17" s="183">
        <f>'[96]Managerial P&amp;L-WH'!$O17</f>
        <v>0</v>
      </c>
      <c r="Q17" s="183">
        <f>[104]Sheet1!$G15</f>
        <v>0</v>
      </c>
      <c r="R17" s="183">
        <f t="shared" si="5"/>
        <v>0</v>
      </c>
    </row>
    <row r="18" spans="1:18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3">
        <f>'[96]Managerial P&amp;L-WH'!$C18</f>
        <v>0</v>
      </c>
      <c r="E18" s="183">
        <f>[104]Sheet1!$C16</f>
        <v>0</v>
      </c>
      <c r="F18" s="183">
        <f t="shared" si="1"/>
        <v>0</v>
      </c>
      <c r="G18" s="183">
        <f>'[96]Managerial P&amp;L-WH'!$D18</f>
        <v>0</v>
      </c>
      <c r="H18" s="183">
        <f>[104]Sheet1!$D16</f>
        <v>0</v>
      </c>
      <c r="I18" s="183">
        <f t="shared" si="2"/>
        <v>0</v>
      </c>
      <c r="J18" s="183">
        <f>'[96]Managerial P&amp;L-WH'!$E18</f>
        <v>0</v>
      </c>
      <c r="K18" s="183">
        <f>[104]Sheet1!$E16</f>
        <v>0</v>
      </c>
      <c r="L18" s="183">
        <f t="shared" si="3"/>
        <v>0</v>
      </c>
      <c r="M18" s="183">
        <f>'[96]Managerial P&amp;L-WH'!$F18</f>
        <v>0</v>
      </c>
      <c r="N18" s="183">
        <f>[104]Sheet1!$F16</f>
        <v>0</v>
      </c>
      <c r="O18" s="183">
        <f t="shared" si="4"/>
        <v>0</v>
      </c>
      <c r="P18" s="183">
        <f>'[96]Managerial P&amp;L-WH'!$O18</f>
        <v>0</v>
      </c>
      <c r="Q18" s="183">
        <f>[104]Sheet1!$G16</f>
        <v>0</v>
      </c>
      <c r="R18" s="183">
        <f t="shared" si="5"/>
        <v>0</v>
      </c>
    </row>
    <row r="19" spans="1:18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3">
        <f>'[96]Managerial P&amp;L-WH'!$C19</f>
        <v>0.32</v>
      </c>
      <c r="E19" s="183">
        <f>[104]Sheet1!$C17</f>
        <v>0</v>
      </c>
      <c r="F19" s="183">
        <f t="shared" si="1"/>
        <v>0.32</v>
      </c>
      <c r="G19" s="183">
        <f>'[96]Managerial P&amp;L-WH'!$D19</f>
        <v>0</v>
      </c>
      <c r="H19" s="183">
        <f>[104]Sheet1!$D17</f>
        <v>0</v>
      </c>
      <c r="I19" s="183">
        <f t="shared" si="2"/>
        <v>0</v>
      </c>
      <c r="J19" s="183">
        <f>'[96]Managerial P&amp;L-WH'!$E19</f>
        <v>0</v>
      </c>
      <c r="K19" s="183">
        <f>[104]Sheet1!$E17</f>
        <v>0</v>
      </c>
      <c r="L19" s="183">
        <f t="shared" si="3"/>
        <v>0</v>
      </c>
      <c r="M19" s="183">
        <f>'[96]Managerial P&amp;L-WH'!$F19</f>
        <v>0</v>
      </c>
      <c r="N19" s="183">
        <f>[104]Sheet1!$F17</f>
        <v>0</v>
      </c>
      <c r="O19" s="183">
        <f t="shared" si="4"/>
        <v>0</v>
      </c>
      <c r="P19" s="183">
        <f>'[96]Managerial P&amp;L-WH'!$O19</f>
        <v>0.32</v>
      </c>
      <c r="Q19" s="183">
        <f>[104]Sheet1!$G17</f>
        <v>0</v>
      </c>
      <c r="R19" s="183">
        <f t="shared" si="5"/>
        <v>0.32</v>
      </c>
    </row>
    <row r="20" spans="1:18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3">
        <f>'[96]Managerial P&amp;L-WH'!$C20</f>
        <v>0.32</v>
      </c>
      <c r="E20" s="183">
        <f>[104]Sheet1!$C18</f>
        <v>0</v>
      </c>
      <c r="F20" s="183">
        <f t="shared" si="1"/>
        <v>0.32</v>
      </c>
      <c r="G20" s="183">
        <f>'[96]Managerial P&amp;L-WH'!$D20</f>
        <v>0</v>
      </c>
      <c r="H20" s="183">
        <f>[104]Sheet1!$D18</f>
        <v>0</v>
      </c>
      <c r="I20" s="183">
        <f t="shared" si="2"/>
        <v>0</v>
      </c>
      <c r="J20" s="183">
        <f>'[96]Managerial P&amp;L-WH'!$E20</f>
        <v>0</v>
      </c>
      <c r="K20" s="183">
        <f>[104]Sheet1!$E18</f>
        <v>0</v>
      </c>
      <c r="L20" s="183">
        <f t="shared" si="3"/>
        <v>0</v>
      </c>
      <c r="M20" s="183">
        <f>'[96]Managerial P&amp;L-WH'!$F20</f>
        <v>205930.62000000002</v>
      </c>
      <c r="N20" s="183" t="str">
        <f>[104]Sheet1!$F18</f>
        <v>454,171.39</v>
      </c>
      <c r="O20" s="183">
        <f t="shared" si="4"/>
        <v>-248240.77</v>
      </c>
      <c r="P20" s="183">
        <f>'[96]Managerial P&amp;L-WH'!$O20</f>
        <v>205930.94000000003</v>
      </c>
      <c r="Q20" s="183" t="str">
        <f>[104]Sheet1!$G18</f>
        <v>454,171.39</v>
      </c>
      <c r="R20" s="183">
        <f t="shared" si="5"/>
        <v>-248240.44999999998</v>
      </c>
    </row>
    <row r="21" spans="1:18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3">
        <f>'[96]Managerial P&amp;L-WH'!$C21</f>
        <v>-0.32</v>
      </c>
      <c r="E21" s="183">
        <f>[104]Sheet1!$C19</f>
        <v>0</v>
      </c>
      <c r="F21" s="183">
        <f t="shared" si="1"/>
        <v>-0.32</v>
      </c>
      <c r="G21" s="183">
        <f>'[96]Managerial P&amp;L-WH'!$D21</f>
        <v>0</v>
      </c>
      <c r="H21" s="183">
        <f>[104]Sheet1!$D19</f>
        <v>0</v>
      </c>
      <c r="I21" s="183">
        <f t="shared" si="2"/>
        <v>0</v>
      </c>
      <c r="J21" s="183">
        <f>'[96]Managerial P&amp;L-WH'!$E21</f>
        <v>0</v>
      </c>
      <c r="K21" s="183">
        <f>[104]Sheet1!$E19</f>
        <v>0</v>
      </c>
      <c r="L21" s="183">
        <f t="shared" si="3"/>
        <v>0</v>
      </c>
      <c r="M21" s="183">
        <f>'[96]Managerial P&amp;L-WH'!$F21</f>
        <v>347529.69000000006</v>
      </c>
      <c r="N21" s="183" t="str">
        <f>[104]Sheet1!$F19</f>
        <v>-99,288.92</v>
      </c>
      <c r="O21" s="183">
        <f t="shared" si="4"/>
        <v>446818.61000000004</v>
      </c>
      <c r="P21" s="183">
        <f>'[96]Managerial P&amp;L-WH'!$O21</f>
        <v>347529.37</v>
      </c>
      <c r="Q21" s="183" t="str">
        <f>[104]Sheet1!$G19</f>
        <v>-99,288.92</v>
      </c>
      <c r="R21" s="183">
        <f>P21-Q21</f>
        <v>446818.29</v>
      </c>
    </row>
    <row r="22" spans="1:18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3">
        <f>'[96]Managerial P&amp;L-WH'!$C22</f>
        <v>0</v>
      </c>
      <c r="E22" s="183">
        <f>[104]Sheet1!$C20</f>
        <v>0</v>
      </c>
      <c r="F22" s="183">
        <f t="shared" si="1"/>
        <v>0</v>
      </c>
      <c r="G22" s="183">
        <f>'[96]Managerial P&amp;L-WH'!$D22</f>
        <v>0</v>
      </c>
      <c r="H22" s="183">
        <f>[104]Sheet1!$D20</f>
        <v>0</v>
      </c>
      <c r="I22" s="183">
        <f t="shared" si="2"/>
        <v>0</v>
      </c>
      <c r="J22" s="183">
        <f>'[96]Managerial P&amp;L-WH'!$E22</f>
        <v>0</v>
      </c>
      <c r="K22" s="183">
        <f>[104]Sheet1!$E20</f>
        <v>0</v>
      </c>
      <c r="L22" s="183">
        <f t="shared" si="3"/>
        <v>0</v>
      </c>
      <c r="M22" s="183">
        <f>'[96]Managerial P&amp;L-WH'!$F22</f>
        <v>0.6279216119399782</v>
      </c>
      <c r="N22" s="183">
        <f>[104]Sheet1!$F20</f>
        <v>-5.57</v>
      </c>
      <c r="O22" s="183">
        <f t="shared" si="4"/>
        <v>6.1979216119399787</v>
      </c>
      <c r="P22" s="183">
        <f>'[96]Managerial P&amp;L-WH'!$O22</f>
        <v>0.62792103375940356</v>
      </c>
      <c r="Q22" s="183">
        <f>[104]Sheet1!$G20</f>
        <v>-5.57</v>
      </c>
      <c r="R22" s="184">
        <f t="shared" si="5"/>
        <v>6.1979210337594042</v>
      </c>
    </row>
    <row r="23" spans="1:18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3">
        <f>'[96]Managerial P&amp;L-WH'!$C23</f>
        <v>0</v>
      </c>
      <c r="E23" s="183">
        <f>[104]Sheet1!$C21</f>
        <v>0</v>
      </c>
      <c r="F23" s="183">
        <f t="shared" si="1"/>
        <v>0</v>
      </c>
      <c r="G23" s="183">
        <f>'[96]Managerial P&amp;L-WH'!$D23</f>
        <v>0</v>
      </c>
      <c r="H23" s="183">
        <f>[104]Sheet1!$D21</f>
        <v>0</v>
      </c>
      <c r="I23" s="183">
        <f t="shared" si="2"/>
        <v>0</v>
      </c>
      <c r="J23" s="183">
        <f>'[96]Managerial P&amp;L-WH'!$E23</f>
        <v>0</v>
      </c>
      <c r="K23" s="183">
        <f>[104]Sheet1!$E21</f>
        <v>0</v>
      </c>
      <c r="L23" s="183">
        <f t="shared" si="3"/>
        <v>0</v>
      </c>
      <c r="M23" s="183">
        <f>'[96]Managerial P&amp;L-WH'!$F23</f>
        <v>0</v>
      </c>
      <c r="N23" s="183" t="str">
        <f>[104]Sheet1!$F21</f>
        <v>-99,288.92</v>
      </c>
      <c r="O23" s="183">
        <f t="shared" si="4"/>
        <v>99288.92</v>
      </c>
      <c r="P23" s="183">
        <f>'[96]Managerial P&amp;L-WH'!$O23</f>
        <v>0</v>
      </c>
      <c r="Q23" s="183" t="str">
        <f>[104]Sheet1!$G21</f>
        <v>-99,288.92</v>
      </c>
      <c r="R23" s="183">
        <f t="shared" si="5"/>
        <v>99288.92</v>
      </c>
    </row>
    <row r="24" spans="1:18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3">
        <f>'[96]Managerial P&amp;L-WH'!$C24</f>
        <v>0</v>
      </c>
      <c r="E24" s="183">
        <f>[104]Sheet1!$C22</f>
        <v>0</v>
      </c>
      <c r="F24" s="183">
        <f t="shared" si="1"/>
        <v>0</v>
      </c>
      <c r="G24" s="183">
        <f>'[96]Managerial P&amp;L-WH'!$D24</f>
        <v>0</v>
      </c>
      <c r="H24" s="183">
        <f>[104]Sheet1!$D22</f>
        <v>0</v>
      </c>
      <c r="I24" s="183">
        <f t="shared" si="2"/>
        <v>0</v>
      </c>
      <c r="J24" s="183">
        <f>'[96]Managerial P&amp;L-WH'!$E24</f>
        <v>0</v>
      </c>
      <c r="K24" s="183">
        <f>[104]Sheet1!$E22</f>
        <v>0</v>
      </c>
      <c r="L24" s="183">
        <f t="shared" si="3"/>
        <v>0</v>
      </c>
      <c r="M24" s="183">
        <f>'[96]Managerial P&amp;L-WH'!$F24</f>
        <v>347529.69000000006</v>
      </c>
      <c r="N24" s="183">
        <f>[104]Sheet1!$F22</f>
        <v>0</v>
      </c>
      <c r="O24" s="183">
        <f t="shared" si="4"/>
        <v>347529.69000000006</v>
      </c>
      <c r="P24" s="183">
        <f>'[96]Managerial P&amp;L-WH'!$O24</f>
        <v>347529.69000000006</v>
      </c>
      <c r="Q24" s="183">
        <f>[104]Sheet1!$G22</f>
        <v>0</v>
      </c>
      <c r="R24" s="183">
        <f t="shared" si="5"/>
        <v>347529.69000000006</v>
      </c>
    </row>
    <row r="25" spans="1:18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3">
        <f>'[96]Managerial P&amp;L-WH'!$C25</f>
        <v>0</v>
      </c>
      <c r="E25" s="183">
        <f>[104]Sheet1!$C23</f>
        <v>0</v>
      </c>
      <c r="F25" s="183">
        <f t="shared" si="1"/>
        <v>0</v>
      </c>
      <c r="G25" s="183">
        <f>'[96]Managerial P&amp;L-WH'!$D25</f>
        <v>0</v>
      </c>
      <c r="H25" s="183">
        <f>[104]Sheet1!$D23</f>
        <v>0</v>
      </c>
      <c r="I25" s="183">
        <f t="shared" si="2"/>
        <v>0</v>
      </c>
      <c r="J25" s="183">
        <f>'[96]Managerial P&amp;L-WH'!$E25</f>
        <v>0</v>
      </c>
      <c r="K25" s="183">
        <f>[104]Sheet1!$E23</f>
        <v>0</v>
      </c>
      <c r="L25" s="183">
        <f t="shared" si="3"/>
        <v>0</v>
      </c>
      <c r="M25" s="183">
        <f>'[96]Managerial P&amp;L-WH'!$F25</f>
        <v>0</v>
      </c>
      <c r="N25" s="183">
        <f>[104]Sheet1!$F23</f>
        <v>0</v>
      </c>
      <c r="O25" s="183">
        <f t="shared" si="4"/>
        <v>0</v>
      </c>
      <c r="P25" s="183">
        <f>'[96]Managerial P&amp;L-WH'!$O25</f>
        <v>0</v>
      </c>
      <c r="Q25" s="183">
        <f>[104]Sheet1!$G23</f>
        <v>0</v>
      </c>
      <c r="R25" s="183">
        <f t="shared" si="5"/>
        <v>0</v>
      </c>
    </row>
    <row r="26" spans="1:18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3">
        <f>'[96]Managerial P&amp;L-WH'!$C26</f>
        <v>0</v>
      </c>
      <c r="E26" s="183">
        <f>[104]Sheet1!$C24</f>
        <v>0</v>
      </c>
      <c r="F26" s="183">
        <f t="shared" si="1"/>
        <v>0</v>
      </c>
      <c r="G26" s="183">
        <f>'[96]Managerial P&amp;L-WH'!$D26</f>
        <v>0</v>
      </c>
      <c r="H26" s="183">
        <f>[104]Sheet1!$D24</f>
        <v>0</v>
      </c>
      <c r="I26" s="183">
        <f t="shared" si="2"/>
        <v>0</v>
      </c>
      <c r="J26" s="183">
        <f>'[96]Managerial P&amp;L-WH'!$E26</f>
        <v>0</v>
      </c>
      <c r="K26" s="183">
        <f>[104]Sheet1!$E24</f>
        <v>0</v>
      </c>
      <c r="L26" s="183">
        <f t="shared" si="3"/>
        <v>0</v>
      </c>
      <c r="M26" s="183">
        <f>'[96]Managerial P&amp;L-WH'!$F26</f>
        <v>0</v>
      </c>
      <c r="N26" s="183">
        <f>[104]Sheet1!$F24</f>
        <v>0</v>
      </c>
      <c r="O26" s="183">
        <f t="shared" si="4"/>
        <v>0</v>
      </c>
      <c r="P26" s="183">
        <f>'[96]Managerial P&amp;L-WH'!$O26</f>
        <v>0</v>
      </c>
      <c r="Q26" s="183">
        <f>[104]Sheet1!$G24</f>
        <v>0</v>
      </c>
      <c r="R26" s="183">
        <f t="shared" si="5"/>
        <v>0</v>
      </c>
    </row>
    <row r="27" spans="1:18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3">
        <f>'[96]Managerial P&amp;L-WH'!$C27</f>
        <v>0</v>
      </c>
      <c r="E27" s="183">
        <f>[104]Sheet1!$C25</f>
        <v>0</v>
      </c>
      <c r="F27" s="183">
        <f t="shared" si="1"/>
        <v>0</v>
      </c>
      <c r="G27" s="183">
        <f>'[96]Managerial P&amp;L-WH'!$D27</f>
        <v>0</v>
      </c>
      <c r="H27" s="183">
        <f>[104]Sheet1!$D25</f>
        <v>0</v>
      </c>
      <c r="I27" s="183">
        <f t="shared" si="2"/>
        <v>0</v>
      </c>
      <c r="J27" s="183">
        <f>'[96]Managerial P&amp;L-WH'!$E27</f>
        <v>0</v>
      </c>
      <c r="K27" s="183">
        <f>[104]Sheet1!$E25</f>
        <v>0</v>
      </c>
      <c r="L27" s="183">
        <f t="shared" si="3"/>
        <v>0</v>
      </c>
      <c r="M27" s="183">
        <f>'[96]Managerial P&amp;L-WH'!$F27</f>
        <v>0</v>
      </c>
      <c r="N27" s="183">
        <f>[104]Sheet1!$F25</f>
        <v>0</v>
      </c>
      <c r="O27" s="183">
        <f t="shared" si="4"/>
        <v>0</v>
      </c>
      <c r="P27" s="183">
        <f>'[96]Managerial P&amp;L-WH'!$O27</f>
        <v>0</v>
      </c>
      <c r="Q27" s="183">
        <f>[104]Sheet1!$G25</f>
        <v>0</v>
      </c>
      <c r="R27" s="183">
        <f t="shared" si="5"/>
        <v>0</v>
      </c>
    </row>
    <row r="28" spans="1:18" s="15" customFormat="1" ht="15.95" customHeight="1" x14ac:dyDescent="0.2">
      <c r="A28" s="39"/>
      <c r="B28" s="180">
        <f t="shared" si="0"/>
        <v>25</v>
      </c>
      <c r="C28" s="172"/>
      <c r="D28" s="183">
        <f>'[96]Managerial P&amp;L-WH'!$C28</f>
        <v>0</v>
      </c>
      <c r="E28" s="183">
        <f>[104]Sheet1!$C26</f>
        <v>0</v>
      </c>
      <c r="F28" s="183">
        <f t="shared" si="1"/>
        <v>0</v>
      </c>
      <c r="G28" s="183">
        <f>'[96]Managerial P&amp;L-WH'!$D28</f>
        <v>0</v>
      </c>
      <c r="H28" s="183">
        <f>[104]Sheet1!$D26</f>
        <v>0</v>
      </c>
      <c r="I28" s="183">
        <f t="shared" si="2"/>
        <v>0</v>
      </c>
      <c r="J28" s="183">
        <f>'[96]Managerial P&amp;L-WH'!$E28</f>
        <v>0</v>
      </c>
      <c r="K28" s="183">
        <f>[104]Sheet1!$E26</f>
        <v>0</v>
      </c>
      <c r="L28" s="183">
        <f t="shared" si="3"/>
        <v>0</v>
      </c>
      <c r="M28" s="183">
        <f>'[96]Managerial P&amp;L-WH'!$F28</f>
        <v>0</v>
      </c>
      <c r="N28" s="183">
        <f>[104]Sheet1!$F26</f>
        <v>0</v>
      </c>
      <c r="O28" s="183">
        <f t="shared" si="4"/>
        <v>0</v>
      </c>
      <c r="P28" s="183">
        <f>'[96]Managerial P&amp;L-WH'!$O28</f>
        <v>0</v>
      </c>
      <c r="Q28" s="183">
        <f>[104]Sheet1!$G26</f>
        <v>0</v>
      </c>
      <c r="R28" s="183">
        <f t="shared" si="5"/>
        <v>0</v>
      </c>
    </row>
    <row r="29" spans="1:18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3">
        <f>'[96]Managerial P&amp;L-WH'!$C29</f>
        <v>0</v>
      </c>
      <c r="E29" s="183">
        <f>[104]Sheet1!$C27</f>
        <v>0</v>
      </c>
      <c r="F29" s="183">
        <f t="shared" si="1"/>
        <v>0</v>
      </c>
      <c r="G29" s="183">
        <f>'[96]Managerial P&amp;L-WH'!$D29</f>
        <v>54795.719999999994</v>
      </c>
      <c r="H29" s="183" t="str">
        <f>[104]Sheet1!$D27</f>
        <v>54,795.72</v>
      </c>
      <c r="I29" s="183">
        <f t="shared" si="2"/>
        <v>0</v>
      </c>
      <c r="J29" s="183">
        <f>'[96]Managerial P&amp;L-WH'!$E29</f>
        <v>60031.780000000006</v>
      </c>
      <c r="K29" s="183" t="str">
        <f>[104]Sheet1!$E27</f>
        <v>60,031.78</v>
      </c>
      <c r="L29" s="183">
        <f t="shared" si="3"/>
        <v>0</v>
      </c>
      <c r="M29" s="183">
        <f>'[96]Managerial P&amp;L-WH'!$F29</f>
        <v>118641.31999999999</v>
      </c>
      <c r="N29" s="183" t="str">
        <f>[104]Sheet1!$F27</f>
        <v>118,641.32</v>
      </c>
      <c r="O29" s="183">
        <f t="shared" si="4"/>
        <v>0</v>
      </c>
      <c r="P29" s="183">
        <f>'[96]Managerial P&amp;L-WH'!$O29</f>
        <v>233468.82</v>
      </c>
      <c r="Q29" s="183" t="str">
        <f>[104]Sheet1!$G27</f>
        <v>233,468.82</v>
      </c>
      <c r="R29" s="183">
        <f t="shared" si="5"/>
        <v>0</v>
      </c>
    </row>
    <row r="30" spans="1:18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3">
        <f>'[96]Managerial P&amp;L-WH'!$C30</f>
        <v>0</v>
      </c>
      <c r="E30" s="183">
        <f>[104]Sheet1!$C28</f>
        <v>0</v>
      </c>
      <c r="F30" s="183">
        <f t="shared" si="1"/>
        <v>0</v>
      </c>
      <c r="G30" s="183">
        <f>'[96]Managerial P&amp;L-WH'!$D30</f>
        <v>0</v>
      </c>
      <c r="H30" s="183">
        <f>[104]Sheet1!$D28</f>
        <v>0</v>
      </c>
      <c r="I30" s="183">
        <f t="shared" si="2"/>
        <v>0</v>
      </c>
      <c r="J30" s="183">
        <f>'[96]Managerial P&amp;L-WH'!$E30</f>
        <v>0</v>
      </c>
      <c r="K30" s="183">
        <f>[104]Sheet1!$E28</f>
        <v>0</v>
      </c>
      <c r="L30" s="183">
        <f t="shared" si="3"/>
        <v>0</v>
      </c>
      <c r="M30" s="183">
        <f>'[96]Managerial P&amp;L-WH'!$F30</f>
        <v>0.2143628329915834</v>
      </c>
      <c r="N30" s="183">
        <f>[104]Sheet1!$F28</f>
        <v>0</v>
      </c>
      <c r="O30" s="183">
        <f t="shared" si="4"/>
        <v>0.2143628329915834</v>
      </c>
      <c r="P30" s="183">
        <f>'[96]Managerial P&amp;L-WH'!$O30</f>
        <v>0.42183480148739116</v>
      </c>
      <c r="Q30" s="183">
        <f>[104]Sheet1!$G28</f>
        <v>0</v>
      </c>
      <c r="R30" s="184">
        <f t="shared" si="5"/>
        <v>0.42183480148739116</v>
      </c>
    </row>
    <row r="31" spans="1:18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3">
        <f>'[96]Managerial P&amp;L-WH'!$C31</f>
        <v>0</v>
      </c>
      <c r="E31" s="183">
        <f>[104]Sheet1!$C29</f>
        <v>0</v>
      </c>
      <c r="F31" s="183">
        <f t="shared" si="1"/>
        <v>0</v>
      </c>
      <c r="G31" s="183">
        <f>'[96]Managerial P&amp;L-WH'!$D31</f>
        <v>54795.719999999994</v>
      </c>
      <c r="H31" s="183" t="str">
        <f>[104]Sheet1!$D29</f>
        <v>54,795.72</v>
      </c>
      <c r="I31" s="183">
        <f t="shared" si="2"/>
        <v>0</v>
      </c>
      <c r="J31" s="183">
        <f>'[96]Managerial P&amp;L-WH'!$E31</f>
        <v>60031.780000000006</v>
      </c>
      <c r="K31" s="183" t="str">
        <f>[104]Sheet1!$E29</f>
        <v>60,031.78</v>
      </c>
      <c r="L31" s="183">
        <f t="shared" si="3"/>
        <v>0</v>
      </c>
      <c r="M31" s="183">
        <f>'[96]Managerial P&amp;L-WH'!$F31</f>
        <v>61619.9</v>
      </c>
      <c r="N31" s="183" t="str">
        <f>[104]Sheet1!$F29</f>
        <v>61,619.90</v>
      </c>
      <c r="O31" s="183">
        <f t="shared" si="4"/>
        <v>0</v>
      </c>
      <c r="P31" s="183">
        <f>'[96]Managerial P&amp;L-WH'!$O31</f>
        <v>176447.4</v>
      </c>
      <c r="Q31" s="183" t="str">
        <f>[104]Sheet1!$G29</f>
        <v>176,447.40</v>
      </c>
      <c r="R31" s="183">
        <f t="shared" si="5"/>
        <v>0</v>
      </c>
    </row>
    <row r="32" spans="1:18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3">
        <f>'[96]Managerial P&amp;L-WH'!$C32</f>
        <v>0</v>
      </c>
      <c r="E32" s="183">
        <f>[104]Sheet1!$C30</f>
        <v>0</v>
      </c>
      <c r="F32" s="183">
        <f t="shared" si="1"/>
        <v>0</v>
      </c>
      <c r="G32" s="183">
        <f>'[96]Managerial P&amp;L-WH'!$D32</f>
        <v>0</v>
      </c>
      <c r="H32" s="183">
        <f>[104]Sheet1!$D30</f>
        <v>0</v>
      </c>
      <c r="I32" s="183">
        <f t="shared" si="2"/>
        <v>0</v>
      </c>
      <c r="J32" s="183">
        <f>'[96]Managerial P&amp;L-WH'!$E32</f>
        <v>0</v>
      </c>
      <c r="K32" s="183">
        <f>[104]Sheet1!$E30</f>
        <v>0</v>
      </c>
      <c r="L32" s="183">
        <f t="shared" si="3"/>
        <v>0</v>
      </c>
      <c r="M32" s="183">
        <f>'[96]Managerial P&amp;L-WH'!$F32</f>
        <v>51978.99</v>
      </c>
      <c r="N32" s="183" t="str">
        <f>[104]Sheet1!$F30</f>
        <v>51,978.99</v>
      </c>
      <c r="O32" s="183">
        <f t="shared" si="4"/>
        <v>0</v>
      </c>
      <c r="P32" s="183">
        <f>'[96]Managerial P&amp;L-WH'!$O32</f>
        <v>51978.99</v>
      </c>
      <c r="Q32" s="183" t="str">
        <f>[104]Sheet1!$G30</f>
        <v>51,978.99</v>
      </c>
      <c r="R32" s="183">
        <f t="shared" si="5"/>
        <v>0</v>
      </c>
    </row>
    <row r="33" spans="1:18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3">
        <f>'[96]Managerial P&amp;L-WH'!$C33</f>
        <v>0</v>
      </c>
      <c r="E33" s="183">
        <f>[104]Sheet1!$C31</f>
        <v>0</v>
      </c>
      <c r="F33" s="183">
        <f t="shared" si="1"/>
        <v>0</v>
      </c>
      <c r="G33" s="183">
        <f>'[96]Managerial P&amp;L-WH'!$D33</f>
        <v>0</v>
      </c>
      <c r="H33" s="183">
        <f>[104]Sheet1!$D31</f>
        <v>0</v>
      </c>
      <c r="I33" s="183">
        <f t="shared" si="2"/>
        <v>0</v>
      </c>
      <c r="J33" s="183">
        <f>'[96]Managerial P&amp;L-WH'!$E33</f>
        <v>0</v>
      </c>
      <c r="K33" s="183">
        <f>[104]Sheet1!$E31</f>
        <v>0</v>
      </c>
      <c r="L33" s="183">
        <f t="shared" si="3"/>
        <v>0</v>
      </c>
      <c r="M33" s="183">
        <f>'[96]Managerial P&amp;L-WH'!$F33</f>
        <v>4604.29</v>
      </c>
      <c r="N33" s="183" t="str">
        <f>[104]Sheet1!$F31</f>
        <v>4,604.29</v>
      </c>
      <c r="O33" s="183">
        <f t="shared" si="4"/>
        <v>0</v>
      </c>
      <c r="P33" s="183">
        <f>'[96]Managerial P&amp;L-WH'!$O33</f>
        <v>4604.29</v>
      </c>
      <c r="Q33" s="183" t="str">
        <f>[104]Sheet1!$G31</f>
        <v>4,604.29</v>
      </c>
      <c r="R33" s="183">
        <f t="shared" si="5"/>
        <v>0</v>
      </c>
    </row>
    <row r="34" spans="1:18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3">
        <f>'[96]Managerial P&amp;L-WH'!$C34</f>
        <v>0</v>
      </c>
      <c r="E34" s="183">
        <f>[104]Sheet1!$C32</f>
        <v>0</v>
      </c>
      <c r="F34" s="183">
        <f t="shared" si="1"/>
        <v>0</v>
      </c>
      <c r="G34" s="183">
        <f>'[96]Managerial P&amp;L-WH'!$D34</f>
        <v>0</v>
      </c>
      <c r="H34" s="183">
        <f>[104]Sheet1!$D32</f>
        <v>0</v>
      </c>
      <c r="I34" s="183">
        <f t="shared" si="2"/>
        <v>0</v>
      </c>
      <c r="J34" s="183">
        <f>'[96]Managerial P&amp;L-WH'!$E34</f>
        <v>0</v>
      </c>
      <c r="K34" s="183">
        <f>[104]Sheet1!$E32</f>
        <v>0</v>
      </c>
      <c r="L34" s="183">
        <f t="shared" si="3"/>
        <v>0</v>
      </c>
      <c r="M34" s="183">
        <f>'[96]Managerial P&amp;L-WH'!$F34</f>
        <v>438.14</v>
      </c>
      <c r="N34" s="183">
        <f>[104]Sheet1!$F32</f>
        <v>438.14</v>
      </c>
      <c r="O34" s="183">
        <f t="shared" si="4"/>
        <v>0</v>
      </c>
      <c r="P34" s="183">
        <f>'[96]Managerial P&amp;L-WH'!$O34</f>
        <v>438.14</v>
      </c>
      <c r="Q34" s="183">
        <f>[104]Sheet1!$G32</f>
        <v>438.14</v>
      </c>
      <c r="R34" s="183">
        <f t="shared" si="5"/>
        <v>0</v>
      </c>
    </row>
    <row r="35" spans="1:18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3">
        <f>'[96]Managerial P&amp;L-WH'!$C35</f>
        <v>0</v>
      </c>
      <c r="E35" s="183">
        <f>[104]Sheet1!$C33</f>
        <v>0</v>
      </c>
      <c r="F35" s="183">
        <f t="shared" si="1"/>
        <v>0</v>
      </c>
      <c r="G35" s="183">
        <f>'[96]Managerial P&amp;L-WH'!$D35</f>
        <v>0</v>
      </c>
      <c r="H35" s="183">
        <f>[104]Sheet1!$D33</f>
        <v>0</v>
      </c>
      <c r="I35" s="183">
        <f t="shared" si="2"/>
        <v>0</v>
      </c>
      <c r="J35" s="183">
        <f>'[96]Managerial P&amp;L-WH'!$E35</f>
        <v>0</v>
      </c>
      <c r="K35" s="183">
        <f>[104]Sheet1!$E33</f>
        <v>0</v>
      </c>
      <c r="L35" s="183">
        <f t="shared" si="3"/>
        <v>0</v>
      </c>
      <c r="M35" s="183">
        <f>'[96]Managerial P&amp;L-WH'!$F35</f>
        <v>0</v>
      </c>
      <c r="N35" s="183">
        <f>[104]Sheet1!$F33</f>
        <v>0</v>
      </c>
      <c r="O35" s="183">
        <f t="shared" si="4"/>
        <v>0</v>
      </c>
      <c r="P35" s="183">
        <f>'[96]Managerial P&amp;L-WH'!$O35</f>
        <v>0</v>
      </c>
      <c r="Q35" s="183">
        <f>[104]Sheet1!$G33</f>
        <v>0</v>
      </c>
      <c r="R35" s="183">
        <f t="shared" si="5"/>
        <v>0</v>
      </c>
    </row>
    <row r="36" spans="1:18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3">
        <f>'[96]Managerial P&amp;L-WH'!$C36</f>
        <v>0</v>
      </c>
      <c r="E36" s="183">
        <f>[104]Sheet1!$C34</f>
        <v>0</v>
      </c>
      <c r="F36" s="183">
        <f t="shared" si="1"/>
        <v>0</v>
      </c>
      <c r="G36" s="183">
        <f>'[96]Managerial P&amp;L-WH'!$D36</f>
        <v>0</v>
      </c>
      <c r="H36" s="183">
        <f>[104]Sheet1!$D34</f>
        <v>0</v>
      </c>
      <c r="I36" s="183">
        <f t="shared" si="2"/>
        <v>0</v>
      </c>
      <c r="J36" s="183">
        <f>'[96]Managerial P&amp;L-WH'!$E36</f>
        <v>0</v>
      </c>
      <c r="K36" s="183">
        <f>[104]Sheet1!$E34</f>
        <v>0</v>
      </c>
      <c r="L36" s="183">
        <f t="shared" si="3"/>
        <v>0</v>
      </c>
      <c r="M36" s="183">
        <f>'[96]Managerial P&amp;L-WH'!$F36</f>
        <v>0</v>
      </c>
      <c r="N36" s="183">
        <f>[104]Sheet1!$F34</f>
        <v>0</v>
      </c>
      <c r="O36" s="183">
        <f t="shared" si="4"/>
        <v>0</v>
      </c>
      <c r="P36" s="183">
        <f>'[96]Managerial P&amp;L-WH'!$O36</f>
        <v>0</v>
      </c>
      <c r="Q36" s="183">
        <f>[104]Sheet1!$G34</f>
        <v>0</v>
      </c>
      <c r="R36" s="183">
        <f t="shared" si="5"/>
        <v>0</v>
      </c>
    </row>
    <row r="37" spans="1:18" s="15" customFormat="1" ht="15.95" customHeight="1" x14ac:dyDescent="0.2">
      <c r="A37" s="39"/>
      <c r="B37" s="180">
        <f t="shared" si="0"/>
        <v>34</v>
      </c>
      <c r="C37" s="172" t="s">
        <v>1636</v>
      </c>
      <c r="D37" s="183">
        <f>'[96]Managerial P&amp;L-WH'!$C37</f>
        <v>0</v>
      </c>
      <c r="E37" s="183">
        <f>[104]Sheet1!$C35</f>
        <v>0</v>
      </c>
      <c r="F37" s="183">
        <f t="shared" si="1"/>
        <v>0</v>
      </c>
      <c r="G37" s="183">
        <f>'[96]Managerial P&amp;L-WH'!$D37</f>
        <v>0</v>
      </c>
      <c r="H37" s="183">
        <f>[104]Sheet1!$D35</f>
        <v>0</v>
      </c>
      <c r="I37" s="183">
        <f t="shared" si="2"/>
        <v>0</v>
      </c>
      <c r="J37" s="183">
        <f>'[96]Managerial P&amp;L-WH'!$E37</f>
        <v>0</v>
      </c>
      <c r="K37" s="183">
        <f>[104]Sheet1!$E35</f>
        <v>0</v>
      </c>
      <c r="L37" s="183">
        <f t="shared" si="3"/>
        <v>0</v>
      </c>
      <c r="M37" s="183">
        <f>'[96]Managerial P&amp;L-WH'!$F37</f>
        <v>0</v>
      </c>
      <c r="N37" s="183">
        <f>[104]Sheet1!$F35</f>
        <v>0</v>
      </c>
      <c r="O37" s="183">
        <f t="shared" si="4"/>
        <v>0</v>
      </c>
      <c r="P37" s="183">
        <f>'[96]Managerial P&amp;L-WH'!$O37</f>
        <v>0</v>
      </c>
      <c r="Q37" s="183">
        <f>[104]Sheet1!$G35</f>
        <v>0</v>
      </c>
      <c r="R37" s="183">
        <f t="shared" si="5"/>
        <v>0</v>
      </c>
    </row>
    <row r="38" spans="1:18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3">
        <f>'[96]Managerial P&amp;L-WH'!$C38</f>
        <v>0</v>
      </c>
      <c r="E38" s="183">
        <f>[104]Sheet1!$C36</f>
        <v>0</v>
      </c>
      <c r="F38" s="183">
        <f t="shared" si="1"/>
        <v>0</v>
      </c>
      <c r="G38" s="183">
        <f>'[96]Managerial P&amp;L-WH'!$D38</f>
        <v>0</v>
      </c>
      <c r="H38" s="183">
        <f>[104]Sheet1!$D36</f>
        <v>0</v>
      </c>
      <c r="I38" s="183">
        <f t="shared" si="2"/>
        <v>0</v>
      </c>
      <c r="J38" s="183">
        <f>'[96]Managerial P&amp;L-WH'!$E38</f>
        <v>0</v>
      </c>
      <c r="K38" s="183">
        <f>[104]Sheet1!$E36</f>
        <v>0</v>
      </c>
      <c r="L38" s="183">
        <f t="shared" si="3"/>
        <v>0</v>
      </c>
      <c r="M38" s="183">
        <f>'[96]Managerial P&amp;L-WH'!$F38</f>
        <v>137589.38</v>
      </c>
      <c r="N38" s="183" t="str">
        <f>[104]Sheet1!$F36</f>
        <v>137,589.38</v>
      </c>
      <c r="O38" s="183">
        <f t="shared" si="4"/>
        <v>0</v>
      </c>
      <c r="P38" s="183">
        <f>'[96]Managerial P&amp;L-WH'!$O38</f>
        <v>137589.38</v>
      </c>
      <c r="Q38" s="183" t="str">
        <f>[104]Sheet1!$G36</f>
        <v>137,589.38</v>
      </c>
      <c r="R38" s="183">
        <f t="shared" si="5"/>
        <v>0</v>
      </c>
    </row>
    <row r="39" spans="1:18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3">
        <f>'[96]Managerial P&amp;L-WH'!$C39</f>
        <v>0</v>
      </c>
      <c r="E39" s="183">
        <f>[104]Sheet1!$C37</f>
        <v>0</v>
      </c>
      <c r="F39" s="183">
        <f t="shared" si="1"/>
        <v>0</v>
      </c>
      <c r="G39" s="183">
        <f>'[96]Managerial P&amp;L-WH'!$D39</f>
        <v>0</v>
      </c>
      <c r="H39" s="183">
        <f>[104]Sheet1!$D37</f>
        <v>0</v>
      </c>
      <c r="I39" s="183">
        <f t="shared" si="2"/>
        <v>0</v>
      </c>
      <c r="J39" s="183">
        <f>'[96]Managerial P&amp;L-WH'!$E39</f>
        <v>0</v>
      </c>
      <c r="K39" s="183">
        <f>[104]Sheet1!$E37</f>
        <v>0</v>
      </c>
      <c r="L39" s="183">
        <f t="shared" si="3"/>
        <v>0</v>
      </c>
      <c r="M39" s="183">
        <f>'[96]Managerial P&amp;L-WH'!$F39</f>
        <v>0.24859845866815633</v>
      </c>
      <c r="N39" s="183">
        <f>[104]Sheet1!$F37</f>
        <v>0</v>
      </c>
      <c r="O39" s="183">
        <f t="shared" si="4"/>
        <v>0.24859845866815633</v>
      </c>
      <c r="P39" s="183">
        <f>'[96]Managerial P&amp;L-WH'!$O39</f>
        <v>0.24859845866815633</v>
      </c>
      <c r="Q39" s="183">
        <f>[104]Sheet1!$G37</f>
        <v>0</v>
      </c>
      <c r="R39" s="184">
        <f t="shared" si="5"/>
        <v>0.24859845866815633</v>
      </c>
    </row>
    <row r="40" spans="1:18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3">
        <f>'[96]Managerial P&amp;L-WH'!$C40</f>
        <v>0</v>
      </c>
      <c r="E40" s="183">
        <f>[104]Sheet1!$C38</f>
        <v>0</v>
      </c>
      <c r="F40" s="183">
        <f t="shared" si="1"/>
        <v>0</v>
      </c>
      <c r="G40" s="183">
        <f>'[96]Managerial P&amp;L-WH'!$D40</f>
        <v>0</v>
      </c>
      <c r="H40" s="183">
        <f>[104]Sheet1!$D38</f>
        <v>0</v>
      </c>
      <c r="I40" s="183">
        <f t="shared" si="2"/>
        <v>0</v>
      </c>
      <c r="J40" s="183">
        <f>'[96]Managerial P&amp;L-WH'!$E40</f>
        <v>0</v>
      </c>
      <c r="K40" s="183">
        <f>[104]Sheet1!$E38</f>
        <v>0</v>
      </c>
      <c r="L40" s="183">
        <f t="shared" si="3"/>
        <v>0</v>
      </c>
      <c r="M40" s="183">
        <f>'[96]Managerial P&amp;L-WH'!$F40</f>
        <v>64136.9</v>
      </c>
      <c r="N40" s="183" t="str">
        <f>[104]Sheet1!$F38</f>
        <v>64,136.90</v>
      </c>
      <c r="O40" s="183">
        <f t="shared" si="4"/>
        <v>0</v>
      </c>
      <c r="P40" s="183">
        <f>'[96]Managerial P&amp;L-WH'!$O40</f>
        <v>64136.9</v>
      </c>
      <c r="Q40" s="183" t="str">
        <f>[104]Sheet1!$G38</f>
        <v>64,136.90</v>
      </c>
      <c r="R40" s="183">
        <f t="shared" si="5"/>
        <v>0</v>
      </c>
    </row>
    <row r="41" spans="1:18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3">
        <f>'[96]Managerial P&amp;L-WH'!$C41</f>
        <v>0</v>
      </c>
      <c r="E41" s="183">
        <f>[104]Sheet1!$C39</f>
        <v>0</v>
      </c>
      <c r="F41" s="183">
        <f t="shared" si="1"/>
        <v>0</v>
      </c>
      <c r="G41" s="183">
        <f>'[96]Managerial P&amp;L-WH'!$D41</f>
        <v>0</v>
      </c>
      <c r="H41" s="183">
        <f>[104]Sheet1!$D39</f>
        <v>0</v>
      </c>
      <c r="I41" s="183">
        <f t="shared" si="2"/>
        <v>0</v>
      </c>
      <c r="J41" s="183">
        <f>'[96]Managerial P&amp;L-WH'!$E41</f>
        <v>0</v>
      </c>
      <c r="K41" s="183">
        <f>[104]Sheet1!$E39</f>
        <v>0</v>
      </c>
      <c r="L41" s="183">
        <f t="shared" si="3"/>
        <v>0</v>
      </c>
      <c r="M41" s="183">
        <f>'[96]Managerial P&amp;L-WH'!$F41</f>
        <v>4000</v>
      </c>
      <c r="N41" s="183" t="str">
        <f>[104]Sheet1!$F39</f>
        <v>4,000.00</v>
      </c>
      <c r="O41" s="183">
        <f t="shared" si="4"/>
        <v>0</v>
      </c>
      <c r="P41" s="183">
        <f>'[96]Managerial P&amp;L-WH'!$O41</f>
        <v>4000</v>
      </c>
      <c r="Q41" s="183" t="str">
        <f>[104]Sheet1!$G39</f>
        <v>4,000.00</v>
      </c>
      <c r="R41" s="183">
        <f t="shared" si="5"/>
        <v>0</v>
      </c>
    </row>
    <row r="42" spans="1:18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3">
        <f>'[96]Managerial P&amp;L-WH'!$C42</f>
        <v>0</v>
      </c>
      <c r="E42" s="183">
        <f>[104]Sheet1!$C40</f>
        <v>0</v>
      </c>
      <c r="F42" s="183">
        <f t="shared" si="1"/>
        <v>0</v>
      </c>
      <c r="G42" s="183">
        <f>'[96]Managerial P&amp;L-WH'!$D42</f>
        <v>0</v>
      </c>
      <c r="H42" s="183">
        <f>[104]Sheet1!$D40</f>
        <v>0</v>
      </c>
      <c r="I42" s="183">
        <f t="shared" si="2"/>
        <v>0</v>
      </c>
      <c r="J42" s="183">
        <f>'[96]Managerial P&amp;L-WH'!$E42</f>
        <v>0</v>
      </c>
      <c r="K42" s="183">
        <f>[104]Sheet1!$E40</f>
        <v>0</v>
      </c>
      <c r="L42" s="183">
        <f t="shared" si="3"/>
        <v>0</v>
      </c>
      <c r="M42" s="183">
        <f>'[96]Managerial P&amp;L-WH'!$F42</f>
        <v>0</v>
      </c>
      <c r="N42" s="183">
        <f>[104]Sheet1!$F40</f>
        <v>0</v>
      </c>
      <c r="O42" s="183">
        <f t="shared" si="4"/>
        <v>0</v>
      </c>
      <c r="P42" s="183">
        <f>'[96]Managerial P&amp;L-WH'!$O42</f>
        <v>0</v>
      </c>
      <c r="Q42" s="183">
        <f>[104]Sheet1!$G40</f>
        <v>0</v>
      </c>
      <c r="R42" s="183">
        <f t="shared" si="5"/>
        <v>0</v>
      </c>
    </row>
    <row r="43" spans="1:18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3">
        <f>'[96]Managerial P&amp;L-WH'!$C43</f>
        <v>0</v>
      </c>
      <c r="E43" s="183">
        <f>[104]Sheet1!$C41</f>
        <v>0</v>
      </c>
      <c r="F43" s="183">
        <f t="shared" si="1"/>
        <v>0</v>
      </c>
      <c r="G43" s="183">
        <f>'[96]Managerial P&amp;L-WH'!$D43</f>
        <v>0</v>
      </c>
      <c r="H43" s="183">
        <f>[104]Sheet1!$D41</f>
        <v>0</v>
      </c>
      <c r="I43" s="183">
        <f t="shared" si="2"/>
        <v>0</v>
      </c>
      <c r="J43" s="183">
        <f>'[96]Managerial P&amp;L-WH'!$E43</f>
        <v>0</v>
      </c>
      <c r="K43" s="183">
        <f>[104]Sheet1!$E41</f>
        <v>0</v>
      </c>
      <c r="L43" s="183">
        <f t="shared" si="3"/>
        <v>0</v>
      </c>
      <c r="M43" s="183">
        <f>'[96]Managerial P&amp;L-WH'!$F43</f>
        <v>21271.88</v>
      </c>
      <c r="N43" s="183" t="str">
        <f>[104]Sheet1!$F41</f>
        <v>21,271.88</v>
      </c>
      <c r="O43" s="183">
        <f t="shared" si="4"/>
        <v>0</v>
      </c>
      <c r="P43" s="183">
        <f>'[96]Managerial P&amp;L-WH'!$O43</f>
        <v>21271.88</v>
      </c>
      <c r="Q43" s="183" t="str">
        <f>[104]Sheet1!$G41</f>
        <v>21,271.88</v>
      </c>
      <c r="R43" s="183">
        <f t="shared" si="5"/>
        <v>0</v>
      </c>
    </row>
    <row r="44" spans="1:18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3">
        <f>'[96]Managerial P&amp;L-WH'!$C44</f>
        <v>0</v>
      </c>
      <c r="E44" s="183">
        <f>[104]Sheet1!$C42</f>
        <v>0</v>
      </c>
      <c r="F44" s="183">
        <f t="shared" si="1"/>
        <v>0</v>
      </c>
      <c r="G44" s="183">
        <f>'[96]Managerial P&amp;L-WH'!$D44</f>
        <v>0</v>
      </c>
      <c r="H44" s="183">
        <f>[104]Sheet1!$D42</f>
        <v>0</v>
      </c>
      <c r="I44" s="183">
        <f t="shared" si="2"/>
        <v>0</v>
      </c>
      <c r="J44" s="183">
        <f>'[96]Managerial P&amp;L-WH'!$E44</f>
        <v>0</v>
      </c>
      <c r="K44" s="183">
        <f>[104]Sheet1!$E42</f>
        <v>0</v>
      </c>
      <c r="L44" s="183">
        <f t="shared" si="3"/>
        <v>0</v>
      </c>
      <c r="M44" s="183">
        <f>'[96]Managerial P&amp;L-WH'!$F44</f>
        <v>3600</v>
      </c>
      <c r="N44" s="183" t="str">
        <f>[104]Sheet1!$F42</f>
        <v>3,600.00</v>
      </c>
      <c r="O44" s="183">
        <f t="shared" si="4"/>
        <v>0</v>
      </c>
      <c r="P44" s="183">
        <f>'[96]Managerial P&amp;L-WH'!$O44</f>
        <v>3600</v>
      </c>
      <c r="Q44" s="183" t="str">
        <f>[104]Sheet1!$G42</f>
        <v>3,600.00</v>
      </c>
      <c r="R44" s="183">
        <f t="shared" si="5"/>
        <v>0</v>
      </c>
    </row>
    <row r="45" spans="1:18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3">
        <f>'[96]Managerial P&amp;L-WH'!$C45</f>
        <v>0</v>
      </c>
      <c r="E45" s="183">
        <f>[104]Sheet1!$C43</f>
        <v>0</v>
      </c>
      <c r="F45" s="183">
        <f t="shared" si="1"/>
        <v>0</v>
      </c>
      <c r="G45" s="183">
        <f>'[96]Managerial P&amp;L-WH'!$D45</f>
        <v>0</v>
      </c>
      <c r="H45" s="183">
        <f>[104]Sheet1!$D43</f>
        <v>0</v>
      </c>
      <c r="I45" s="183">
        <f t="shared" si="2"/>
        <v>0</v>
      </c>
      <c r="J45" s="183">
        <f>'[96]Managerial P&amp;L-WH'!$E45</f>
        <v>0</v>
      </c>
      <c r="K45" s="183">
        <f>[104]Sheet1!$E43</f>
        <v>0</v>
      </c>
      <c r="L45" s="183">
        <f t="shared" si="3"/>
        <v>0</v>
      </c>
      <c r="M45" s="183">
        <f>'[96]Managerial P&amp;L-WH'!$F45</f>
        <v>0</v>
      </c>
      <c r="N45" s="183">
        <f>[104]Sheet1!$F43</f>
        <v>0</v>
      </c>
      <c r="O45" s="183">
        <f t="shared" si="4"/>
        <v>0</v>
      </c>
      <c r="P45" s="183">
        <f>'[96]Managerial P&amp;L-WH'!$O45</f>
        <v>0</v>
      </c>
      <c r="Q45" s="183">
        <f>[104]Sheet1!$G43</f>
        <v>0</v>
      </c>
      <c r="R45" s="183">
        <f t="shared" si="5"/>
        <v>0</v>
      </c>
    </row>
    <row r="46" spans="1:18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3">
        <f>'[96]Managerial P&amp;L-WH'!$C46</f>
        <v>0</v>
      </c>
      <c r="E46" s="183">
        <f>[104]Sheet1!$C44</f>
        <v>0</v>
      </c>
      <c r="F46" s="183">
        <f t="shared" si="1"/>
        <v>0</v>
      </c>
      <c r="G46" s="183">
        <f>'[96]Managerial P&amp;L-WH'!$D46</f>
        <v>0</v>
      </c>
      <c r="H46" s="183">
        <f>[104]Sheet1!$D44</f>
        <v>0</v>
      </c>
      <c r="I46" s="183">
        <f t="shared" si="2"/>
        <v>0</v>
      </c>
      <c r="J46" s="183">
        <f>'[96]Managerial P&amp;L-WH'!$E46</f>
        <v>0</v>
      </c>
      <c r="K46" s="183">
        <f>[104]Sheet1!$E44</f>
        <v>0</v>
      </c>
      <c r="L46" s="183">
        <f t="shared" si="3"/>
        <v>0</v>
      </c>
      <c r="M46" s="183">
        <f>'[96]Managerial P&amp;L-WH'!$F46</f>
        <v>14920.2</v>
      </c>
      <c r="N46" s="183" t="str">
        <f>[104]Sheet1!$F44</f>
        <v>14,920.20</v>
      </c>
      <c r="O46" s="183">
        <f t="shared" si="4"/>
        <v>0</v>
      </c>
      <c r="P46" s="183">
        <f>'[96]Managerial P&amp;L-WH'!$O46</f>
        <v>14920.2</v>
      </c>
      <c r="Q46" s="183" t="str">
        <f>[104]Sheet1!$G44</f>
        <v>14,920.20</v>
      </c>
      <c r="R46" s="183">
        <f t="shared" si="5"/>
        <v>0</v>
      </c>
    </row>
    <row r="47" spans="1:18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3">
        <f>'[96]Managerial P&amp;L-WH'!$C47</f>
        <v>0</v>
      </c>
      <c r="E47" s="183">
        <f>[104]Sheet1!$C45</f>
        <v>0</v>
      </c>
      <c r="F47" s="183">
        <f t="shared" si="1"/>
        <v>0</v>
      </c>
      <c r="G47" s="183">
        <f>'[96]Managerial P&amp;L-WH'!$D47</f>
        <v>0</v>
      </c>
      <c r="H47" s="183">
        <f>[104]Sheet1!$D45</f>
        <v>0</v>
      </c>
      <c r="I47" s="183">
        <f t="shared" si="2"/>
        <v>0</v>
      </c>
      <c r="J47" s="183">
        <f>'[96]Managerial P&amp;L-WH'!$E47</f>
        <v>0</v>
      </c>
      <c r="K47" s="183">
        <f>[104]Sheet1!$E45</f>
        <v>0</v>
      </c>
      <c r="L47" s="183">
        <f t="shared" si="3"/>
        <v>0</v>
      </c>
      <c r="M47" s="183">
        <f>'[96]Managerial P&amp;L-WH'!$F47</f>
        <v>4680</v>
      </c>
      <c r="N47" s="183" t="str">
        <f>[104]Sheet1!$F45</f>
        <v>4,680.00</v>
      </c>
      <c r="O47" s="183">
        <f t="shared" si="4"/>
        <v>0</v>
      </c>
      <c r="P47" s="183">
        <f>'[96]Managerial P&amp;L-WH'!$O47</f>
        <v>4680</v>
      </c>
      <c r="Q47" s="183" t="str">
        <f>[104]Sheet1!$G45</f>
        <v>4,680.00</v>
      </c>
      <c r="R47" s="183">
        <f t="shared" si="5"/>
        <v>0</v>
      </c>
    </row>
    <row r="48" spans="1:18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3">
        <f>'[96]Managerial P&amp;L-WH'!$C48</f>
        <v>0</v>
      </c>
      <c r="E48" s="183">
        <f>[104]Sheet1!$C46</f>
        <v>0</v>
      </c>
      <c r="F48" s="183">
        <f t="shared" si="1"/>
        <v>0</v>
      </c>
      <c r="G48" s="183">
        <f>'[96]Managerial P&amp;L-WH'!$D48</f>
        <v>0</v>
      </c>
      <c r="H48" s="183">
        <f>[104]Sheet1!$D46</f>
        <v>0</v>
      </c>
      <c r="I48" s="183">
        <f t="shared" si="2"/>
        <v>0</v>
      </c>
      <c r="J48" s="183">
        <f>'[96]Managerial P&amp;L-WH'!$E48</f>
        <v>0</v>
      </c>
      <c r="K48" s="183">
        <f>[104]Sheet1!$E46</f>
        <v>0</v>
      </c>
      <c r="L48" s="183">
        <f t="shared" si="3"/>
        <v>0</v>
      </c>
      <c r="M48" s="183">
        <f>'[96]Managerial P&amp;L-WH'!$F48</f>
        <v>0</v>
      </c>
      <c r="N48" s="183">
        <f>[104]Sheet1!$F46</f>
        <v>0</v>
      </c>
      <c r="O48" s="183">
        <f t="shared" si="4"/>
        <v>0</v>
      </c>
      <c r="P48" s="183">
        <f>'[96]Managerial P&amp;L-WH'!$O48</f>
        <v>0</v>
      </c>
      <c r="Q48" s="183">
        <f>[104]Sheet1!$G46</f>
        <v>0</v>
      </c>
      <c r="R48" s="183">
        <f t="shared" si="5"/>
        <v>0</v>
      </c>
    </row>
    <row r="49" spans="1:18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3">
        <f>'[96]Managerial P&amp;L-WH'!$C49</f>
        <v>0</v>
      </c>
      <c r="E49" s="183">
        <f>[104]Sheet1!$C47</f>
        <v>0</v>
      </c>
      <c r="F49" s="183">
        <f t="shared" si="1"/>
        <v>0</v>
      </c>
      <c r="G49" s="183">
        <f>'[96]Managerial P&amp;L-WH'!$D49</f>
        <v>0</v>
      </c>
      <c r="H49" s="183">
        <f>[104]Sheet1!$D47</f>
        <v>0</v>
      </c>
      <c r="I49" s="183">
        <f t="shared" si="2"/>
        <v>0</v>
      </c>
      <c r="J49" s="183">
        <f>'[96]Managerial P&amp;L-WH'!$E49</f>
        <v>0</v>
      </c>
      <c r="K49" s="183">
        <f>[104]Sheet1!$E47</f>
        <v>0</v>
      </c>
      <c r="L49" s="183">
        <f t="shared" si="3"/>
        <v>0</v>
      </c>
      <c r="M49" s="183">
        <f>'[96]Managerial P&amp;L-WH'!$F49</f>
        <v>1600</v>
      </c>
      <c r="N49" s="183" t="str">
        <f>[104]Sheet1!$F47</f>
        <v>1,600.00</v>
      </c>
      <c r="O49" s="183">
        <f t="shared" si="4"/>
        <v>0</v>
      </c>
      <c r="P49" s="183">
        <f>'[96]Managerial P&amp;L-WH'!$O49</f>
        <v>1600</v>
      </c>
      <c r="Q49" s="183" t="str">
        <f>[104]Sheet1!$G47</f>
        <v>1,600.00</v>
      </c>
      <c r="R49" s="183">
        <f t="shared" si="5"/>
        <v>0</v>
      </c>
    </row>
    <row r="50" spans="1:18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3">
        <f>'[96]Managerial P&amp;L-WH'!$C50</f>
        <v>0</v>
      </c>
      <c r="E50" s="183">
        <f>[104]Sheet1!$C48</f>
        <v>0</v>
      </c>
      <c r="F50" s="183">
        <f t="shared" si="1"/>
        <v>0</v>
      </c>
      <c r="G50" s="183">
        <f>'[96]Managerial P&amp;L-WH'!$D50</f>
        <v>0</v>
      </c>
      <c r="H50" s="183">
        <f>[104]Sheet1!$D48</f>
        <v>0</v>
      </c>
      <c r="I50" s="183">
        <f t="shared" si="2"/>
        <v>0</v>
      </c>
      <c r="J50" s="183">
        <f>'[96]Managerial P&amp;L-WH'!$E50</f>
        <v>0</v>
      </c>
      <c r="K50" s="183">
        <f>[104]Sheet1!$E48</f>
        <v>0</v>
      </c>
      <c r="L50" s="183">
        <f t="shared" si="3"/>
        <v>0</v>
      </c>
      <c r="M50" s="183">
        <f>'[96]Managerial P&amp;L-WH'!$F50</f>
        <v>23380.400000000001</v>
      </c>
      <c r="N50" s="183" t="str">
        <f>[104]Sheet1!$F48</f>
        <v>23,380.40</v>
      </c>
      <c r="O50" s="183">
        <f t="shared" si="4"/>
        <v>0</v>
      </c>
      <c r="P50" s="183">
        <f>'[96]Managerial P&amp;L-WH'!$O50</f>
        <v>23380.400000000001</v>
      </c>
      <c r="Q50" s="183" t="str">
        <f>[104]Sheet1!$G48</f>
        <v>23,380.40</v>
      </c>
      <c r="R50" s="183">
        <f t="shared" si="5"/>
        <v>0</v>
      </c>
    </row>
    <row r="51" spans="1:18" s="15" customFormat="1" ht="15.95" customHeight="1" x14ac:dyDescent="0.2">
      <c r="A51" s="39"/>
      <c r="B51" s="180">
        <f t="shared" si="0"/>
        <v>48</v>
      </c>
      <c r="C51" s="172" t="s">
        <v>1636</v>
      </c>
      <c r="D51" s="183">
        <f>'[96]Managerial P&amp;L-WH'!$C51</f>
        <v>0</v>
      </c>
      <c r="E51" s="183">
        <f>[104]Sheet1!$C49</f>
        <v>0</v>
      </c>
      <c r="F51" s="183">
        <f t="shared" si="1"/>
        <v>0</v>
      </c>
      <c r="G51" s="183">
        <f>'[96]Managerial P&amp;L-WH'!$D51</f>
        <v>0</v>
      </c>
      <c r="H51" s="183">
        <f>[104]Sheet1!$D49</f>
        <v>0</v>
      </c>
      <c r="I51" s="183">
        <f t="shared" si="2"/>
        <v>0</v>
      </c>
      <c r="J51" s="183">
        <f>'[96]Managerial P&amp;L-WH'!$E51</f>
        <v>0</v>
      </c>
      <c r="K51" s="183">
        <f>[104]Sheet1!$E49</f>
        <v>0</v>
      </c>
      <c r="L51" s="183">
        <f t="shared" si="3"/>
        <v>0</v>
      </c>
      <c r="M51" s="183">
        <f>'[96]Managerial P&amp;L-WH'!$F51</f>
        <v>0</v>
      </c>
      <c r="N51" s="183">
        <f>[104]Sheet1!$F49</f>
        <v>0</v>
      </c>
      <c r="O51" s="183">
        <f t="shared" si="4"/>
        <v>0</v>
      </c>
      <c r="P51" s="183">
        <f>'[96]Managerial P&amp;L-WH'!$O51</f>
        <v>0</v>
      </c>
      <c r="Q51" s="183">
        <f>[104]Sheet1!$G49</f>
        <v>0</v>
      </c>
      <c r="R51" s="183">
        <f t="shared" si="5"/>
        <v>0</v>
      </c>
    </row>
    <row r="52" spans="1:18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3">
        <f>'[96]Managerial P&amp;L-WH'!$C52</f>
        <v>0</v>
      </c>
      <c r="E52" s="183">
        <f>[104]Sheet1!$C50</f>
        <v>0</v>
      </c>
      <c r="F52" s="183">
        <f t="shared" si="1"/>
        <v>0</v>
      </c>
      <c r="G52" s="183">
        <f>'[96]Managerial P&amp;L-WH'!$D52</f>
        <v>0</v>
      </c>
      <c r="H52" s="183">
        <f>[104]Sheet1!$D50</f>
        <v>0</v>
      </c>
      <c r="I52" s="183">
        <f t="shared" si="2"/>
        <v>0</v>
      </c>
      <c r="J52" s="183">
        <f>'[96]Managerial P&amp;L-WH'!$E52</f>
        <v>70.06</v>
      </c>
      <c r="K52" s="183">
        <f>[104]Sheet1!$E50</f>
        <v>70.06</v>
      </c>
      <c r="L52" s="183">
        <f t="shared" si="3"/>
        <v>0</v>
      </c>
      <c r="M52" s="183">
        <f>'[96]Managerial P&amp;L-WH'!$F52</f>
        <v>646.94000000000005</v>
      </c>
      <c r="N52" s="183">
        <f>[104]Sheet1!$F50</f>
        <v>646.94000000000005</v>
      </c>
      <c r="O52" s="183">
        <f t="shared" si="4"/>
        <v>0</v>
      </c>
      <c r="P52" s="183">
        <f>'[96]Managerial P&amp;L-WH'!$O52</f>
        <v>717</v>
      </c>
      <c r="Q52" s="183">
        <f>[104]Sheet1!$G50</f>
        <v>717</v>
      </c>
      <c r="R52" s="183">
        <f t="shared" si="5"/>
        <v>0</v>
      </c>
    </row>
    <row r="53" spans="1:18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3">
        <f>'[96]Managerial P&amp;L-WH'!$C53</f>
        <v>0</v>
      </c>
      <c r="E53" s="183">
        <f>[104]Sheet1!$C51</f>
        <v>0</v>
      </c>
      <c r="F53" s="183">
        <f t="shared" si="1"/>
        <v>0</v>
      </c>
      <c r="G53" s="183">
        <f>'[96]Managerial P&amp;L-WH'!$D53</f>
        <v>0</v>
      </c>
      <c r="H53" s="183">
        <f>[104]Sheet1!$D51</f>
        <v>0</v>
      </c>
      <c r="I53" s="183">
        <f t="shared" si="2"/>
        <v>0</v>
      </c>
      <c r="J53" s="183">
        <f>'[96]Managerial P&amp;L-WH'!$E53</f>
        <v>0</v>
      </c>
      <c r="K53" s="183">
        <f>[104]Sheet1!$E51</f>
        <v>0</v>
      </c>
      <c r="L53" s="183">
        <f t="shared" si="3"/>
        <v>0</v>
      </c>
      <c r="M53" s="183">
        <f>'[96]Managerial P&amp;L-WH'!$F53</f>
        <v>1.1689004402140417E-3</v>
      </c>
      <c r="N53" s="183">
        <f>[104]Sheet1!$F51</f>
        <v>0</v>
      </c>
      <c r="O53" s="183">
        <f t="shared" si="4"/>
        <v>1.1689004402140417E-3</v>
      </c>
      <c r="P53" s="183">
        <f>'[96]Managerial P&amp;L-WH'!$O53</f>
        <v>1.2954858497441306E-3</v>
      </c>
      <c r="Q53" s="183">
        <f>[104]Sheet1!$G51</f>
        <v>0</v>
      </c>
      <c r="R53" s="184">
        <f t="shared" si="5"/>
        <v>1.2954858497441306E-3</v>
      </c>
    </row>
    <row r="54" spans="1:18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3">
        <f>'[96]Managerial P&amp;L-WH'!$C54</f>
        <v>0</v>
      </c>
      <c r="E54" s="183">
        <f>[104]Sheet1!$C52</f>
        <v>0</v>
      </c>
      <c r="F54" s="183">
        <f t="shared" si="1"/>
        <v>0</v>
      </c>
      <c r="G54" s="183">
        <f>'[96]Managerial P&amp;L-WH'!$D54</f>
        <v>0</v>
      </c>
      <c r="H54" s="183">
        <f>[104]Sheet1!$D52</f>
        <v>0</v>
      </c>
      <c r="I54" s="183">
        <f t="shared" si="2"/>
        <v>0</v>
      </c>
      <c r="J54" s="183">
        <f>'[96]Managerial P&amp;L-WH'!$E54</f>
        <v>0</v>
      </c>
      <c r="K54" s="183">
        <f>[104]Sheet1!$E52</f>
        <v>0</v>
      </c>
      <c r="L54" s="183">
        <f t="shared" si="3"/>
        <v>0</v>
      </c>
      <c r="M54" s="183">
        <f>'[96]Managerial P&amp;L-WH'!$F54</f>
        <v>646.94000000000005</v>
      </c>
      <c r="N54" s="183">
        <f>[104]Sheet1!$F52</f>
        <v>646.94000000000005</v>
      </c>
      <c r="O54" s="183">
        <f t="shared" si="4"/>
        <v>0</v>
      </c>
      <c r="P54" s="183">
        <f>'[96]Managerial P&amp;L-WH'!$O54</f>
        <v>646.94000000000005</v>
      </c>
      <c r="Q54" s="183">
        <f>[104]Sheet1!$G52</f>
        <v>646.94000000000005</v>
      </c>
      <c r="R54" s="183">
        <f t="shared" si="5"/>
        <v>0</v>
      </c>
    </row>
    <row r="55" spans="1:18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3">
        <f>'[96]Managerial P&amp;L-WH'!$C55</f>
        <v>0</v>
      </c>
      <c r="E55" s="183">
        <f>[104]Sheet1!$C53</f>
        <v>0</v>
      </c>
      <c r="F55" s="183">
        <f t="shared" si="1"/>
        <v>0</v>
      </c>
      <c r="G55" s="183">
        <f>'[96]Managerial P&amp;L-WH'!$D55</f>
        <v>0</v>
      </c>
      <c r="H55" s="183">
        <f>[104]Sheet1!$D53</f>
        <v>0</v>
      </c>
      <c r="I55" s="183">
        <f t="shared" si="2"/>
        <v>0</v>
      </c>
      <c r="J55" s="183">
        <f>'[96]Managerial P&amp;L-WH'!$E55</f>
        <v>70.06</v>
      </c>
      <c r="K55" s="183">
        <f>[104]Sheet1!$E53</f>
        <v>70.06</v>
      </c>
      <c r="L55" s="183">
        <f t="shared" si="3"/>
        <v>0</v>
      </c>
      <c r="M55" s="183">
        <f>'[96]Managerial P&amp;L-WH'!$F55</f>
        <v>0</v>
      </c>
      <c r="N55" s="183">
        <f>[104]Sheet1!$F53</f>
        <v>0</v>
      </c>
      <c r="O55" s="183">
        <f t="shared" si="4"/>
        <v>0</v>
      </c>
      <c r="P55" s="183">
        <f>'[96]Managerial P&amp;L-WH'!$O55</f>
        <v>70.06</v>
      </c>
      <c r="Q55" s="183">
        <f>[104]Sheet1!$G53</f>
        <v>70.06</v>
      </c>
      <c r="R55" s="183">
        <f t="shared" si="5"/>
        <v>0</v>
      </c>
    </row>
    <row r="56" spans="1:18" s="15" customFormat="1" ht="15.95" customHeight="1" x14ac:dyDescent="0.2">
      <c r="A56" s="39"/>
      <c r="B56" s="180">
        <f t="shared" si="0"/>
        <v>53</v>
      </c>
      <c r="C56" s="172" t="s">
        <v>1636</v>
      </c>
      <c r="D56" s="183">
        <f>'[96]Managerial P&amp;L-WH'!$C56</f>
        <v>0</v>
      </c>
      <c r="E56" s="183">
        <f>[104]Sheet1!$C54</f>
        <v>0</v>
      </c>
      <c r="F56" s="183">
        <f t="shared" si="1"/>
        <v>0</v>
      </c>
      <c r="G56" s="183">
        <f>'[96]Managerial P&amp;L-WH'!$D56</f>
        <v>0</v>
      </c>
      <c r="H56" s="183">
        <f>[104]Sheet1!$D54</f>
        <v>0</v>
      </c>
      <c r="I56" s="183">
        <f t="shared" si="2"/>
        <v>0</v>
      </c>
      <c r="J56" s="183">
        <f>'[96]Managerial P&amp;L-WH'!$E56</f>
        <v>0</v>
      </c>
      <c r="K56" s="183">
        <f>[104]Sheet1!$E54</f>
        <v>0</v>
      </c>
      <c r="L56" s="183">
        <f t="shared" si="3"/>
        <v>0</v>
      </c>
      <c r="M56" s="183">
        <f>'[96]Managerial P&amp;L-WH'!$F56</f>
        <v>0</v>
      </c>
      <c r="N56" s="183">
        <f>[104]Sheet1!$F54</f>
        <v>0</v>
      </c>
      <c r="O56" s="183">
        <f t="shared" si="4"/>
        <v>0</v>
      </c>
      <c r="P56" s="183">
        <f>'[96]Managerial P&amp;L-WH'!$O56</f>
        <v>0</v>
      </c>
      <c r="Q56" s="183">
        <f>[104]Sheet1!$G54</f>
        <v>0</v>
      </c>
      <c r="R56" s="183">
        <f t="shared" si="5"/>
        <v>0</v>
      </c>
    </row>
    <row r="57" spans="1:18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3">
        <f>'[96]Managerial P&amp;L-WH'!$C57</f>
        <v>0</v>
      </c>
      <c r="E57" s="183">
        <f>[104]Sheet1!$C55</f>
        <v>0</v>
      </c>
      <c r="F57" s="183">
        <f t="shared" si="1"/>
        <v>0</v>
      </c>
      <c r="G57" s="183">
        <f>'[96]Managerial P&amp;L-WH'!$D57</f>
        <v>0</v>
      </c>
      <c r="H57" s="183">
        <f>[104]Sheet1!$D55</f>
        <v>0</v>
      </c>
      <c r="I57" s="183">
        <f t="shared" si="2"/>
        <v>0</v>
      </c>
      <c r="J57" s="183">
        <f>'[96]Managerial P&amp;L-WH'!$E57</f>
        <v>33178.29</v>
      </c>
      <c r="K57" s="183" t="str">
        <f>[104]Sheet1!$E55</f>
        <v>33,178.29</v>
      </c>
      <c r="L57" s="183">
        <f t="shared" si="3"/>
        <v>0</v>
      </c>
      <c r="M57" s="183">
        <f>'[96]Managerial P&amp;L-WH'!$F57</f>
        <v>90940.2</v>
      </c>
      <c r="N57" s="183" t="str">
        <f>[104]Sheet1!$F55</f>
        <v>90,940.20</v>
      </c>
      <c r="O57" s="183">
        <f t="shared" si="4"/>
        <v>0</v>
      </c>
      <c r="P57" s="183">
        <f>'[96]Managerial P&amp;L-WH'!$O57</f>
        <v>124118.49</v>
      </c>
      <c r="Q57" s="183" t="str">
        <f>[104]Sheet1!$G55</f>
        <v>124,118.49</v>
      </c>
      <c r="R57" s="183">
        <f t="shared" si="5"/>
        <v>0</v>
      </c>
    </row>
    <row r="58" spans="1:18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3">
        <f>'[96]Managerial P&amp;L-WH'!$C58</f>
        <v>0</v>
      </c>
      <c r="E58" s="183">
        <f>[104]Sheet1!$C56</f>
        <v>0</v>
      </c>
      <c r="F58" s="183">
        <f t="shared" si="1"/>
        <v>0</v>
      </c>
      <c r="G58" s="183">
        <f>'[96]Managerial P&amp;L-WH'!$D58</f>
        <v>0</v>
      </c>
      <c r="H58" s="183">
        <f>[104]Sheet1!$D56</f>
        <v>0</v>
      </c>
      <c r="I58" s="183">
        <f t="shared" si="2"/>
        <v>0</v>
      </c>
      <c r="J58" s="183">
        <f>'[96]Managerial P&amp;L-WH'!$E58</f>
        <v>0</v>
      </c>
      <c r="K58" s="183">
        <f>[104]Sheet1!$E56</f>
        <v>0</v>
      </c>
      <c r="L58" s="183">
        <f t="shared" si="3"/>
        <v>0</v>
      </c>
      <c r="M58" s="183">
        <f>'[96]Managerial P&amp;L-WH'!$F58</f>
        <v>0.16431205337922061</v>
      </c>
      <c r="N58" s="183">
        <f>[104]Sheet1!$F56</f>
        <v>0</v>
      </c>
      <c r="O58" s="183">
        <f t="shared" si="4"/>
        <v>0.16431205337922061</v>
      </c>
      <c r="P58" s="183">
        <f>'[96]Managerial P&amp;L-WH'!$O58</f>
        <v>0.22425906204547891</v>
      </c>
      <c r="Q58" s="183">
        <f>[104]Sheet1!$G56</f>
        <v>0</v>
      </c>
      <c r="R58" s="184">
        <f t="shared" si="5"/>
        <v>0.22425906204547891</v>
      </c>
    </row>
    <row r="59" spans="1:18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3">
        <f>'[96]Managerial P&amp;L-WH'!$C59</f>
        <v>0</v>
      </c>
      <c r="E59" s="183">
        <f>[104]Sheet1!$C57</f>
        <v>0</v>
      </c>
      <c r="F59" s="183">
        <f t="shared" si="1"/>
        <v>0</v>
      </c>
      <c r="G59" s="183">
        <f>'[96]Managerial P&amp;L-WH'!$D59</f>
        <v>0</v>
      </c>
      <c r="H59" s="183">
        <f>[104]Sheet1!$D57</f>
        <v>0</v>
      </c>
      <c r="I59" s="183">
        <f t="shared" si="2"/>
        <v>0</v>
      </c>
      <c r="J59" s="183">
        <f>'[96]Managerial P&amp;L-WH'!$E59</f>
        <v>0</v>
      </c>
      <c r="K59" s="183">
        <f>[104]Sheet1!$E57</f>
        <v>0</v>
      </c>
      <c r="L59" s="183">
        <f t="shared" si="3"/>
        <v>0</v>
      </c>
      <c r="M59" s="183">
        <f>'[96]Managerial P&amp;L-WH'!$F59</f>
        <v>256</v>
      </c>
      <c r="N59" s="183">
        <f>[104]Sheet1!$F57</f>
        <v>256</v>
      </c>
      <c r="O59" s="183">
        <f t="shared" si="4"/>
        <v>0</v>
      </c>
      <c r="P59" s="183">
        <f>'[96]Managerial P&amp;L-WH'!$O59</f>
        <v>256</v>
      </c>
      <c r="Q59" s="183">
        <f>[104]Sheet1!$G57</f>
        <v>256</v>
      </c>
      <c r="R59" s="183">
        <f t="shared" si="5"/>
        <v>0</v>
      </c>
    </row>
    <row r="60" spans="1:18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3">
        <f>'[96]Managerial P&amp;L-WH'!$C60</f>
        <v>0</v>
      </c>
      <c r="E60" s="183">
        <f>[104]Sheet1!$C58</f>
        <v>0</v>
      </c>
      <c r="F60" s="183">
        <f t="shared" si="1"/>
        <v>0</v>
      </c>
      <c r="G60" s="183">
        <f>'[96]Managerial P&amp;L-WH'!$D60</f>
        <v>0</v>
      </c>
      <c r="H60" s="183">
        <f>[104]Sheet1!$D58</f>
        <v>0</v>
      </c>
      <c r="I60" s="183">
        <f t="shared" si="2"/>
        <v>0</v>
      </c>
      <c r="J60" s="183">
        <f>'[96]Managerial P&amp;L-WH'!$E60</f>
        <v>0</v>
      </c>
      <c r="K60" s="183">
        <f>[104]Sheet1!$E58</f>
        <v>0</v>
      </c>
      <c r="L60" s="183">
        <f t="shared" si="3"/>
        <v>0</v>
      </c>
      <c r="M60" s="183">
        <f>'[96]Managerial P&amp;L-WH'!$F60</f>
        <v>0</v>
      </c>
      <c r="N60" s="183">
        <f>[104]Sheet1!$F58</f>
        <v>0</v>
      </c>
      <c r="O60" s="183">
        <f t="shared" si="4"/>
        <v>0</v>
      </c>
      <c r="P60" s="183">
        <f>'[96]Managerial P&amp;L-WH'!$O60</f>
        <v>0</v>
      </c>
      <c r="Q60" s="183">
        <f>[104]Sheet1!$G58</f>
        <v>0</v>
      </c>
      <c r="R60" s="183">
        <f t="shared" si="5"/>
        <v>0</v>
      </c>
    </row>
    <row r="61" spans="1:18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3">
        <f>'[96]Managerial P&amp;L-WH'!$C61</f>
        <v>0</v>
      </c>
      <c r="E61" s="183">
        <f>[104]Sheet1!$C59</f>
        <v>0</v>
      </c>
      <c r="F61" s="183">
        <f t="shared" si="1"/>
        <v>0</v>
      </c>
      <c r="G61" s="183">
        <f>'[96]Managerial P&amp;L-WH'!$D61</f>
        <v>0</v>
      </c>
      <c r="H61" s="183">
        <f>[104]Sheet1!$D59</f>
        <v>0</v>
      </c>
      <c r="I61" s="183">
        <f t="shared" si="2"/>
        <v>0</v>
      </c>
      <c r="J61" s="183">
        <f>'[96]Managerial P&amp;L-WH'!$E61</f>
        <v>0</v>
      </c>
      <c r="K61" s="183">
        <f>[104]Sheet1!$E59</f>
        <v>0</v>
      </c>
      <c r="L61" s="183">
        <f t="shared" si="3"/>
        <v>0</v>
      </c>
      <c r="M61" s="183">
        <f>'[96]Managerial P&amp;L-WH'!$F61</f>
        <v>20</v>
      </c>
      <c r="N61" s="183">
        <f>[104]Sheet1!$F59</f>
        <v>20</v>
      </c>
      <c r="O61" s="183">
        <f t="shared" si="4"/>
        <v>0</v>
      </c>
      <c r="P61" s="183">
        <f>'[96]Managerial P&amp;L-WH'!$O61</f>
        <v>20</v>
      </c>
      <c r="Q61" s="183">
        <f>[104]Sheet1!$G59</f>
        <v>20</v>
      </c>
      <c r="R61" s="183">
        <f t="shared" si="5"/>
        <v>0</v>
      </c>
    </row>
    <row r="62" spans="1:18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3">
        <f>'[96]Managerial P&amp;L-WH'!$C62</f>
        <v>0</v>
      </c>
      <c r="E62" s="183">
        <f>[104]Sheet1!$C60</f>
        <v>0</v>
      </c>
      <c r="F62" s="183">
        <f t="shared" si="1"/>
        <v>0</v>
      </c>
      <c r="G62" s="183">
        <f>'[96]Managerial P&amp;L-WH'!$D62</f>
        <v>0</v>
      </c>
      <c r="H62" s="183">
        <f>[104]Sheet1!$D60</f>
        <v>0</v>
      </c>
      <c r="I62" s="183">
        <f t="shared" si="2"/>
        <v>0</v>
      </c>
      <c r="J62" s="183">
        <f>'[96]Managerial P&amp;L-WH'!$E62</f>
        <v>2830.19</v>
      </c>
      <c r="K62" s="183" t="str">
        <f>[104]Sheet1!$E60</f>
        <v>2,830.19</v>
      </c>
      <c r="L62" s="183">
        <f t="shared" si="3"/>
        <v>0</v>
      </c>
      <c r="M62" s="183">
        <f>'[96]Managerial P&amp;L-WH'!$F62</f>
        <v>10358</v>
      </c>
      <c r="N62" s="183" t="str">
        <f>[104]Sheet1!$F60</f>
        <v>10,358.00</v>
      </c>
      <c r="O62" s="183">
        <f t="shared" si="4"/>
        <v>0</v>
      </c>
      <c r="P62" s="183">
        <f>'[96]Managerial P&amp;L-WH'!$O62</f>
        <v>13188.19</v>
      </c>
      <c r="Q62" s="183" t="str">
        <f>[104]Sheet1!$G60</f>
        <v>13,188.19</v>
      </c>
      <c r="R62" s="183">
        <f t="shared" si="5"/>
        <v>0</v>
      </c>
    </row>
    <row r="63" spans="1:18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3">
        <f>'[96]Managerial P&amp;L-WH'!$C63</f>
        <v>0</v>
      </c>
      <c r="E63" s="183">
        <f>[104]Sheet1!$C61</f>
        <v>0</v>
      </c>
      <c r="F63" s="183">
        <f t="shared" si="1"/>
        <v>0</v>
      </c>
      <c r="G63" s="183">
        <f>'[96]Managerial P&amp;L-WH'!$D63</f>
        <v>0</v>
      </c>
      <c r="H63" s="183">
        <f>[104]Sheet1!$D61</f>
        <v>0</v>
      </c>
      <c r="I63" s="183">
        <f t="shared" si="2"/>
        <v>0</v>
      </c>
      <c r="J63" s="183">
        <f>'[96]Managerial P&amp;L-WH'!$E63</f>
        <v>0</v>
      </c>
      <c r="K63" s="183">
        <f>[104]Sheet1!$E61</f>
        <v>0</v>
      </c>
      <c r="L63" s="183">
        <f t="shared" si="3"/>
        <v>0</v>
      </c>
      <c r="M63" s="183">
        <f>'[96]Managerial P&amp;L-WH'!$F63</f>
        <v>0</v>
      </c>
      <c r="N63" s="183">
        <f>[104]Sheet1!$F61</f>
        <v>0</v>
      </c>
      <c r="O63" s="183">
        <f t="shared" si="4"/>
        <v>0</v>
      </c>
      <c r="P63" s="183">
        <f>'[96]Managerial P&amp;L-WH'!$O63</f>
        <v>0</v>
      </c>
      <c r="Q63" s="183">
        <f>[104]Sheet1!$G61</f>
        <v>0</v>
      </c>
      <c r="R63" s="183">
        <f t="shared" si="5"/>
        <v>0</v>
      </c>
    </row>
    <row r="64" spans="1:18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3">
        <f>'[96]Managerial P&amp;L-WH'!$C64</f>
        <v>0</v>
      </c>
      <c r="E64" s="183">
        <f>[104]Sheet1!$C62</f>
        <v>0</v>
      </c>
      <c r="F64" s="183">
        <f t="shared" si="1"/>
        <v>0</v>
      </c>
      <c r="G64" s="183">
        <f>'[96]Managerial P&amp;L-WH'!$D64</f>
        <v>0</v>
      </c>
      <c r="H64" s="183">
        <f>[104]Sheet1!$D62</f>
        <v>0</v>
      </c>
      <c r="I64" s="183">
        <f t="shared" si="2"/>
        <v>0</v>
      </c>
      <c r="J64" s="183">
        <f>'[96]Managerial P&amp;L-WH'!$E64</f>
        <v>0</v>
      </c>
      <c r="K64" s="183">
        <f>[104]Sheet1!$E62</f>
        <v>0</v>
      </c>
      <c r="L64" s="183">
        <f t="shared" si="3"/>
        <v>0</v>
      </c>
      <c r="M64" s="183">
        <f>'[96]Managerial P&amp;L-WH'!$F64</f>
        <v>1600</v>
      </c>
      <c r="N64" s="183" t="str">
        <f>[104]Sheet1!$F62</f>
        <v>1,600.00</v>
      </c>
      <c r="O64" s="183">
        <f t="shared" si="4"/>
        <v>0</v>
      </c>
      <c r="P64" s="183">
        <f>'[96]Managerial P&amp;L-WH'!$O64</f>
        <v>1600</v>
      </c>
      <c r="Q64" s="183" t="str">
        <f>[104]Sheet1!$G62</f>
        <v>1,600.00</v>
      </c>
      <c r="R64" s="183">
        <f t="shared" si="5"/>
        <v>0</v>
      </c>
    </row>
    <row r="65" spans="1:18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3">
        <f>'[96]Managerial P&amp;L-WH'!$C65</f>
        <v>0</v>
      </c>
      <c r="E65" s="183">
        <f>[104]Sheet1!$C63</f>
        <v>0</v>
      </c>
      <c r="F65" s="183">
        <f t="shared" si="1"/>
        <v>0</v>
      </c>
      <c r="G65" s="183">
        <f>'[96]Managerial P&amp;L-WH'!$D65</f>
        <v>0</v>
      </c>
      <c r="H65" s="183">
        <f>[104]Sheet1!$D63</f>
        <v>0</v>
      </c>
      <c r="I65" s="183">
        <f t="shared" si="2"/>
        <v>0</v>
      </c>
      <c r="J65" s="183">
        <f>'[96]Managerial P&amp;L-WH'!$E65</f>
        <v>0</v>
      </c>
      <c r="K65" s="183">
        <f>[104]Sheet1!$E63</f>
        <v>0</v>
      </c>
      <c r="L65" s="183">
        <f t="shared" si="3"/>
        <v>0</v>
      </c>
      <c r="M65" s="183">
        <f>'[96]Managerial P&amp;L-WH'!$F65</f>
        <v>2030.13</v>
      </c>
      <c r="N65" s="183" t="str">
        <f>[104]Sheet1!$F63</f>
        <v>2,030.13</v>
      </c>
      <c r="O65" s="183">
        <f t="shared" si="4"/>
        <v>0</v>
      </c>
      <c r="P65" s="183">
        <f>'[96]Managerial P&amp;L-WH'!$O65</f>
        <v>2030.13</v>
      </c>
      <c r="Q65" s="183" t="str">
        <f>[104]Sheet1!$G63</f>
        <v>2,030.13</v>
      </c>
      <c r="R65" s="183">
        <f t="shared" si="5"/>
        <v>0</v>
      </c>
    </row>
    <row r="66" spans="1:18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3">
        <f>'[96]Managerial P&amp;L-WH'!$C66</f>
        <v>0</v>
      </c>
      <c r="E66" s="183">
        <f>[104]Sheet1!$C64</f>
        <v>0</v>
      </c>
      <c r="F66" s="183">
        <f t="shared" si="1"/>
        <v>0</v>
      </c>
      <c r="G66" s="183">
        <f>'[96]Managerial P&amp;L-WH'!$D66</f>
        <v>0</v>
      </c>
      <c r="H66" s="183">
        <f>[104]Sheet1!$D64</f>
        <v>0</v>
      </c>
      <c r="I66" s="183">
        <f t="shared" si="2"/>
        <v>0</v>
      </c>
      <c r="J66" s="183">
        <f>'[96]Managerial P&amp;L-WH'!$E66</f>
        <v>13127.77</v>
      </c>
      <c r="K66" s="183" t="str">
        <f>[104]Sheet1!$E64</f>
        <v>13,127.77</v>
      </c>
      <c r="L66" s="183">
        <f t="shared" si="3"/>
        <v>0</v>
      </c>
      <c r="M66" s="183">
        <f>'[96]Managerial P&amp;L-WH'!$F66</f>
        <v>32519.25</v>
      </c>
      <c r="N66" s="183" t="str">
        <f>[104]Sheet1!$F64</f>
        <v>32,519.25</v>
      </c>
      <c r="O66" s="183">
        <f t="shared" si="4"/>
        <v>0</v>
      </c>
      <c r="P66" s="183">
        <f>'[96]Managerial P&amp;L-WH'!$O66</f>
        <v>45647.020000000004</v>
      </c>
      <c r="Q66" s="183" t="str">
        <f>[104]Sheet1!$G64</f>
        <v>45,647.02</v>
      </c>
      <c r="R66" s="183">
        <f t="shared" si="5"/>
        <v>0</v>
      </c>
    </row>
    <row r="67" spans="1:18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3">
        <f>'[96]Managerial P&amp;L-WH'!$C67</f>
        <v>0</v>
      </c>
      <c r="E67" s="183">
        <f>[104]Sheet1!$C65</f>
        <v>0</v>
      </c>
      <c r="F67" s="183">
        <f t="shared" si="1"/>
        <v>0</v>
      </c>
      <c r="G67" s="183">
        <f>'[96]Managerial P&amp;L-WH'!$D67</f>
        <v>0</v>
      </c>
      <c r="H67" s="183">
        <f>[104]Sheet1!$D65</f>
        <v>0</v>
      </c>
      <c r="I67" s="183">
        <f t="shared" si="2"/>
        <v>0</v>
      </c>
      <c r="J67" s="183">
        <f>'[96]Managerial P&amp;L-WH'!$E67</f>
        <v>0</v>
      </c>
      <c r="K67" s="183">
        <f>[104]Sheet1!$E65</f>
        <v>0</v>
      </c>
      <c r="L67" s="183">
        <f t="shared" si="3"/>
        <v>0</v>
      </c>
      <c r="M67" s="183">
        <f>'[96]Managerial P&amp;L-WH'!$F67</f>
        <v>0</v>
      </c>
      <c r="N67" s="183">
        <f>[104]Sheet1!$F65</f>
        <v>0</v>
      </c>
      <c r="O67" s="183">
        <f t="shared" si="4"/>
        <v>0</v>
      </c>
      <c r="P67" s="183">
        <f>'[96]Managerial P&amp;L-WH'!$O67</f>
        <v>0</v>
      </c>
      <c r="Q67" s="183">
        <f>[104]Sheet1!$G65</f>
        <v>0</v>
      </c>
      <c r="R67" s="183">
        <f t="shared" si="5"/>
        <v>0</v>
      </c>
    </row>
    <row r="68" spans="1:18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3">
        <f>'[96]Managerial P&amp;L-WH'!$C68</f>
        <v>0</v>
      </c>
      <c r="E68" s="183">
        <f>[104]Sheet1!$C66</f>
        <v>0</v>
      </c>
      <c r="F68" s="183">
        <f t="shared" si="1"/>
        <v>0</v>
      </c>
      <c r="G68" s="183">
        <f>'[96]Managerial P&amp;L-WH'!$D68</f>
        <v>0</v>
      </c>
      <c r="H68" s="183">
        <f>[104]Sheet1!$D66</f>
        <v>0</v>
      </c>
      <c r="I68" s="183">
        <f t="shared" si="2"/>
        <v>0</v>
      </c>
      <c r="J68" s="183">
        <f>'[96]Managerial P&amp;L-WH'!$E68</f>
        <v>0</v>
      </c>
      <c r="K68" s="183">
        <f>[104]Sheet1!$E66</f>
        <v>0</v>
      </c>
      <c r="L68" s="183">
        <f t="shared" si="3"/>
        <v>0</v>
      </c>
      <c r="M68" s="183">
        <f>'[96]Managerial P&amp;L-WH'!$F68</f>
        <v>1295.4000000000001</v>
      </c>
      <c r="N68" s="183" t="str">
        <f>[104]Sheet1!$F66</f>
        <v>1,295.40</v>
      </c>
      <c r="O68" s="183">
        <f t="shared" si="4"/>
        <v>0</v>
      </c>
      <c r="P68" s="183">
        <f>'[96]Managerial P&amp;L-WH'!$O68</f>
        <v>1295.4000000000001</v>
      </c>
      <c r="Q68" s="183" t="str">
        <f>[104]Sheet1!$G66</f>
        <v>1,295.40</v>
      </c>
      <c r="R68" s="183">
        <f t="shared" si="5"/>
        <v>0</v>
      </c>
    </row>
    <row r="69" spans="1:18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3">
        <f>'[96]Managerial P&amp;L-WH'!$C69</f>
        <v>0</v>
      </c>
      <c r="E69" s="183">
        <f>[104]Sheet1!$C67</f>
        <v>0</v>
      </c>
      <c r="F69" s="183">
        <f t="shared" ref="F69:F132" si="7">D69-E69</f>
        <v>0</v>
      </c>
      <c r="G69" s="183">
        <f>'[96]Managerial P&amp;L-WH'!$D69</f>
        <v>0</v>
      </c>
      <c r="H69" s="183">
        <f>[104]Sheet1!$D67</f>
        <v>0</v>
      </c>
      <c r="I69" s="183">
        <f t="shared" ref="I69:I132" si="8">G69-H69</f>
        <v>0</v>
      </c>
      <c r="J69" s="183">
        <f>'[96]Managerial P&amp;L-WH'!$E69</f>
        <v>0</v>
      </c>
      <c r="K69" s="183">
        <f>[104]Sheet1!$E67</f>
        <v>0</v>
      </c>
      <c r="L69" s="183">
        <f t="shared" ref="L69:L132" si="9">J69-K69</f>
        <v>0</v>
      </c>
      <c r="M69" s="183">
        <f>'[96]Managerial P&amp;L-WH'!$F69</f>
        <v>3300</v>
      </c>
      <c r="N69" s="183" t="str">
        <f>[104]Sheet1!$F67</f>
        <v>3,300.00</v>
      </c>
      <c r="O69" s="183">
        <f t="shared" ref="O69:O132" si="10">M69-N69</f>
        <v>0</v>
      </c>
      <c r="P69" s="183">
        <f>'[96]Managerial P&amp;L-WH'!$O69</f>
        <v>3300</v>
      </c>
      <c r="Q69" s="183" t="str">
        <f>[104]Sheet1!$G67</f>
        <v>3,300.00</v>
      </c>
      <c r="R69" s="183">
        <f t="shared" ref="R69:R132" si="11">P69-Q69</f>
        <v>0</v>
      </c>
    </row>
    <row r="70" spans="1:18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3">
        <f>'[96]Managerial P&amp;L-WH'!$C70</f>
        <v>0</v>
      </c>
      <c r="E70" s="183">
        <f>[104]Sheet1!$C68</f>
        <v>0</v>
      </c>
      <c r="F70" s="183">
        <f t="shared" si="7"/>
        <v>0</v>
      </c>
      <c r="G70" s="183">
        <f>'[96]Managerial P&amp;L-WH'!$D70</f>
        <v>0</v>
      </c>
      <c r="H70" s="183">
        <f>[104]Sheet1!$D68</f>
        <v>0</v>
      </c>
      <c r="I70" s="183">
        <f t="shared" si="8"/>
        <v>0</v>
      </c>
      <c r="J70" s="183">
        <f>'[96]Managerial P&amp;L-WH'!$E70</f>
        <v>0</v>
      </c>
      <c r="K70" s="183">
        <f>[104]Sheet1!$E68</f>
        <v>0</v>
      </c>
      <c r="L70" s="183">
        <f t="shared" si="9"/>
        <v>0</v>
      </c>
      <c r="M70" s="183">
        <f>'[96]Managerial P&amp;L-WH'!$F70</f>
        <v>390.01</v>
      </c>
      <c r="N70" s="183">
        <f>[104]Sheet1!$F68</f>
        <v>390.01</v>
      </c>
      <c r="O70" s="183">
        <f t="shared" si="10"/>
        <v>0</v>
      </c>
      <c r="P70" s="183">
        <f>'[96]Managerial P&amp;L-WH'!$O70</f>
        <v>390.01</v>
      </c>
      <c r="Q70" s="183">
        <f>[104]Sheet1!$G68</f>
        <v>390.01</v>
      </c>
      <c r="R70" s="183">
        <f t="shared" si="11"/>
        <v>0</v>
      </c>
    </row>
    <row r="71" spans="1:18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3">
        <f>'[96]Managerial P&amp;L-WH'!$C71</f>
        <v>0</v>
      </c>
      <c r="E71" s="183">
        <f>[104]Sheet1!$C69</f>
        <v>0</v>
      </c>
      <c r="F71" s="183">
        <f t="shared" si="7"/>
        <v>0</v>
      </c>
      <c r="G71" s="183">
        <f>'[96]Managerial P&amp;L-WH'!$D71</f>
        <v>0</v>
      </c>
      <c r="H71" s="183">
        <f>[104]Sheet1!$D69</f>
        <v>0</v>
      </c>
      <c r="I71" s="183">
        <f t="shared" si="8"/>
        <v>0</v>
      </c>
      <c r="J71" s="183">
        <f>'[96]Managerial P&amp;L-WH'!$E71</f>
        <v>8679.24</v>
      </c>
      <c r="K71" s="183" t="str">
        <f>[104]Sheet1!$E69</f>
        <v>8,679.24</v>
      </c>
      <c r="L71" s="183">
        <f t="shared" si="9"/>
        <v>0</v>
      </c>
      <c r="M71" s="183">
        <f>'[96]Managerial P&amp;L-WH'!$F71</f>
        <v>0</v>
      </c>
      <c r="N71" s="183">
        <f>[104]Sheet1!$F69</f>
        <v>0</v>
      </c>
      <c r="O71" s="183">
        <f t="shared" si="10"/>
        <v>0</v>
      </c>
      <c r="P71" s="183">
        <f>'[96]Managerial P&amp;L-WH'!$O71</f>
        <v>8679.24</v>
      </c>
      <c r="Q71" s="183" t="str">
        <f>[104]Sheet1!$G69</f>
        <v>8,679.24</v>
      </c>
      <c r="R71" s="183">
        <f t="shared" si="11"/>
        <v>0</v>
      </c>
    </row>
    <row r="72" spans="1:18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3">
        <f>'[96]Managerial P&amp;L-WH'!$C72</f>
        <v>0</v>
      </c>
      <c r="E72" s="183">
        <f>[104]Sheet1!$C70</f>
        <v>0</v>
      </c>
      <c r="F72" s="183">
        <f t="shared" si="7"/>
        <v>0</v>
      </c>
      <c r="G72" s="183">
        <f>'[96]Managerial P&amp;L-WH'!$D72</f>
        <v>0</v>
      </c>
      <c r="H72" s="183">
        <f>[104]Sheet1!$D70</f>
        <v>0</v>
      </c>
      <c r="I72" s="183">
        <f t="shared" si="8"/>
        <v>0</v>
      </c>
      <c r="J72" s="183">
        <f>'[96]Managerial P&amp;L-WH'!$E72</f>
        <v>0</v>
      </c>
      <c r="K72" s="183">
        <f>[104]Sheet1!$E70</f>
        <v>0</v>
      </c>
      <c r="L72" s="183">
        <f t="shared" si="9"/>
        <v>0</v>
      </c>
      <c r="M72" s="183">
        <f>'[96]Managerial P&amp;L-WH'!$F72</f>
        <v>0</v>
      </c>
      <c r="N72" s="183">
        <f>[104]Sheet1!$F70</f>
        <v>0</v>
      </c>
      <c r="O72" s="183">
        <f t="shared" si="10"/>
        <v>0</v>
      </c>
      <c r="P72" s="183">
        <f>'[96]Managerial P&amp;L-WH'!$O72</f>
        <v>0</v>
      </c>
      <c r="Q72" s="183">
        <f>[104]Sheet1!$G70</f>
        <v>0</v>
      </c>
      <c r="R72" s="183">
        <f t="shared" si="11"/>
        <v>0</v>
      </c>
    </row>
    <row r="73" spans="1:18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3">
        <f>'[96]Managerial P&amp;L-WH'!$C73</f>
        <v>0</v>
      </c>
      <c r="E73" s="183">
        <f>[104]Sheet1!$C71</f>
        <v>0</v>
      </c>
      <c r="F73" s="183">
        <f t="shared" si="7"/>
        <v>0</v>
      </c>
      <c r="G73" s="183">
        <f>'[96]Managerial P&amp;L-WH'!$D73</f>
        <v>0</v>
      </c>
      <c r="H73" s="183">
        <f>[104]Sheet1!$D71</f>
        <v>0</v>
      </c>
      <c r="I73" s="183">
        <f t="shared" si="8"/>
        <v>0</v>
      </c>
      <c r="J73" s="183">
        <f>'[96]Managerial P&amp;L-WH'!$E73</f>
        <v>1396</v>
      </c>
      <c r="K73" s="183" t="str">
        <f>[104]Sheet1!$E71</f>
        <v>1,396.00</v>
      </c>
      <c r="L73" s="183">
        <f t="shared" si="9"/>
        <v>0</v>
      </c>
      <c r="M73" s="183">
        <f>'[96]Managerial P&amp;L-WH'!$F73</f>
        <v>0</v>
      </c>
      <c r="N73" s="183">
        <f>[104]Sheet1!$F71</f>
        <v>0</v>
      </c>
      <c r="O73" s="183">
        <f t="shared" si="10"/>
        <v>0</v>
      </c>
      <c r="P73" s="183">
        <f>'[96]Managerial P&amp;L-WH'!$O73</f>
        <v>1396</v>
      </c>
      <c r="Q73" s="183" t="str">
        <f>[104]Sheet1!$G71</f>
        <v>1,396.00</v>
      </c>
      <c r="R73" s="183">
        <f t="shared" si="11"/>
        <v>0</v>
      </c>
    </row>
    <row r="74" spans="1:18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3">
        <f>'[96]Managerial P&amp;L-WH'!$C74</f>
        <v>0</v>
      </c>
      <c r="E74" s="183">
        <f>[104]Sheet1!$C72</f>
        <v>0</v>
      </c>
      <c r="F74" s="183">
        <f t="shared" si="7"/>
        <v>0</v>
      </c>
      <c r="G74" s="183">
        <f>'[96]Managerial P&amp;L-WH'!$D74</f>
        <v>0</v>
      </c>
      <c r="H74" s="183">
        <f>[104]Sheet1!$D72</f>
        <v>0</v>
      </c>
      <c r="I74" s="183">
        <f t="shared" si="8"/>
        <v>0</v>
      </c>
      <c r="J74" s="183">
        <f>'[96]Managerial P&amp;L-WH'!$E74</f>
        <v>0</v>
      </c>
      <c r="K74" s="183">
        <f>[104]Sheet1!$E72</f>
        <v>0</v>
      </c>
      <c r="L74" s="183">
        <f t="shared" si="9"/>
        <v>0</v>
      </c>
      <c r="M74" s="183">
        <f>'[96]Managerial P&amp;L-WH'!$F74</f>
        <v>0</v>
      </c>
      <c r="N74" s="183">
        <f>[104]Sheet1!$F72</f>
        <v>0</v>
      </c>
      <c r="O74" s="183">
        <f t="shared" si="10"/>
        <v>0</v>
      </c>
      <c r="P74" s="183">
        <f>'[96]Managerial P&amp;L-WH'!$O74</f>
        <v>0</v>
      </c>
      <c r="Q74" s="183">
        <f>[104]Sheet1!$G72</f>
        <v>0</v>
      </c>
      <c r="R74" s="183">
        <f t="shared" si="11"/>
        <v>0</v>
      </c>
    </row>
    <row r="75" spans="1:18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3">
        <f>'[96]Managerial P&amp;L-WH'!$C75</f>
        <v>0</v>
      </c>
      <c r="E75" s="183">
        <f>[104]Sheet1!$C73</f>
        <v>0</v>
      </c>
      <c r="F75" s="183">
        <f t="shared" si="7"/>
        <v>0</v>
      </c>
      <c r="G75" s="183">
        <f>'[96]Managerial P&amp;L-WH'!$D75</f>
        <v>0</v>
      </c>
      <c r="H75" s="183">
        <f>[104]Sheet1!$D73</f>
        <v>0</v>
      </c>
      <c r="I75" s="183">
        <f t="shared" si="8"/>
        <v>0</v>
      </c>
      <c r="J75" s="183">
        <f>'[96]Managerial P&amp;L-WH'!$E75</f>
        <v>0</v>
      </c>
      <c r="K75" s="183">
        <f>[104]Sheet1!$E73</f>
        <v>0</v>
      </c>
      <c r="L75" s="183">
        <f t="shared" si="9"/>
        <v>0</v>
      </c>
      <c r="M75" s="183">
        <f>'[96]Managerial P&amp;L-WH'!$F75</f>
        <v>0</v>
      </c>
      <c r="N75" s="183">
        <f>[104]Sheet1!$F73</f>
        <v>0</v>
      </c>
      <c r="O75" s="183">
        <f t="shared" si="10"/>
        <v>0</v>
      </c>
      <c r="P75" s="183">
        <f>'[96]Managerial P&amp;L-WH'!$O75</f>
        <v>0</v>
      </c>
      <c r="Q75" s="183">
        <f>[104]Sheet1!$G73</f>
        <v>0</v>
      </c>
      <c r="R75" s="183">
        <f t="shared" si="11"/>
        <v>0</v>
      </c>
    </row>
    <row r="76" spans="1:18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3">
        <f>'[96]Managerial P&amp;L-WH'!$C76</f>
        <v>0</v>
      </c>
      <c r="E76" s="183">
        <f>[104]Sheet1!$C74</f>
        <v>0</v>
      </c>
      <c r="F76" s="183">
        <f t="shared" si="7"/>
        <v>0</v>
      </c>
      <c r="G76" s="183">
        <f>'[96]Managerial P&amp;L-WH'!$D76</f>
        <v>0</v>
      </c>
      <c r="H76" s="183">
        <f>[104]Sheet1!$D74</f>
        <v>0</v>
      </c>
      <c r="I76" s="183">
        <f t="shared" si="8"/>
        <v>0</v>
      </c>
      <c r="J76" s="183">
        <f>'[96]Managerial P&amp;L-WH'!$E76</f>
        <v>0</v>
      </c>
      <c r="K76" s="183">
        <f>[104]Sheet1!$E74</f>
        <v>0</v>
      </c>
      <c r="L76" s="183">
        <f t="shared" si="9"/>
        <v>0</v>
      </c>
      <c r="M76" s="183">
        <f>'[96]Managerial P&amp;L-WH'!$F76</f>
        <v>0</v>
      </c>
      <c r="N76" s="183">
        <f>[104]Sheet1!$F74</f>
        <v>0</v>
      </c>
      <c r="O76" s="183">
        <f t="shared" si="10"/>
        <v>0</v>
      </c>
      <c r="P76" s="183">
        <f>'[96]Managerial P&amp;L-WH'!$O76</f>
        <v>0</v>
      </c>
      <c r="Q76" s="183">
        <f>[104]Sheet1!$G74</f>
        <v>0</v>
      </c>
      <c r="R76" s="183">
        <f t="shared" si="11"/>
        <v>0</v>
      </c>
    </row>
    <row r="77" spans="1:18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3">
        <f>'[96]Managerial P&amp;L-WH'!$C77</f>
        <v>0</v>
      </c>
      <c r="E77" s="183">
        <f>[104]Sheet1!$C75</f>
        <v>0</v>
      </c>
      <c r="F77" s="183">
        <f t="shared" si="7"/>
        <v>0</v>
      </c>
      <c r="G77" s="183">
        <f>'[96]Managerial P&amp;L-WH'!$D77</f>
        <v>0</v>
      </c>
      <c r="H77" s="183">
        <f>[104]Sheet1!$D75</f>
        <v>0</v>
      </c>
      <c r="I77" s="183">
        <f t="shared" si="8"/>
        <v>0</v>
      </c>
      <c r="J77" s="183">
        <f>'[96]Managerial P&amp;L-WH'!$E77</f>
        <v>0</v>
      </c>
      <c r="K77" s="183">
        <f>[104]Sheet1!$E75</f>
        <v>0</v>
      </c>
      <c r="L77" s="183">
        <f t="shared" si="9"/>
        <v>0</v>
      </c>
      <c r="M77" s="183">
        <f>'[96]Managerial P&amp;L-WH'!$F77</f>
        <v>0</v>
      </c>
      <c r="N77" s="183">
        <f>[104]Sheet1!$F75</f>
        <v>0</v>
      </c>
      <c r="O77" s="183">
        <f t="shared" si="10"/>
        <v>0</v>
      </c>
      <c r="P77" s="183">
        <f>'[96]Managerial P&amp;L-WH'!$O77</f>
        <v>0</v>
      </c>
      <c r="Q77" s="183">
        <f>[104]Sheet1!$G75</f>
        <v>0</v>
      </c>
      <c r="R77" s="183">
        <f t="shared" si="11"/>
        <v>0</v>
      </c>
    </row>
    <row r="78" spans="1:18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3">
        <f>'[96]Managerial P&amp;L-WH'!$C78</f>
        <v>0</v>
      </c>
      <c r="E78" s="183">
        <f>[104]Sheet1!$C76</f>
        <v>0</v>
      </c>
      <c r="F78" s="183">
        <f t="shared" si="7"/>
        <v>0</v>
      </c>
      <c r="G78" s="183">
        <f>'[96]Managerial P&amp;L-WH'!$D78</f>
        <v>0</v>
      </c>
      <c r="H78" s="183">
        <f>[104]Sheet1!$D76</f>
        <v>0</v>
      </c>
      <c r="I78" s="183">
        <f t="shared" si="8"/>
        <v>0</v>
      </c>
      <c r="J78" s="183">
        <f>'[96]Managerial P&amp;L-WH'!$E78</f>
        <v>0</v>
      </c>
      <c r="K78" s="183">
        <f>[104]Sheet1!$E76</f>
        <v>0</v>
      </c>
      <c r="L78" s="183">
        <f t="shared" si="9"/>
        <v>0</v>
      </c>
      <c r="M78" s="183">
        <f>'[96]Managerial P&amp;L-WH'!$F78</f>
        <v>0</v>
      </c>
      <c r="N78" s="183">
        <f>[104]Sheet1!$F76</f>
        <v>0</v>
      </c>
      <c r="O78" s="183">
        <f t="shared" si="10"/>
        <v>0</v>
      </c>
      <c r="P78" s="183">
        <f>'[96]Managerial P&amp;L-WH'!$O78</f>
        <v>0</v>
      </c>
      <c r="Q78" s="183">
        <f>[104]Sheet1!$G76</f>
        <v>0</v>
      </c>
      <c r="R78" s="183">
        <f t="shared" si="11"/>
        <v>0</v>
      </c>
    </row>
    <row r="79" spans="1:18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3">
        <f>'[96]Managerial P&amp;L-WH'!$C79</f>
        <v>0</v>
      </c>
      <c r="E79" s="183">
        <f>[104]Sheet1!$C77</f>
        <v>0</v>
      </c>
      <c r="F79" s="183">
        <f t="shared" si="7"/>
        <v>0</v>
      </c>
      <c r="G79" s="183">
        <f>'[96]Managerial P&amp;L-WH'!$D79</f>
        <v>0</v>
      </c>
      <c r="H79" s="183">
        <f>[104]Sheet1!$D77</f>
        <v>0</v>
      </c>
      <c r="I79" s="183">
        <f t="shared" si="8"/>
        <v>0</v>
      </c>
      <c r="J79" s="183">
        <f>'[96]Managerial P&amp;L-WH'!$E79</f>
        <v>0</v>
      </c>
      <c r="K79" s="183">
        <f>[104]Sheet1!$E77</f>
        <v>0</v>
      </c>
      <c r="L79" s="183">
        <f t="shared" si="9"/>
        <v>0</v>
      </c>
      <c r="M79" s="183">
        <f>'[96]Managerial P&amp;L-WH'!$F79</f>
        <v>34924.81</v>
      </c>
      <c r="N79" s="183" t="str">
        <f>[104]Sheet1!$F77</f>
        <v>34,924.81</v>
      </c>
      <c r="O79" s="183">
        <f t="shared" si="10"/>
        <v>0</v>
      </c>
      <c r="P79" s="183">
        <f>'[96]Managerial P&amp;L-WH'!$O79</f>
        <v>34924.81</v>
      </c>
      <c r="Q79" s="183" t="str">
        <f>[104]Sheet1!$G77</f>
        <v>34,924.81</v>
      </c>
      <c r="R79" s="183">
        <f t="shared" si="11"/>
        <v>0</v>
      </c>
    </row>
    <row r="80" spans="1:18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3">
        <f>'[96]Managerial P&amp;L-WH'!$C80</f>
        <v>0</v>
      </c>
      <c r="E80" s="183">
        <f>[104]Sheet1!$C78</f>
        <v>0</v>
      </c>
      <c r="F80" s="183">
        <f t="shared" si="7"/>
        <v>0</v>
      </c>
      <c r="G80" s="183">
        <f>'[96]Managerial P&amp;L-WH'!$D80</f>
        <v>0</v>
      </c>
      <c r="H80" s="183">
        <f>[104]Sheet1!$D78</f>
        <v>0</v>
      </c>
      <c r="I80" s="183">
        <f t="shared" si="8"/>
        <v>0</v>
      </c>
      <c r="J80" s="183">
        <f>'[96]Managerial P&amp;L-WH'!$E80</f>
        <v>469.03</v>
      </c>
      <c r="K80" s="183">
        <f>[104]Sheet1!$E78</f>
        <v>469.03</v>
      </c>
      <c r="L80" s="183">
        <f t="shared" si="9"/>
        <v>0</v>
      </c>
      <c r="M80" s="183">
        <f>'[96]Managerial P&amp;L-WH'!$F80</f>
        <v>0</v>
      </c>
      <c r="N80" s="183">
        <f>[104]Sheet1!$F78</f>
        <v>0</v>
      </c>
      <c r="O80" s="183">
        <f t="shared" si="10"/>
        <v>0</v>
      </c>
      <c r="P80" s="183">
        <f>'[96]Managerial P&amp;L-WH'!$O80</f>
        <v>469.03</v>
      </c>
      <c r="Q80" s="183">
        <f>[104]Sheet1!$G78</f>
        <v>469.03</v>
      </c>
      <c r="R80" s="183">
        <f t="shared" si="11"/>
        <v>0</v>
      </c>
    </row>
    <row r="81" spans="1:18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3">
        <f>'[96]Managerial P&amp;L-WH'!$C81</f>
        <v>0</v>
      </c>
      <c r="E81" s="183">
        <f>[104]Sheet1!$C79</f>
        <v>0</v>
      </c>
      <c r="F81" s="183">
        <f t="shared" si="7"/>
        <v>0</v>
      </c>
      <c r="G81" s="183">
        <f>'[96]Managerial P&amp;L-WH'!$D81</f>
        <v>0</v>
      </c>
      <c r="H81" s="183">
        <f>[104]Sheet1!$D79</f>
        <v>0</v>
      </c>
      <c r="I81" s="183">
        <f t="shared" si="8"/>
        <v>0</v>
      </c>
      <c r="J81" s="183">
        <f>'[96]Managerial P&amp;L-WH'!$E81</f>
        <v>6676.0599999999995</v>
      </c>
      <c r="K81" s="183" t="str">
        <f>[104]Sheet1!$E79</f>
        <v>6,676.06</v>
      </c>
      <c r="L81" s="183">
        <f t="shared" si="9"/>
        <v>0</v>
      </c>
      <c r="M81" s="183">
        <f>'[96]Managerial P&amp;L-WH'!$F81</f>
        <v>1879.15</v>
      </c>
      <c r="N81" s="183" t="str">
        <f>[104]Sheet1!$F79</f>
        <v>1,879.15</v>
      </c>
      <c r="O81" s="183">
        <f t="shared" si="10"/>
        <v>0</v>
      </c>
      <c r="P81" s="183">
        <f>'[96]Managerial P&amp;L-WH'!$O81</f>
        <v>8555.2099999999991</v>
      </c>
      <c r="Q81" s="183" t="str">
        <f>[104]Sheet1!$G79</f>
        <v>8,555.21</v>
      </c>
      <c r="R81" s="183">
        <f t="shared" si="11"/>
        <v>0</v>
      </c>
    </row>
    <row r="82" spans="1:18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3">
        <f>'[96]Managerial P&amp;L-WH'!$C82</f>
        <v>0</v>
      </c>
      <c r="E82" s="183">
        <f>[104]Sheet1!$C80</f>
        <v>0</v>
      </c>
      <c r="F82" s="183">
        <f t="shared" si="7"/>
        <v>0</v>
      </c>
      <c r="G82" s="183">
        <f>'[96]Managerial P&amp;L-WH'!$D82</f>
        <v>0</v>
      </c>
      <c r="H82" s="183">
        <f>[104]Sheet1!$D80</f>
        <v>0</v>
      </c>
      <c r="I82" s="183">
        <f t="shared" si="8"/>
        <v>0</v>
      </c>
      <c r="J82" s="183">
        <f>'[96]Managerial P&amp;L-WH'!$E82</f>
        <v>0</v>
      </c>
      <c r="K82" s="183">
        <f>[104]Sheet1!$E80</f>
        <v>0</v>
      </c>
      <c r="L82" s="183">
        <f t="shared" si="9"/>
        <v>0</v>
      </c>
      <c r="M82" s="183">
        <f>'[96]Managerial P&amp;L-WH'!$F82</f>
        <v>2367.4499999999998</v>
      </c>
      <c r="N82" s="183" t="str">
        <f>[104]Sheet1!$F80</f>
        <v>2,367.45</v>
      </c>
      <c r="O82" s="183">
        <f t="shared" si="10"/>
        <v>0</v>
      </c>
      <c r="P82" s="183">
        <f>'[96]Managerial P&amp;L-WH'!$O82</f>
        <v>2367.4499999999998</v>
      </c>
      <c r="Q82" s="183" t="str">
        <f>[104]Sheet1!$G80</f>
        <v>2,367.45</v>
      </c>
      <c r="R82" s="183">
        <f t="shared" si="11"/>
        <v>0</v>
      </c>
    </row>
    <row r="83" spans="1:18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3">
        <f>'[96]Managerial P&amp;L-WH'!$C83</f>
        <v>0</v>
      </c>
      <c r="E83" s="183">
        <f>[104]Sheet1!$C81</f>
        <v>0</v>
      </c>
      <c r="F83" s="183">
        <f t="shared" si="7"/>
        <v>0</v>
      </c>
      <c r="G83" s="183">
        <f>'[96]Managerial P&amp;L-WH'!$D83</f>
        <v>0</v>
      </c>
      <c r="H83" s="183">
        <f>[104]Sheet1!$D81</f>
        <v>0</v>
      </c>
      <c r="I83" s="183">
        <f t="shared" si="8"/>
        <v>0</v>
      </c>
      <c r="J83" s="183">
        <f>'[96]Managerial P&amp;L-WH'!$E83</f>
        <v>0</v>
      </c>
      <c r="K83" s="183">
        <f>[104]Sheet1!$E81</f>
        <v>0</v>
      </c>
      <c r="L83" s="183">
        <f t="shared" si="9"/>
        <v>0</v>
      </c>
      <c r="M83" s="183">
        <f>'[96]Managerial P&amp;L-WH'!$F83</f>
        <v>0</v>
      </c>
      <c r="N83" s="183">
        <f>[104]Sheet1!$F81</f>
        <v>0</v>
      </c>
      <c r="O83" s="183">
        <f t="shared" si="10"/>
        <v>0</v>
      </c>
      <c r="P83" s="183">
        <f>'[96]Managerial P&amp;L-WH'!$O83</f>
        <v>0</v>
      </c>
      <c r="Q83" s="183">
        <f>[104]Sheet1!$G81</f>
        <v>0</v>
      </c>
      <c r="R83" s="183">
        <f t="shared" si="11"/>
        <v>0</v>
      </c>
    </row>
    <row r="84" spans="1:18" s="15" customFormat="1" ht="15.95" customHeight="1" x14ac:dyDescent="0.2">
      <c r="A84" s="39"/>
      <c r="B84" s="180">
        <f t="shared" si="6"/>
        <v>81</v>
      </c>
      <c r="C84" s="196" t="s">
        <v>1644</v>
      </c>
      <c r="D84" s="183">
        <f>'[96]Managerial P&amp;L-WH'!$C84</f>
        <v>0</v>
      </c>
      <c r="E84" s="183">
        <f>[104]Sheet1!$C82</f>
        <v>0</v>
      </c>
      <c r="F84" s="183">
        <f t="shared" si="7"/>
        <v>0</v>
      </c>
      <c r="G84" s="183">
        <f>'[96]Managerial P&amp;L-WH'!$D84</f>
        <v>0</v>
      </c>
      <c r="H84" s="183">
        <f>[104]Sheet1!$D82</f>
        <v>0</v>
      </c>
      <c r="I84" s="183">
        <f t="shared" si="8"/>
        <v>0</v>
      </c>
      <c r="J84" s="183">
        <f>'[96]Managerial P&amp;L-WH'!$E84</f>
        <v>0</v>
      </c>
      <c r="K84" s="183">
        <f>[104]Sheet1!$E82</f>
        <v>0</v>
      </c>
      <c r="L84" s="183">
        <f t="shared" si="9"/>
        <v>0</v>
      </c>
      <c r="M84" s="183">
        <f>'[96]Managerial P&amp;L-WH'!$F84</f>
        <v>0</v>
      </c>
      <c r="N84" s="183">
        <f>[104]Sheet1!$F82</f>
        <v>0</v>
      </c>
      <c r="O84" s="183">
        <f t="shared" si="10"/>
        <v>0</v>
      </c>
      <c r="P84" s="183">
        <f>'[96]Managerial P&amp;L-WH'!$O84</f>
        <v>0</v>
      </c>
      <c r="Q84" s="183">
        <f>[104]Sheet1!$G82</f>
        <v>0</v>
      </c>
      <c r="R84" s="183">
        <f t="shared" si="11"/>
        <v>0</v>
      </c>
    </row>
    <row r="85" spans="1:18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3">
        <f>'[96]Managerial P&amp;L-WH'!$C85</f>
        <v>0</v>
      </c>
      <c r="E85" s="183">
        <f>[104]Sheet1!$C83</f>
        <v>0</v>
      </c>
      <c r="F85" s="183">
        <f t="shared" si="7"/>
        <v>0</v>
      </c>
      <c r="G85" s="183">
        <f>'[96]Managerial P&amp;L-WH'!$D85</f>
        <v>0</v>
      </c>
      <c r="H85" s="183">
        <f>[104]Sheet1!$D83</f>
        <v>0</v>
      </c>
      <c r="I85" s="183">
        <f t="shared" si="8"/>
        <v>0</v>
      </c>
      <c r="J85" s="183">
        <f>'[96]Managerial P&amp;L-WH'!$E85</f>
        <v>0</v>
      </c>
      <c r="K85" s="183">
        <f>[104]Sheet1!$E83</f>
        <v>0</v>
      </c>
      <c r="L85" s="183">
        <f t="shared" si="9"/>
        <v>0</v>
      </c>
      <c r="M85" s="183">
        <f>'[96]Managerial P&amp;L-WH'!$F85</f>
        <v>0</v>
      </c>
      <c r="N85" s="183">
        <f>[104]Sheet1!$F83</f>
        <v>0</v>
      </c>
      <c r="O85" s="183">
        <f t="shared" si="10"/>
        <v>0</v>
      </c>
      <c r="P85" s="183">
        <f>'[96]Managerial P&amp;L-WH'!$O85</f>
        <v>0</v>
      </c>
      <c r="Q85" s="183">
        <f>[104]Sheet1!$G83</f>
        <v>0</v>
      </c>
      <c r="R85" s="183">
        <f t="shared" si="11"/>
        <v>0</v>
      </c>
    </row>
    <row r="86" spans="1:18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3">
        <f>'[96]Managerial P&amp;L-WH'!$C86</f>
        <v>0</v>
      </c>
      <c r="E86" s="183">
        <f>[104]Sheet1!$C84</f>
        <v>0</v>
      </c>
      <c r="F86" s="183">
        <f t="shared" si="7"/>
        <v>0</v>
      </c>
      <c r="G86" s="183">
        <f>'[96]Managerial P&amp;L-WH'!$D86</f>
        <v>0</v>
      </c>
      <c r="H86" s="183">
        <f>[104]Sheet1!$D84</f>
        <v>0</v>
      </c>
      <c r="I86" s="183">
        <f t="shared" si="8"/>
        <v>0</v>
      </c>
      <c r="J86" s="183">
        <f>'[96]Managerial P&amp;L-WH'!$E86</f>
        <v>0</v>
      </c>
      <c r="K86" s="183">
        <f>[104]Sheet1!$E84</f>
        <v>0</v>
      </c>
      <c r="L86" s="183">
        <f t="shared" si="9"/>
        <v>0</v>
      </c>
      <c r="M86" s="183">
        <f>'[96]Managerial P&amp;L-WH'!$F86</f>
        <v>0</v>
      </c>
      <c r="N86" s="183">
        <f>[104]Sheet1!$F84</f>
        <v>0</v>
      </c>
      <c r="O86" s="183">
        <f t="shared" si="10"/>
        <v>0</v>
      </c>
      <c r="P86" s="183">
        <f>'[96]Managerial P&amp;L-WH'!$O86</f>
        <v>0</v>
      </c>
      <c r="Q86" s="183">
        <f>[104]Sheet1!$G84</f>
        <v>0</v>
      </c>
      <c r="R86" s="184">
        <f t="shared" si="11"/>
        <v>0</v>
      </c>
    </row>
    <row r="87" spans="1:18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3">
        <f>'[96]Managerial P&amp;L-WH'!$C87</f>
        <v>0</v>
      </c>
      <c r="E87" s="183">
        <f>[104]Sheet1!$C85</f>
        <v>0</v>
      </c>
      <c r="F87" s="183">
        <f t="shared" si="7"/>
        <v>0</v>
      </c>
      <c r="G87" s="183">
        <f>'[96]Managerial P&amp;L-WH'!$D87</f>
        <v>0</v>
      </c>
      <c r="H87" s="183">
        <f>[104]Sheet1!$D85</f>
        <v>0</v>
      </c>
      <c r="I87" s="183">
        <f t="shared" si="8"/>
        <v>0</v>
      </c>
      <c r="J87" s="183">
        <f>'[96]Managerial P&amp;L-WH'!$E87</f>
        <v>0</v>
      </c>
      <c r="K87" s="183">
        <f>[104]Sheet1!$E85</f>
        <v>0</v>
      </c>
      <c r="L87" s="183">
        <f t="shared" si="9"/>
        <v>0</v>
      </c>
      <c r="M87" s="183">
        <f>'[96]Managerial P&amp;L-WH'!$F87</f>
        <v>0</v>
      </c>
      <c r="N87" s="183">
        <f>[104]Sheet1!$F85</f>
        <v>0</v>
      </c>
      <c r="O87" s="183">
        <f t="shared" si="10"/>
        <v>0</v>
      </c>
      <c r="P87" s="183">
        <f>'[96]Managerial P&amp;L-WH'!$O87</f>
        <v>0</v>
      </c>
      <c r="Q87" s="183">
        <f>[104]Sheet1!$G85</f>
        <v>0</v>
      </c>
      <c r="R87" s="183">
        <f t="shared" si="11"/>
        <v>0</v>
      </c>
    </row>
    <row r="88" spans="1:18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3">
        <f>'[96]Managerial P&amp;L-WH'!$C88</f>
        <v>0</v>
      </c>
      <c r="E88" s="183">
        <f>[104]Sheet1!$C86</f>
        <v>0</v>
      </c>
      <c r="F88" s="183">
        <f t="shared" si="7"/>
        <v>0</v>
      </c>
      <c r="G88" s="183">
        <f>'[96]Managerial P&amp;L-WH'!$D88</f>
        <v>0</v>
      </c>
      <c r="H88" s="183">
        <f>[104]Sheet1!$D86</f>
        <v>0</v>
      </c>
      <c r="I88" s="183">
        <f t="shared" si="8"/>
        <v>0</v>
      </c>
      <c r="J88" s="183">
        <f>'[96]Managerial P&amp;L-WH'!$E88</f>
        <v>0</v>
      </c>
      <c r="K88" s="183">
        <f>[104]Sheet1!$E86</f>
        <v>0</v>
      </c>
      <c r="L88" s="183">
        <f t="shared" si="9"/>
        <v>0</v>
      </c>
      <c r="M88" s="183">
        <f>'[96]Managerial P&amp;L-WH'!$F88</f>
        <v>0</v>
      </c>
      <c r="N88" s="183">
        <f>[104]Sheet1!$F86</f>
        <v>0</v>
      </c>
      <c r="O88" s="183">
        <f t="shared" si="10"/>
        <v>0</v>
      </c>
      <c r="P88" s="183">
        <f>'[96]Managerial P&amp;L-WH'!$O88</f>
        <v>0</v>
      </c>
      <c r="Q88" s="183">
        <f>[104]Sheet1!$G86</f>
        <v>0</v>
      </c>
      <c r="R88" s="183">
        <f t="shared" si="11"/>
        <v>0</v>
      </c>
    </row>
    <row r="89" spans="1:18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3">
        <f>'[96]Managerial P&amp;L-WH'!$C89</f>
        <v>0</v>
      </c>
      <c r="E89" s="183">
        <f>[104]Sheet1!$C87</f>
        <v>0</v>
      </c>
      <c r="F89" s="183">
        <f t="shared" si="7"/>
        <v>0</v>
      </c>
      <c r="G89" s="183">
        <f>'[96]Managerial P&amp;L-WH'!$D89</f>
        <v>0</v>
      </c>
      <c r="H89" s="183">
        <f>[104]Sheet1!$D87</f>
        <v>0</v>
      </c>
      <c r="I89" s="183">
        <f t="shared" si="8"/>
        <v>0</v>
      </c>
      <c r="J89" s="183">
        <f>'[96]Managerial P&amp;L-WH'!$E89</f>
        <v>0</v>
      </c>
      <c r="K89" s="183">
        <f>[104]Sheet1!$E87</f>
        <v>0</v>
      </c>
      <c r="L89" s="183">
        <f t="shared" si="9"/>
        <v>0</v>
      </c>
      <c r="M89" s="183">
        <f>'[96]Managerial P&amp;L-WH'!$F89</f>
        <v>0</v>
      </c>
      <c r="N89" s="183">
        <f>[104]Sheet1!$F87</f>
        <v>0</v>
      </c>
      <c r="O89" s="183">
        <f t="shared" si="10"/>
        <v>0</v>
      </c>
      <c r="P89" s="183">
        <f>'[96]Managerial P&amp;L-WH'!$O89</f>
        <v>0</v>
      </c>
      <c r="Q89" s="183">
        <f>[104]Sheet1!$G87</f>
        <v>0</v>
      </c>
      <c r="R89" s="183">
        <f t="shared" si="11"/>
        <v>0</v>
      </c>
    </row>
    <row r="90" spans="1:18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3">
        <f>'[96]Managerial P&amp;L-WH'!$C90</f>
        <v>0</v>
      </c>
      <c r="E90" s="183">
        <f>[104]Sheet1!$C88</f>
        <v>0</v>
      </c>
      <c r="F90" s="183">
        <f t="shared" si="7"/>
        <v>0</v>
      </c>
      <c r="G90" s="183">
        <f>'[96]Managerial P&amp;L-WH'!$D90</f>
        <v>0</v>
      </c>
      <c r="H90" s="183">
        <f>[104]Sheet1!$D88</f>
        <v>0</v>
      </c>
      <c r="I90" s="183">
        <f t="shared" si="8"/>
        <v>0</v>
      </c>
      <c r="J90" s="183">
        <f>'[96]Managerial P&amp;L-WH'!$E90</f>
        <v>0</v>
      </c>
      <c r="K90" s="183">
        <f>[104]Sheet1!$E88</f>
        <v>0</v>
      </c>
      <c r="L90" s="183">
        <f t="shared" si="9"/>
        <v>0</v>
      </c>
      <c r="M90" s="183">
        <f>'[96]Managerial P&amp;L-WH'!$F90</f>
        <v>0</v>
      </c>
      <c r="N90" s="183">
        <f>[104]Sheet1!$F88</f>
        <v>0</v>
      </c>
      <c r="O90" s="183">
        <f t="shared" si="10"/>
        <v>0</v>
      </c>
      <c r="P90" s="183">
        <f>'[96]Managerial P&amp;L-WH'!$O90</f>
        <v>0</v>
      </c>
      <c r="Q90" s="183">
        <f>[104]Sheet1!$G88</f>
        <v>0</v>
      </c>
      <c r="R90" s="183">
        <f t="shared" si="11"/>
        <v>0</v>
      </c>
    </row>
    <row r="91" spans="1:18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3">
        <f>'[96]Managerial P&amp;L-WH'!$C91</f>
        <v>0</v>
      </c>
      <c r="E91" s="183">
        <f>[104]Sheet1!$C89</f>
        <v>0</v>
      </c>
      <c r="F91" s="183">
        <f t="shared" si="7"/>
        <v>0</v>
      </c>
      <c r="G91" s="183">
        <f>'[96]Managerial P&amp;L-WH'!$D91</f>
        <v>0</v>
      </c>
      <c r="H91" s="183">
        <f>[104]Sheet1!$D89</f>
        <v>0</v>
      </c>
      <c r="I91" s="183">
        <f t="shared" si="8"/>
        <v>0</v>
      </c>
      <c r="J91" s="183">
        <f>'[96]Managerial P&amp;L-WH'!$E91</f>
        <v>0</v>
      </c>
      <c r="K91" s="183">
        <f>[104]Sheet1!$E89</f>
        <v>0</v>
      </c>
      <c r="L91" s="183">
        <f t="shared" si="9"/>
        <v>0</v>
      </c>
      <c r="M91" s="183">
        <f>'[96]Managerial P&amp;L-WH'!$F91</f>
        <v>0</v>
      </c>
      <c r="N91" s="183">
        <f>[104]Sheet1!$F89</f>
        <v>0</v>
      </c>
      <c r="O91" s="183">
        <f t="shared" si="10"/>
        <v>0</v>
      </c>
      <c r="P91" s="183">
        <f>'[96]Managerial P&amp;L-WH'!$O91</f>
        <v>0</v>
      </c>
      <c r="Q91" s="183">
        <f>[104]Sheet1!$G89</f>
        <v>0</v>
      </c>
      <c r="R91" s="183">
        <f t="shared" si="11"/>
        <v>0</v>
      </c>
    </row>
    <row r="92" spans="1:18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3">
        <f>'[96]Managerial P&amp;L-WH'!$C92</f>
        <v>0</v>
      </c>
      <c r="E92" s="183">
        <f>[104]Sheet1!$C90</f>
        <v>0</v>
      </c>
      <c r="F92" s="183">
        <f t="shared" si="7"/>
        <v>0</v>
      </c>
      <c r="G92" s="183">
        <f>'[96]Managerial P&amp;L-WH'!$D92</f>
        <v>0</v>
      </c>
      <c r="H92" s="183">
        <f>[104]Sheet1!$D90</f>
        <v>0</v>
      </c>
      <c r="I92" s="183">
        <f t="shared" si="8"/>
        <v>0</v>
      </c>
      <c r="J92" s="183">
        <f>'[96]Managerial P&amp;L-WH'!$E92</f>
        <v>0</v>
      </c>
      <c r="K92" s="183">
        <f>[104]Sheet1!$E90</f>
        <v>0</v>
      </c>
      <c r="L92" s="183">
        <f t="shared" si="9"/>
        <v>0</v>
      </c>
      <c r="M92" s="183">
        <f>'[96]Managerial P&amp;L-WH'!$F92</f>
        <v>0</v>
      </c>
      <c r="N92" s="183">
        <f>[104]Sheet1!$F90</f>
        <v>0</v>
      </c>
      <c r="O92" s="183">
        <f t="shared" si="10"/>
        <v>0</v>
      </c>
      <c r="P92" s="183">
        <f>'[96]Managerial P&amp;L-WH'!$O92</f>
        <v>0</v>
      </c>
      <c r="Q92" s="183">
        <f>[104]Sheet1!$G90</f>
        <v>0</v>
      </c>
      <c r="R92" s="183">
        <f t="shared" si="11"/>
        <v>0</v>
      </c>
    </row>
    <row r="93" spans="1:18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3">
        <f>'[96]Managerial P&amp;L-WH'!$C93</f>
        <v>0</v>
      </c>
      <c r="E93" s="183">
        <f>[104]Sheet1!$C91</f>
        <v>0</v>
      </c>
      <c r="F93" s="183">
        <f t="shared" si="7"/>
        <v>0</v>
      </c>
      <c r="G93" s="183">
        <f>'[96]Managerial P&amp;L-WH'!$D93</f>
        <v>0</v>
      </c>
      <c r="H93" s="183">
        <f>[104]Sheet1!$D91</f>
        <v>0</v>
      </c>
      <c r="I93" s="183">
        <f t="shared" si="8"/>
        <v>0</v>
      </c>
      <c r="J93" s="183">
        <f>'[96]Managerial P&amp;L-WH'!$E93</f>
        <v>0</v>
      </c>
      <c r="K93" s="183">
        <f>[104]Sheet1!$E91</f>
        <v>0</v>
      </c>
      <c r="L93" s="183">
        <f t="shared" si="9"/>
        <v>0</v>
      </c>
      <c r="M93" s="183">
        <f>'[96]Managerial P&amp;L-WH'!$F93</f>
        <v>0</v>
      </c>
      <c r="N93" s="183">
        <f>[104]Sheet1!$F91</f>
        <v>0</v>
      </c>
      <c r="O93" s="183">
        <f t="shared" si="10"/>
        <v>0</v>
      </c>
      <c r="P93" s="183">
        <f>'[96]Managerial P&amp;L-WH'!$O93</f>
        <v>0</v>
      </c>
      <c r="Q93" s="183">
        <f>[104]Sheet1!$G91</f>
        <v>0</v>
      </c>
      <c r="R93" s="183">
        <f t="shared" si="11"/>
        <v>0</v>
      </c>
    </row>
    <row r="94" spans="1:18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3">
        <f>'[96]Managerial P&amp;L-WH'!$C94</f>
        <v>0</v>
      </c>
      <c r="E94" s="183">
        <f>[104]Sheet1!$C92</f>
        <v>0</v>
      </c>
      <c r="F94" s="183">
        <f t="shared" si="7"/>
        <v>0</v>
      </c>
      <c r="G94" s="183">
        <f>'[96]Managerial P&amp;L-WH'!$D94</f>
        <v>0</v>
      </c>
      <c r="H94" s="183">
        <f>[104]Sheet1!$D92</f>
        <v>0</v>
      </c>
      <c r="I94" s="183">
        <f t="shared" si="8"/>
        <v>0</v>
      </c>
      <c r="J94" s="183">
        <f>'[96]Managerial P&amp;L-WH'!$E94</f>
        <v>0</v>
      </c>
      <c r="K94" s="183">
        <f>[104]Sheet1!$E92</f>
        <v>0</v>
      </c>
      <c r="L94" s="183">
        <f t="shared" si="9"/>
        <v>0</v>
      </c>
      <c r="M94" s="183">
        <f>'[96]Managerial P&amp;L-WH'!$F94</f>
        <v>0</v>
      </c>
      <c r="N94" s="183">
        <f>[104]Sheet1!$F92</f>
        <v>0</v>
      </c>
      <c r="O94" s="183">
        <f t="shared" si="10"/>
        <v>0</v>
      </c>
      <c r="P94" s="183">
        <f>'[96]Managerial P&amp;L-WH'!$O94</f>
        <v>0</v>
      </c>
      <c r="Q94" s="183">
        <f>[104]Sheet1!$G92</f>
        <v>0</v>
      </c>
      <c r="R94" s="183">
        <f t="shared" si="11"/>
        <v>0</v>
      </c>
    </row>
    <row r="95" spans="1:18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3">
        <f>'[96]Managerial P&amp;L-WH'!$C95</f>
        <v>0</v>
      </c>
      <c r="E95" s="183">
        <f>[104]Sheet1!$C93</f>
        <v>0</v>
      </c>
      <c r="F95" s="183">
        <f t="shared" si="7"/>
        <v>0</v>
      </c>
      <c r="G95" s="183">
        <f>'[96]Managerial P&amp;L-WH'!$D95</f>
        <v>0</v>
      </c>
      <c r="H95" s="183">
        <f>[104]Sheet1!$D93</f>
        <v>0</v>
      </c>
      <c r="I95" s="183">
        <f t="shared" si="8"/>
        <v>0</v>
      </c>
      <c r="J95" s="183">
        <f>'[96]Managerial P&amp;L-WH'!$E95</f>
        <v>0</v>
      </c>
      <c r="K95" s="183">
        <f>[104]Sheet1!$E93</f>
        <v>0</v>
      </c>
      <c r="L95" s="183">
        <f t="shared" si="9"/>
        <v>0</v>
      </c>
      <c r="M95" s="183">
        <f>'[96]Managerial P&amp;L-WH'!$F95</f>
        <v>0</v>
      </c>
      <c r="N95" s="183">
        <f>[104]Sheet1!$F93</f>
        <v>0</v>
      </c>
      <c r="O95" s="183">
        <f t="shared" si="10"/>
        <v>0</v>
      </c>
      <c r="P95" s="183">
        <f>'[96]Managerial P&amp;L-WH'!$O95</f>
        <v>0</v>
      </c>
      <c r="Q95" s="183">
        <f>[104]Sheet1!$G93</f>
        <v>0</v>
      </c>
      <c r="R95" s="183">
        <f t="shared" si="11"/>
        <v>0</v>
      </c>
    </row>
    <row r="96" spans="1:18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3">
        <f>'[96]Managerial P&amp;L-WH'!$C96</f>
        <v>0</v>
      </c>
      <c r="E96" s="183">
        <f>[104]Sheet1!$C94</f>
        <v>0</v>
      </c>
      <c r="F96" s="183">
        <f t="shared" si="7"/>
        <v>0</v>
      </c>
      <c r="G96" s="183">
        <f>'[96]Managerial P&amp;L-WH'!$D96</f>
        <v>0</v>
      </c>
      <c r="H96" s="183">
        <f>[104]Sheet1!$D94</f>
        <v>0</v>
      </c>
      <c r="I96" s="183">
        <f t="shared" si="8"/>
        <v>0</v>
      </c>
      <c r="J96" s="183">
        <f>'[96]Managerial P&amp;L-WH'!$E96</f>
        <v>0</v>
      </c>
      <c r="K96" s="183">
        <f>[104]Sheet1!$E94</f>
        <v>0</v>
      </c>
      <c r="L96" s="183">
        <f t="shared" si="9"/>
        <v>0</v>
      </c>
      <c r="M96" s="183">
        <f>'[96]Managerial P&amp;L-WH'!$F96</f>
        <v>0</v>
      </c>
      <c r="N96" s="183">
        <f>[104]Sheet1!$F94</f>
        <v>0</v>
      </c>
      <c r="O96" s="183">
        <f t="shared" si="10"/>
        <v>0</v>
      </c>
      <c r="P96" s="183">
        <f>'[96]Managerial P&amp;L-WH'!$O96</f>
        <v>0</v>
      </c>
      <c r="Q96" s="183">
        <f>[104]Sheet1!$G94</f>
        <v>0</v>
      </c>
      <c r="R96" s="183">
        <f t="shared" si="11"/>
        <v>0</v>
      </c>
    </row>
    <row r="97" spans="1:18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3">
        <f>'[96]Managerial P&amp;L-WH'!$C97</f>
        <v>0</v>
      </c>
      <c r="E97" s="183">
        <f>[104]Sheet1!$C95</f>
        <v>0</v>
      </c>
      <c r="F97" s="183">
        <f t="shared" si="7"/>
        <v>0</v>
      </c>
      <c r="G97" s="183">
        <f>'[96]Managerial P&amp;L-WH'!$D97</f>
        <v>0</v>
      </c>
      <c r="H97" s="183">
        <f>[104]Sheet1!$D95</f>
        <v>0</v>
      </c>
      <c r="I97" s="183">
        <f t="shared" si="8"/>
        <v>0</v>
      </c>
      <c r="J97" s="183">
        <f>'[96]Managerial P&amp;L-WH'!$E97</f>
        <v>0</v>
      </c>
      <c r="K97" s="183">
        <f>[104]Sheet1!$E95</f>
        <v>0</v>
      </c>
      <c r="L97" s="183">
        <f t="shared" si="9"/>
        <v>0</v>
      </c>
      <c r="M97" s="183">
        <f>'[96]Managerial P&amp;L-WH'!$F97</f>
        <v>0</v>
      </c>
      <c r="N97" s="183">
        <f>[104]Sheet1!$F95</f>
        <v>0</v>
      </c>
      <c r="O97" s="183">
        <f t="shared" si="10"/>
        <v>0</v>
      </c>
      <c r="P97" s="183">
        <f>'[96]Managerial P&amp;L-WH'!$O97</f>
        <v>0</v>
      </c>
      <c r="Q97" s="183">
        <f>[104]Sheet1!$G95</f>
        <v>0</v>
      </c>
      <c r="R97" s="183">
        <f t="shared" si="11"/>
        <v>0</v>
      </c>
    </row>
    <row r="98" spans="1:18" ht="15.95" customHeight="1" x14ac:dyDescent="0.2">
      <c r="A98" s="26"/>
      <c r="B98" s="179">
        <f t="shared" si="6"/>
        <v>95</v>
      </c>
      <c r="C98" s="196" t="s">
        <v>1644</v>
      </c>
      <c r="D98" s="183">
        <f>'[96]Managerial P&amp;L-WH'!$C98</f>
        <v>0</v>
      </c>
      <c r="E98" s="183">
        <f>[104]Sheet1!$C96</f>
        <v>0</v>
      </c>
      <c r="F98" s="183">
        <f t="shared" si="7"/>
        <v>0</v>
      </c>
      <c r="G98" s="183">
        <f>'[96]Managerial P&amp;L-WH'!$D98</f>
        <v>0</v>
      </c>
      <c r="H98" s="183">
        <f>[104]Sheet1!$D96</f>
        <v>0</v>
      </c>
      <c r="I98" s="183">
        <f t="shared" si="8"/>
        <v>0</v>
      </c>
      <c r="J98" s="183">
        <f>'[96]Managerial P&amp;L-WH'!$E98</f>
        <v>0</v>
      </c>
      <c r="K98" s="183">
        <f>[104]Sheet1!$E96</f>
        <v>0</v>
      </c>
      <c r="L98" s="183">
        <f t="shared" si="9"/>
        <v>0</v>
      </c>
      <c r="M98" s="183">
        <f>'[96]Managerial P&amp;L-WH'!$F98</f>
        <v>0</v>
      </c>
      <c r="N98" s="183">
        <f>[104]Sheet1!$F96</f>
        <v>0</v>
      </c>
      <c r="O98" s="183">
        <f t="shared" si="10"/>
        <v>0</v>
      </c>
      <c r="P98" s="183">
        <f>'[96]Managerial P&amp;L-WH'!$O98</f>
        <v>0</v>
      </c>
      <c r="Q98" s="183">
        <f>[104]Sheet1!$G96</f>
        <v>0</v>
      </c>
      <c r="R98" s="183">
        <f t="shared" si="11"/>
        <v>0</v>
      </c>
    </row>
    <row r="99" spans="1:18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3">
        <f>'[96]Managerial P&amp;L-WH'!$C99</f>
        <v>0</v>
      </c>
      <c r="E99" s="183">
        <f>[104]Sheet1!$C97</f>
        <v>0</v>
      </c>
      <c r="F99" s="183">
        <f t="shared" si="7"/>
        <v>0</v>
      </c>
      <c r="G99" s="183">
        <f>'[96]Managerial P&amp;L-WH'!$D99</f>
        <v>0</v>
      </c>
      <c r="H99" s="183">
        <f>[104]Sheet1!$D97</f>
        <v>0</v>
      </c>
      <c r="I99" s="183">
        <f t="shared" si="8"/>
        <v>0</v>
      </c>
      <c r="J99" s="183">
        <f>'[96]Managerial P&amp;L-WH'!$E99</f>
        <v>0</v>
      </c>
      <c r="K99" s="183">
        <f>[104]Sheet1!$E97</f>
        <v>0</v>
      </c>
      <c r="L99" s="183">
        <f t="shared" si="9"/>
        <v>0</v>
      </c>
      <c r="M99" s="183">
        <f>'[96]Managerial P&amp;L-WH'!$F99</f>
        <v>0</v>
      </c>
      <c r="N99" s="183">
        <f>[104]Sheet1!$F97</f>
        <v>0</v>
      </c>
      <c r="O99" s="183">
        <f t="shared" si="10"/>
        <v>0</v>
      </c>
      <c r="P99" s="183">
        <f>'[96]Managerial P&amp;L-WH'!$O99</f>
        <v>0</v>
      </c>
      <c r="Q99" s="183">
        <f>[104]Sheet1!$G97</f>
        <v>0</v>
      </c>
      <c r="R99" s="183">
        <f t="shared" si="11"/>
        <v>0</v>
      </c>
    </row>
    <row r="100" spans="1:18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3">
        <f>'[96]Managerial P&amp;L-WH'!$C100</f>
        <v>0</v>
      </c>
      <c r="E100" s="183">
        <f>[104]Sheet1!$C98</f>
        <v>0</v>
      </c>
      <c r="F100" s="183">
        <f t="shared" si="7"/>
        <v>0</v>
      </c>
      <c r="G100" s="183">
        <f>'[96]Managerial P&amp;L-WH'!$D100</f>
        <v>0</v>
      </c>
      <c r="H100" s="183">
        <f>[104]Sheet1!$D98</f>
        <v>0</v>
      </c>
      <c r="I100" s="183">
        <f t="shared" si="8"/>
        <v>0</v>
      </c>
      <c r="J100" s="183">
        <f>'[96]Managerial P&amp;L-WH'!$E100</f>
        <v>0</v>
      </c>
      <c r="K100" s="183">
        <f>[104]Sheet1!$E98</f>
        <v>0</v>
      </c>
      <c r="L100" s="183">
        <f t="shared" si="9"/>
        <v>0</v>
      </c>
      <c r="M100" s="183">
        <f>'[96]Managerial P&amp;L-WH'!$F100</f>
        <v>0</v>
      </c>
      <c r="N100" s="183">
        <f>[104]Sheet1!$F98</f>
        <v>0</v>
      </c>
      <c r="O100" s="183">
        <f t="shared" si="10"/>
        <v>0</v>
      </c>
      <c r="P100" s="183">
        <f>'[96]Managerial P&amp;L-WH'!$O100</f>
        <v>0</v>
      </c>
      <c r="Q100" s="183">
        <f>[104]Sheet1!$G98</f>
        <v>0</v>
      </c>
      <c r="R100" s="184">
        <f t="shared" si="11"/>
        <v>0</v>
      </c>
    </row>
    <row r="101" spans="1:18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3">
        <f>'[96]Managerial P&amp;L-WH'!$C101</f>
        <v>0</v>
      </c>
      <c r="E101" s="183">
        <f>[104]Sheet1!$C99</f>
        <v>0</v>
      </c>
      <c r="F101" s="183">
        <f t="shared" si="7"/>
        <v>0</v>
      </c>
      <c r="G101" s="183">
        <f>'[96]Managerial P&amp;L-WH'!$D101</f>
        <v>0</v>
      </c>
      <c r="H101" s="183">
        <f>[104]Sheet1!$D99</f>
        <v>0</v>
      </c>
      <c r="I101" s="183">
        <f t="shared" si="8"/>
        <v>0</v>
      </c>
      <c r="J101" s="183">
        <f>'[96]Managerial P&amp;L-WH'!$E101</f>
        <v>0</v>
      </c>
      <c r="K101" s="183">
        <f>[104]Sheet1!$E99</f>
        <v>0</v>
      </c>
      <c r="L101" s="183">
        <f t="shared" si="9"/>
        <v>0</v>
      </c>
      <c r="M101" s="183">
        <f>'[96]Managerial P&amp;L-WH'!$F101</f>
        <v>0</v>
      </c>
      <c r="N101" s="183">
        <f>[104]Sheet1!$F99</f>
        <v>0</v>
      </c>
      <c r="O101" s="183">
        <f t="shared" si="10"/>
        <v>0</v>
      </c>
      <c r="P101" s="183">
        <f>'[96]Managerial P&amp;L-WH'!$O101</f>
        <v>0</v>
      </c>
      <c r="Q101" s="183">
        <f>[104]Sheet1!$G99</f>
        <v>0</v>
      </c>
      <c r="R101" s="183">
        <f t="shared" si="11"/>
        <v>0</v>
      </c>
    </row>
    <row r="102" spans="1:18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3">
        <f>'[96]Managerial P&amp;L-WH'!$C102</f>
        <v>0</v>
      </c>
      <c r="E102" s="183">
        <f>[104]Sheet1!$C100</f>
        <v>0</v>
      </c>
      <c r="F102" s="183">
        <f t="shared" si="7"/>
        <v>0</v>
      </c>
      <c r="G102" s="183">
        <f>'[96]Managerial P&amp;L-WH'!$D102</f>
        <v>0</v>
      </c>
      <c r="H102" s="183">
        <f>[104]Sheet1!$D100</f>
        <v>0</v>
      </c>
      <c r="I102" s="183">
        <f t="shared" si="8"/>
        <v>0</v>
      </c>
      <c r="J102" s="183">
        <f>'[96]Managerial P&amp;L-WH'!$E102</f>
        <v>0</v>
      </c>
      <c r="K102" s="183">
        <f>[104]Sheet1!$E100</f>
        <v>0</v>
      </c>
      <c r="L102" s="183">
        <f t="shared" si="9"/>
        <v>0</v>
      </c>
      <c r="M102" s="183">
        <f>'[96]Managerial P&amp;L-WH'!$F102</f>
        <v>0</v>
      </c>
      <c r="N102" s="183">
        <f>[104]Sheet1!$F100</f>
        <v>0</v>
      </c>
      <c r="O102" s="183">
        <f t="shared" si="10"/>
        <v>0</v>
      </c>
      <c r="P102" s="183">
        <f>'[96]Managerial P&amp;L-WH'!$O102</f>
        <v>0</v>
      </c>
      <c r="Q102" s="183">
        <f>[104]Sheet1!$G100</f>
        <v>0</v>
      </c>
      <c r="R102" s="183">
        <f t="shared" si="11"/>
        <v>0</v>
      </c>
    </row>
    <row r="103" spans="1:18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3">
        <f>'[96]Managerial P&amp;L-WH'!$C103</f>
        <v>0</v>
      </c>
      <c r="E103" s="183">
        <f>[104]Sheet1!$C101</f>
        <v>0</v>
      </c>
      <c r="F103" s="183">
        <f t="shared" si="7"/>
        <v>0</v>
      </c>
      <c r="G103" s="183">
        <f>'[96]Managerial P&amp;L-WH'!$D103</f>
        <v>0</v>
      </c>
      <c r="H103" s="183">
        <f>[104]Sheet1!$D101</f>
        <v>0</v>
      </c>
      <c r="I103" s="183">
        <f t="shared" si="8"/>
        <v>0</v>
      </c>
      <c r="J103" s="183">
        <f>'[96]Managerial P&amp;L-WH'!$E103</f>
        <v>0</v>
      </c>
      <c r="K103" s="183">
        <f>[104]Sheet1!$E101</f>
        <v>0</v>
      </c>
      <c r="L103" s="183">
        <f t="shared" si="9"/>
        <v>0</v>
      </c>
      <c r="M103" s="183">
        <f>'[96]Managerial P&amp;L-WH'!$F103</f>
        <v>0</v>
      </c>
      <c r="N103" s="183">
        <f>[104]Sheet1!$F101</f>
        <v>0</v>
      </c>
      <c r="O103" s="183">
        <f t="shared" si="10"/>
        <v>0</v>
      </c>
      <c r="P103" s="183">
        <f>'[96]Managerial P&amp;L-WH'!$O103</f>
        <v>0</v>
      </c>
      <c r="Q103" s="183">
        <f>[104]Sheet1!$G101</f>
        <v>0</v>
      </c>
      <c r="R103" s="183">
        <f t="shared" si="11"/>
        <v>0</v>
      </c>
    </row>
    <row r="104" spans="1:18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3">
        <f>'[96]Managerial P&amp;L-WH'!$C104</f>
        <v>0</v>
      </c>
      <c r="E104" s="183">
        <f>[104]Sheet1!$C102</f>
        <v>0</v>
      </c>
      <c r="F104" s="183">
        <f t="shared" si="7"/>
        <v>0</v>
      </c>
      <c r="G104" s="183">
        <f>'[96]Managerial P&amp;L-WH'!$D104</f>
        <v>0</v>
      </c>
      <c r="H104" s="183">
        <f>[104]Sheet1!$D102</f>
        <v>0</v>
      </c>
      <c r="I104" s="183">
        <f t="shared" si="8"/>
        <v>0</v>
      </c>
      <c r="J104" s="183">
        <f>'[96]Managerial P&amp;L-WH'!$E104</f>
        <v>0</v>
      </c>
      <c r="K104" s="183">
        <f>[104]Sheet1!$E102</f>
        <v>0</v>
      </c>
      <c r="L104" s="183">
        <f t="shared" si="9"/>
        <v>0</v>
      </c>
      <c r="M104" s="183">
        <f>'[96]Managerial P&amp;L-WH'!$F104</f>
        <v>0</v>
      </c>
      <c r="N104" s="183">
        <f>[104]Sheet1!$F102</f>
        <v>0</v>
      </c>
      <c r="O104" s="183">
        <f t="shared" si="10"/>
        <v>0</v>
      </c>
      <c r="P104" s="183">
        <f>'[96]Managerial P&amp;L-WH'!$O104</f>
        <v>0</v>
      </c>
      <c r="Q104" s="183">
        <f>[104]Sheet1!$G102</f>
        <v>0</v>
      </c>
      <c r="R104" s="183">
        <f t="shared" si="11"/>
        <v>0</v>
      </c>
    </row>
    <row r="105" spans="1:18" ht="15.95" customHeight="1" x14ac:dyDescent="0.2">
      <c r="A105" s="39"/>
      <c r="B105" s="180">
        <f t="shared" si="6"/>
        <v>102</v>
      </c>
      <c r="C105" s="196" t="s">
        <v>1644</v>
      </c>
      <c r="D105" s="183">
        <f>'[96]Managerial P&amp;L-WH'!$C105</f>
        <v>0</v>
      </c>
      <c r="E105" s="183">
        <f>[104]Sheet1!$C103</f>
        <v>0</v>
      </c>
      <c r="F105" s="183">
        <f t="shared" si="7"/>
        <v>0</v>
      </c>
      <c r="G105" s="183">
        <f>'[96]Managerial P&amp;L-WH'!$D105</f>
        <v>0</v>
      </c>
      <c r="H105" s="183">
        <f>[104]Sheet1!$D103</f>
        <v>0</v>
      </c>
      <c r="I105" s="183">
        <f t="shared" si="8"/>
        <v>0</v>
      </c>
      <c r="J105" s="183">
        <f>'[96]Managerial P&amp;L-WH'!$E105</f>
        <v>0</v>
      </c>
      <c r="K105" s="183">
        <f>[104]Sheet1!$E103</f>
        <v>0</v>
      </c>
      <c r="L105" s="183">
        <f t="shared" si="9"/>
        <v>0</v>
      </c>
      <c r="M105" s="183">
        <f>'[96]Managerial P&amp;L-WH'!$F105</f>
        <v>0</v>
      </c>
      <c r="N105" s="183">
        <f>[104]Sheet1!$F103</f>
        <v>0</v>
      </c>
      <c r="O105" s="183">
        <f t="shared" si="10"/>
        <v>0</v>
      </c>
      <c r="P105" s="183">
        <f>'[96]Managerial P&amp;L-WH'!$O105</f>
        <v>0</v>
      </c>
      <c r="Q105" s="183">
        <f>[104]Sheet1!$G103</f>
        <v>0</v>
      </c>
      <c r="R105" s="183">
        <f t="shared" si="11"/>
        <v>0</v>
      </c>
    </row>
    <row r="106" spans="1:18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3">
        <f>'[96]Managerial P&amp;L-WH'!$C106</f>
        <v>0</v>
      </c>
      <c r="E106" s="183">
        <f>[104]Sheet1!$C104</f>
        <v>0</v>
      </c>
      <c r="F106" s="183">
        <f t="shared" si="7"/>
        <v>0</v>
      </c>
      <c r="G106" s="183">
        <f>'[96]Managerial P&amp;L-WH'!$D106</f>
        <v>0</v>
      </c>
      <c r="H106" s="183">
        <f>[104]Sheet1!$D104</f>
        <v>0</v>
      </c>
      <c r="I106" s="183">
        <f t="shared" si="8"/>
        <v>0</v>
      </c>
      <c r="J106" s="183">
        <f>'[96]Managerial P&amp;L-WH'!$E106</f>
        <v>0</v>
      </c>
      <c r="K106" s="183">
        <f>[104]Sheet1!$E104</f>
        <v>0</v>
      </c>
      <c r="L106" s="183">
        <f t="shared" si="9"/>
        <v>0</v>
      </c>
      <c r="M106" s="183">
        <f>'[96]Managerial P&amp;L-WH'!$F106</f>
        <v>0</v>
      </c>
      <c r="N106" s="183">
        <f>[104]Sheet1!$F104</f>
        <v>0</v>
      </c>
      <c r="O106" s="183">
        <f t="shared" si="10"/>
        <v>0</v>
      </c>
      <c r="P106" s="183">
        <f>'[96]Managerial P&amp;L-WH'!$O106</f>
        <v>0</v>
      </c>
      <c r="Q106" s="183">
        <f>[104]Sheet1!$G104</f>
        <v>0</v>
      </c>
      <c r="R106" s="183">
        <f t="shared" si="11"/>
        <v>0</v>
      </c>
    </row>
    <row r="107" spans="1:18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3">
        <f>'[96]Managerial P&amp;L-WH'!$C107</f>
        <v>0</v>
      </c>
      <c r="E107" s="183">
        <f>[104]Sheet1!$C105</f>
        <v>0</v>
      </c>
      <c r="F107" s="183">
        <f t="shared" si="7"/>
        <v>0</v>
      </c>
      <c r="G107" s="183">
        <f>'[96]Managerial P&amp;L-WH'!$D107</f>
        <v>0</v>
      </c>
      <c r="H107" s="183">
        <f>[104]Sheet1!$D105</f>
        <v>0</v>
      </c>
      <c r="I107" s="183">
        <f t="shared" si="8"/>
        <v>0</v>
      </c>
      <c r="J107" s="183">
        <f>'[96]Managerial P&amp;L-WH'!$E107</f>
        <v>0</v>
      </c>
      <c r="K107" s="183">
        <f>[104]Sheet1!$E105</f>
        <v>0</v>
      </c>
      <c r="L107" s="183">
        <f t="shared" si="9"/>
        <v>0</v>
      </c>
      <c r="M107" s="183">
        <f>'[96]Managerial P&amp;L-WH'!$F107</f>
        <v>0</v>
      </c>
      <c r="N107" s="183">
        <f>[104]Sheet1!$F105</f>
        <v>0</v>
      </c>
      <c r="O107" s="183">
        <f t="shared" si="10"/>
        <v>0</v>
      </c>
      <c r="P107" s="183">
        <f>'[96]Managerial P&amp;L-WH'!$O107</f>
        <v>0</v>
      </c>
      <c r="Q107" s="183">
        <f>[104]Sheet1!$G105</f>
        <v>0</v>
      </c>
      <c r="R107" s="184">
        <f t="shared" si="11"/>
        <v>0</v>
      </c>
    </row>
    <row r="108" spans="1:18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3">
        <f>'[96]Managerial P&amp;L-WH'!$C108</f>
        <v>0</v>
      </c>
      <c r="E108" s="183">
        <f>[104]Sheet1!$C106</f>
        <v>0</v>
      </c>
      <c r="F108" s="183">
        <f t="shared" si="7"/>
        <v>0</v>
      </c>
      <c r="G108" s="183">
        <f>'[96]Managerial P&amp;L-WH'!$D108</f>
        <v>0</v>
      </c>
      <c r="H108" s="183">
        <f>[104]Sheet1!$D106</f>
        <v>0</v>
      </c>
      <c r="I108" s="183">
        <f t="shared" si="8"/>
        <v>0</v>
      </c>
      <c r="J108" s="183">
        <f>'[96]Managerial P&amp;L-WH'!$E108</f>
        <v>0</v>
      </c>
      <c r="K108" s="183">
        <f>[104]Sheet1!$E106</f>
        <v>0</v>
      </c>
      <c r="L108" s="183">
        <f t="shared" si="9"/>
        <v>0</v>
      </c>
      <c r="M108" s="183">
        <f>'[96]Managerial P&amp;L-WH'!$F108</f>
        <v>0</v>
      </c>
      <c r="N108" s="183">
        <f>[104]Sheet1!$F106</f>
        <v>0</v>
      </c>
      <c r="O108" s="183">
        <f t="shared" si="10"/>
        <v>0</v>
      </c>
      <c r="P108" s="183">
        <f>'[96]Managerial P&amp;L-WH'!$O108</f>
        <v>0</v>
      </c>
      <c r="Q108" s="183">
        <f>[104]Sheet1!$G106</f>
        <v>0</v>
      </c>
      <c r="R108" s="183">
        <f t="shared" si="11"/>
        <v>0</v>
      </c>
    </row>
    <row r="109" spans="1:18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3">
        <f>'[96]Managerial P&amp;L-WH'!$C109</f>
        <v>0</v>
      </c>
      <c r="E109" s="183">
        <f>[104]Sheet1!$C107</f>
        <v>0</v>
      </c>
      <c r="F109" s="183">
        <f t="shared" si="7"/>
        <v>0</v>
      </c>
      <c r="G109" s="183">
        <f>'[96]Managerial P&amp;L-WH'!$D109</f>
        <v>0</v>
      </c>
      <c r="H109" s="183">
        <f>[104]Sheet1!$D107</f>
        <v>0</v>
      </c>
      <c r="I109" s="183">
        <f t="shared" si="8"/>
        <v>0</v>
      </c>
      <c r="J109" s="183">
        <f>'[96]Managerial P&amp;L-WH'!$E109</f>
        <v>0</v>
      </c>
      <c r="K109" s="183">
        <f>[104]Sheet1!$E107</f>
        <v>0</v>
      </c>
      <c r="L109" s="183">
        <f t="shared" si="9"/>
        <v>0</v>
      </c>
      <c r="M109" s="183">
        <f>'[96]Managerial P&amp;L-WH'!$F109</f>
        <v>0</v>
      </c>
      <c r="N109" s="183">
        <f>[104]Sheet1!$F107</f>
        <v>0</v>
      </c>
      <c r="O109" s="183">
        <f t="shared" si="10"/>
        <v>0</v>
      </c>
      <c r="P109" s="183">
        <f>'[96]Managerial P&amp;L-WH'!$O109</f>
        <v>0</v>
      </c>
      <c r="Q109" s="183">
        <f>[104]Sheet1!$G107</f>
        <v>0</v>
      </c>
      <c r="R109" s="183">
        <f t="shared" si="11"/>
        <v>0</v>
      </c>
    </row>
    <row r="110" spans="1:18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3">
        <f>'[96]Managerial P&amp;L-WH'!$C110</f>
        <v>0</v>
      </c>
      <c r="E110" s="183">
        <f>[104]Sheet1!$C108</f>
        <v>0</v>
      </c>
      <c r="F110" s="183">
        <f t="shared" si="7"/>
        <v>0</v>
      </c>
      <c r="G110" s="183">
        <f>'[96]Managerial P&amp;L-WH'!$D110</f>
        <v>0</v>
      </c>
      <c r="H110" s="183">
        <f>[104]Sheet1!$D108</f>
        <v>0</v>
      </c>
      <c r="I110" s="183">
        <f t="shared" si="8"/>
        <v>0</v>
      </c>
      <c r="J110" s="183">
        <f>'[96]Managerial P&amp;L-WH'!$E110</f>
        <v>0</v>
      </c>
      <c r="K110" s="183">
        <f>[104]Sheet1!$E108</f>
        <v>0</v>
      </c>
      <c r="L110" s="183">
        <f t="shared" si="9"/>
        <v>0</v>
      </c>
      <c r="M110" s="183">
        <f>'[96]Managerial P&amp;L-WH'!$F110</f>
        <v>0</v>
      </c>
      <c r="N110" s="183">
        <f>[104]Sheet1!$F108</f>
        <v>0</v>
      </c>
      <c r="O110" s="183">
        <f t="shared" si="10"/>
        <v>0</v>
      </c>
      <c r="P110" s="183">
        <f>'[96]Managerial P&amp;L-WH'!$O110</f>
        <v>0</v>
      </c>
      <c r="Q110" s="183">
        <f>[104]Sheet1!$G108</f>
        <v>0</v>
      </c>
      <c r="R110" s="183">
        <f t="shared" si="11"/>
        <v>0</v>
      </c>
    </row>
    <row r="111" spans="1:18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3">
        <f>'[96]Managerial P&amp;L-WH'!$C111</f>
        <v>0</v>
      </c>
      <c r="E111" s="183">
        <f>[104]Sheet1!$C109</f>
        <v>0</v>
      </c>
      <c r="F111" s="183">
        <f t="shared" si="7"/>
        <v>0</v>
      </c>
      <c r="G111" s="183">
        <f>'[96]Managerial P&amp;L-WH'!$D111</f>
        <v>0</v>
      </c>
      <c r="H111" s="183">
        <f>[104]Sheet1!$D109</f>
        <v>0</v>
      </c>
      <c r="I111" s="183">
        <f t="shared" si="8"/>
        <v>0</v>
      </c>
      <c r="J111" s="183">
        <f>'[96]Managerial P&amp;L-WH'!$E111</f>
        <v>0</v>
      </c>
      <c r="K111" s="183">
        <f>[104]Sheet1!$E109</f>
        <v>0</v>
      </c>
      <c r="L111" s="183">
        <f t="shared" si="9"/>
        <v>0</v>
      </c>
      <c r="M111" s="183">
        <f>'[96]Managerial P&amp;L-WH'!$F111</f>
        <v>0</v>
      </c>
      <c r="N111" s="183">
        <f>[104]Sheet1!$F109</f>
        <v>0</v>
      </c>
      <c r="O111" s="183">
        <f t="shared" si="10"/>
        <v>0</v>
      </c>
      <c r="P111" s="183">
        <f>'[96]Managerial P&amp;L-WH'!$O111</f>
        <v>0</v>
      </c>
      <c r="Q111" s="183">
        <f>[104]Sheet1!$G109</f>
        <v>0</v>
      </c>
      <c r="R111" s="183">
        <f t="shared" si="11"/>
        <v>0</v>
      </c>
    </row>
    <row r="112" spans="1:18" s="15" customFormat="1" ht="15.95" customHeight="1" x14ac:dyDescent="0.2">
      <c r="A112" s="26"/>
      <c r="B112" s="179">
        <f t="shared" si="6"/>
        <v>109</v>
      </c>
      <c r="C112" s="196" t="s">
        <v>1644</v>
      </c>
      <c r="D112" s="183">
        <f>'[96]Managerial P&amp;L-WH'!$C112</f>
        <v>0</v>
      </c>
      <c r="E112" s="183">
        <f>[104]Sheet1!$C110</f>
        <v>0</v>
      </c>
      <c r="F112" s="183">
        <f t="shared" si="7"/>
        <v>0</v>
      </c>
      <c r="G112" s="183">
        <f>'[96]Managerial P&amp;L-WH'!$D112</f>
        <v>0</v>
      </c>
      <c r="H112" s="183">
        <f>[104]Sheet1!$D110</f>
        <v>0</v>
      </c>
      <c r="I112" s="183">
        <f t="shared" si="8"/>
        <v>0</v>
      </c>
      <c r="J112" s="183">
        <f>'[96]Managerial P&amp;L-WH'!$E112</f>
        <v>0</v>
      </c>
      <c r="K112" s="183">
        <f>[104]Sheet1!$E110</f>
        <v>0</v>
      </c>
      <c r="L112" s="183">
        <f t="shared" si="9"/>
        <v>0</v>
      </c>
      <c r="M112" s="183">
        <f>'[96]Managerial P&amp;L-WH'!$F112</f>
        <v>0</v>
      </c>
      <c r="N112" s="183">
        <f>[104]Sheet1!$F110</f>
        <v>0</v>
      </c>
      <c r="O112" s="183">
        <f t="shared" si="10"/>
        <v>0</v>
      </c>
      <c r="P112" s="183">
        <f>'[96]Managerial P&amp;L-WH'!$O112</f>
        <v>0</v>
      </c>
      <c r="Q112" s="183">
        <f>[104]Sheet1!$G110</f>
        <v>0</v>
      </c>
      <c r="R112" s="183">
        <f t="shared" si="11"/>
        <v>0</v>
      </c>
    </row>
    <row r="113" spans="1:18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3">
        <f>'[96]Managerial P&amp;L-WH'!$C113</f>
        <v>0</v>
      </c>
      <c r="E113" s="183">
        <f>[104]Sheet1!$C111</f>
        <v>0</v>
      </c>
      <c r="F113" s="183">
        <f t="shared" si="7"/>
        <v>0</v>
      </c>
      <c r="G113" s="183">
        <f>'[96]Managerial P&amp;L-WH'!$D113</f>
        <v>0</v>
      </c>
      <c r="H113" s="183">
        <f>[104]Sheet1!$D111</f>
        <v>0</v>
      </c>
      <c r="I113" s="183">
        <f t="shared" si="8"/>
        <v>0</v>
      </c>
      <c r="J113" s="183">
        <f>'[96]Managerial P&amp;L-WH'!$E113</f>
        <v>0</v>
      </c>
      <c r="K113" s="183">
        <f>[104]Sheet1!$E111</f>
        <v>0</v>
      </c>
      <c r="L113" s="183">
        <f t="shared" si="9"/>
        <v>0</v>
      </c>
      <c r="M113" s="183">
        <f>'[96]Managerial P&amp;L-WH'!$F113</f>
        <v>0</v>
      </c>
      <c r="N113" s="183">
        <f>[104]Sheet1!$F111</f>
        <v>0</v>
      </c>
      <c r="O113" s="183">
        <f t="shared" si="10"/>
        <v>0</v>
      </c>
      <c r="P113" s="183">
        <f>'[96]Managerial P&amp;L-WH'!$O113</f>
        <v>0</v>
      </c>
      <c r="Q113" s="183">
        <f>[104]Sheet1!$G111</f>
        <v>0</v>
      </c>
      <c r="R113" s="183">
        <f t="shared" si="11"/>
        <v>0</v>
      </c>
    </row>
    <row r="114" spans="1:18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3">
        <f>'[96]Managerial P&amp;L-WH'!$C114</f>
        <v>0</v>
      </c>
      <c r="E114" s="183">
        <f>[104]Sheet1!$C112</f>
        <v>0</v>
      </c>
      <c r="F114" s="183">
        <f t="shared" si="7"/>
        <v>0</v>
      </c>
      <c r="G114" s="183">
        <f>'[96]Managerial P&amp;L-WH'!$D114</f>
        <v>0</v>
      </c>
      <c r="H114" s="183">
        <f>[104]Sheet1!$D112</f>
        <v>0</v>
      </c>
      <c r="I114" s="183">
        <f t="shared" si="8"/>
        <v>0</v>
      </c>
      <c r="J114" s="183">
        <f>'[96]Managerial P&amp;L-WH'!$E114</f>
        <v>0</v>
      </c>
      <c r="K114" s="183">
        <f>[104]Sheet1!$E112</f>
        <v>0</v>
      </c>
      <c r="L114" s="183">
        <f t="shared" si="9"/>
        <v>0</v>
      </c>
      <c r="M114" s="183">
        <f>'[96]Managerial P&amp;L-WH'!$F114</f>
        <v>0</v>
      </c>
      <c r="N114" s="183">
        <f>[104]Sheet1!$F112</f>
        <v>0</v>
      </c>
      <c r="O114" s="183">
        <f t="shared" si="10"/>
        <v>0</v>
      </c>
      <c r="P114" s="183">
        <f>'[96]Managerial P&amp;L-WH'!$O114</f>
        <v>0</v>
      </c>
      <c r="Q114" s="183">
        <f>[104]Sheet1!$G112</f>
        <v>0</v>
      </c>
      <c r="R114" s="184">
        <f t="shared" si="11"/>
        <v>0</v>
      </c>
    </row>
    <row r="115" spans="1:18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3">
        <f>'[96]Managerial P&amp;L-WH'!$C115</f>
        <v>0</v>
      </c>
      <c r="E115" s="183">
        <f>[104]Sheet1!$C113</f>
        <v>0</v>
      </c>
      <c r="F115" s="183">
        <f t="shared" si="7"/>
        <v>0</v>
      </c>
      <c r="G115" s="183">
        <f>'[96]Managerial P&amp;L-WH'!$D115</f>
        <v>0</v>
      </c>
      <c r="H115" s="183">
        <f>[104]Sheet1!$D113</f>
        <v>0</v>
      </c>
      <c r="I115" s="183">
        <f t="shared" si="8"/>
        <v>0</v>
      </c>
      <c r="J115" s="183">
        <f>'[96]Managerial P&amp;L-WH'!$E115</f>
        <v>0</v>
      </c>
      <c r="K115" s="183">
        <f>[104]Sheet1!$E113</f>
        <v>0</v>
      </c>
      <c r="L115" s="183">
        <f t="shared" si="9"/>
        <v>0</v>
      </c>
      <c r="M115" s="183">
        <f>'[96]Managerial P&amp;L-WH'!$F115</f>
        <v>0</v>
      </c>
      <c r="N115" s="183">
        <f>[104]Sheet1!$F113</f>
        <v>0</v>
      </c>
      <c r="O115" s="183">
        <f t="shared" si="10"/>
        <v>0</v>
      </c>
      <c r="P115" s="183">
        <f>'[96]Managerial P&amp;L-WH'!$O115</f>
        <v>0</v>
      </c>
      <c r="Q115" s="183">
        <f>[104]Sheet1!$G113</f>
        <v>0</v>
      </c>
      <c r="R115" s="183">
        <f t="shared" si="11"/>
        <v>0</v>
      </c>
    </row>
    <row r="116" spans="1:18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3">
        <f>'[96]Managerial P&amp;L-WH'!$C116</f>
        <v>0</v>
      </c>
      <c r="E116" s="183">
        <f>[104]Sheet1!$C114</f>
        <v>0</v>
      </c>
      <c r="F116" s="183">
        <f t="shared" si="7"/>
        <v>0</v>
      </c>
      <c r="G116" s="183">
        <f>'[96]Managerial P&amp;L-WH'!$D116</f>
        <v>0</v>
      </c>
      <c r="H116" s="183">
        <f>[104]Sheet1!$D114</f>
        <v>0</v>
      </c>
      <c r="I116" s="183">
        <f t="shared" si="8"/>
        <v>0</v>
      </c>
      <c r="J116" s="183">
        <f>'[96]Managerial P&amp;L-WH'!$E116</f>
        <v>0</v>
      </c>
      <c r="K116" s="183">
        <f>[104]Sheet1!$E114</f>
        <v>0</v>
      </c>
      <c r="L116" s="183">
        <f t="shared" si="9"/>
        <v>0</v>
      </c>
      <c r="M116" s="183">
        <f>'[96]Managerial P&amp;L-WH'!$F116</f>
        <v>0</v>
      </c>
      <c r="N116" s="183">
        <f>[104]Sheet1!$F114</f>
        <v>0</v>
      </c>
      <c r="O116" s="183">
        <f t="shared" si="10"/>
        <v>0</v>
      </c>
      <c r="P116" s="183">
        <f>'[96]Managerial P&amp;L-WH'!$O116</f>
        <v>0</v>
      </c>
      <c r="Q116" s="183">
        <f>[104]Sheet1!$G114</f>
        <v>0</v>
      </c>
      <c r="R116" s="183">
        <f t="shared" si="11"/>
        <v>0</v>
      </c>
    </row>
    <row r="117" spans="1:18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3">
        <f>'[96]Managerial P&amp;L-WH'!$C117</f>
        <v>0</v>
      </c>
      <c r="E117" s="183">
        <f>[104]Sheet1!$C115</f>
        <v>0</v>
      </c>
      <c r="F117" s="183">
        <f t="shared" si="7"/>
        <v>0</v>
      </c>
      <c r="G117" s="183">
        <f>'[96]Managerial P&amp;L-WH'!$D117</f>
        <v>0</v>
      </c>
      <c r="H117" s="183">
        <f>[104]Sheet1!$D115</f>
        <v>0</v>
      </c>
      <c r="I117" s="183">
        <f t="shared" si="8"/>
        <v>0</v>
      </c>
      <c r="J117" s="183">
        <f>'[96]Managerial P&amp;L-WH'!$E117</f>
        <v>0</v>
      </c>
      <c r="K117" s="183">
        <f>[104]Sheet1!$E115</f>
        <v>0</v>
      </c>
      <c r="L117" s="183">
        <f t="shared" si="9"/>
        <v>0</v>
      </c>
      <c r="M117" s="183">
        <f>'[96]Managerial P&amp;L-WH'!$F117</f>
        <v>0</v>
      </c>
      <c r="N117" s="183">
        <f>[104]Sheet1!$F115</f>
        <v>0</v>
      </c>
      <c r="O117" s="183">
        <f t="shared" si="10"/>
        <v>0</v>
      </c>
      <c r="P117" s="183">
        <f>'[96]Managerial P&amp;L-WH'!$O117</f>
        <v>0</v>
      </c>
      <c r="Q117" s="183">
        <f>[104]Sheet1!$G115</f>
        <v>0</v>
      </c>
      <c r="R117" s="183">
        <f t="shared" si="11"/>
        <v>0</v>
      </c>
    </row>
    <row r="118" spans="1:18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3">
        <f>'[96]Managerial P&amp;L-WH'!$C118</f>
        <v>0</v>
      </c>
      <c r="E118" s="183">
        <f>[104]Sheet1!$C116</f>
        <v>0</v>
      </c>
      <c r="F118" s="183">
        <f t="shared" si="7"/>
        <v>0</v>
      </c>
      <c r="G118" s="183">
        <f>'[96]Managerial P&amp;L-WH'!$D118</f>
        <v>0</v>
      </c>
      <c r="H118" s="183">
        <f>[104]Sheet1!$D116</f>
        <v>0</v>
      </c>
      <c r="I118" s="183">
        <f t="shared" si="8"/>
        <v>0</v>
      </c>
      <c r="J118" s="183">
        <f>'[96]Managerial P&amp;L-WH'!$E118</f>
        <v>0</v>
      </c>
      <c r="K118" s="183">
        <f>[104]Sheet1!$E116</f>
        <v>0</v>
      </c>
      <c r="L118" s="183">
        <f t="shared" si="9"/>
        <v>0</v>
      </c>
      <c r="M118" s="183">
        <f>'[96]Managerial P&amp;L-WH'!$F118</f>
        <v>0</v>
      </c>
      <c r="N118" s="183">
        <f>[104]Sheet1!$F116</f>
        <v>0</v>
      </c>
      <c r="O118" s="183">
        <f t="shared" si="10"/>
        <v>0</v>
      </c>
      <c r="P118" s="183">
        <f>'[96]Managerial P&amp;L-WH'!$O118</f>
        <v>0</v>
      </c>
      <c r="Q118" s="183">
        <f>[104]Sheet1!$G116</f>
        <v>0</v>
      </c>
      <c r="R118" s="183">
        <f t="shared" si="11"/>
        <v>0</v>
      </c>
    </row>
    <row r="119" spans="1:18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3">
        <f>'[96]Managerial P&amp;L-WH'!$C119</f>
        <v>0</v>
      </c>
      <c r="E119" s="183">
        <f>[104]Sheet1!$C117</f>
        <v>0</v>
      </c>
      <c r="F119" s="183">
        <f t="shared" si="7"/>
        <v>0</v>
      </c>
      <c r="G119" s="183">
        <f>'[96]Managerial P&amp;L-WH'!$D119</f>
        <v>0</v>
      </c>
      <c r="H119" s="183">
        <f>[104]Sheet1!$D117</f>
        <v>0</v>
      </c>
      <c r="I119" s="183">
        <f t="shared" si="8"/>
        <v>0</v>
      </c>
      <c r="J119" s="183">
        <f>'[96]Managerial P&amp;L-WH'!$E119</f>
        <v>0</v>
      </c>
      <c r="K119" s="183">
        <f>[104]Sheet1!$E117</f>
        <v>0</v>
      </c>
      <c r="L119" s="183">
        <f t="shared" si="9"/>
        <v>0</v>
      </c>
      <c r="M119" s="183">
        <f>'[96]Managerial P&amp;L-WH'!$F119</f>
        <v>0</v>
      </c>
      <c r="N119" s="183">
        <f>[104]Sheet1!$F117</f>
        <v>0</v>
      </c>
      <c r="O119" s="183">
        <f t="shared" si="10"/>
        <v>0</v>
      </c>
      <c r="P119" s="183">
        <f>'[96]Managerial P&amp;L-WH'!$O119</f>
        <v>0</v>
      </c>
      <c r="Q119" s="183">
        <f>[104]Sheet1!$G117</f>
        <v>0</v>
      </c>
      <c r="R119" s="183">
        <f t="shared" si="11"/>
        <v>0</v>
      </c>
    </row>
    <row r="120" spans="1:18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3">
        <f>'[96]Managerial P&amp;L-WH'!$C120</f>
        <v>0</v>
      </c>
      <c r="E120" s="183">
        <f>[104]Sheet1!$C118</f>
        <v>0</v>
      </c>
      <c r="F120" s="183">
        <f t="shared" si="7"/>
        <v>0</v>
      </c>
      <c r="G120" s="183">
        <f>'[96]Managerial P&amp;L-WH'!$D120</f>
        <v>0</v>
      </c>
      <c r="H120" s="183">
        <f>[104]Sheet1!$D118</f>
        <v>0</v>
      </c>
      <c r="I120" s="183">
        <f t="shared" si="8"/>
        <v>0</v>
      </c>
      <c r="J120" s="183">
        <f>'[96]Managerial P&amp;L-WH'!$E120</f>
        <v>0</v>
      </c>
      <c r="K120" s="183">
        <f>[104]Sheet1!$E118</f>
        <v>0</v>
      </c>
      <c r="L120" s="183">
        <f t="shared" si="9"/>
        <v>0</v>
      </c>
      <c r="M120" s="183">
        <f>'[96]Managerial P&amp;L-WH'!$F120</f>
        <v>0</v>
      </c>
      <c r="N120" s="183">
        <f>[104]Sheet1!$F118</f>
        <v>0</v>
      </c>
      <c r="O120" s="183">
        <f t="shared" si="10"/>
        <v>0</v>
      </c>
      <c r="P120" s="183">
        <f>'[96]Managerial P&amp;L-WH'!$O120</f>
        <v>0</v>
      </c>
      <c r="Q120" s="183">
        <f>[104]Sheet1!$G118</f>
        <v>0</v>
      </c>
      <c r="R120" s="183">
        <f t="shared" si="11"/>
        <v>0</v>
      </c>
    </row>
    <row r="121" spans="1:18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3">
        <f>'[96]Managerial P&amp;L-WH'!$C121</f>
        <v>0</v>
      </c>
      <c r="E121" s="183">
        <f>[104]Sheet1!$C119</f>
        <v>0</v>
      </c>
      <c r="F121" s="183">
        <f t="shared" si="7"/>
        <v>0</v>
      </c>
      <c r="G121" s="183">
        <f>'[96]Managerial P&amp;L-WH'!$D121</f>
        <v>0</v>
      </c>
      <c r="H121" s="183">
        <f>[104]Sheet1!$D119</f>
        <v>0</v>
      </c>
      <c r="I121" s="183">
        <f t="shared" si="8"/>
        <v>0</v>
      </c>
      <c r="J121" s="183">
        <f>'[96]Managerial P&amp;L-WH'!$E121</f>
        <v>0</v>
      </c>
      <c r="K121" s="183">
        <f>[104]Sheet1!$E119</f>
        <v>0</v>
      </c>
      <c r="L121" s="183">
        <f t="shared" si="9"/>
        <v>0</v>
      </c>
      <c r="M121" s="183">
        <f>'[96]Managerial P&amp;L-WH'!$F121</f>
        <v>0</v>
      </c>
      <c r="N121" s="183">
        <f>[104]Sheet1!$F119</f>
        <v>0</v>
      </c>
      <c r="O121" s="183">
        <f t="shared" si="10"/>
        <v>0</v>
      </c>
      <c r="P121" s="183">
        <f>'[96]Managerial P&amp;L-WH'!$O121</f>
        <v>0</v>
      </c>
      <c r="Q121" s="183">
        <f>[104]Sheet1!$G119</f>
        <v>0</v>
      </c>
      <c r="R121" s="183">
        <f t="shared" si="11"/>
        <v>0</v>
      </c>
    </row>
    <row r="122" spans="1:18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3">
        <f>'[96]Managerial P&amp;L-WH'!$C122</f>
        <v>0</v>
      </c>
      <c r="E122" s="183">
        <f>[104]Sheet1!$C120</f>
        <v>0</v>
      </c>
      <c r="F122" s="183">
        <f t="shared" si="7"/>
        <v>0</v>
      </c>
      <c r="G122" s="183">
        <f>'[96]Managerial P&amp;L-WH'!$D122</f>
        <v>0</v>
      </c>
      <c r="H122" s="183">
        <f>[104]Sheet1!$D120</f>
        <v>0</v>
      </c>
      <c r="I122" s="183">
        <f t="shared" si="8"/>
        <v>0</v>
      </c>
      <c r="J122" s="183">
        <f>'[96]Managerial P&amp;L-WH'!$E122</f>
        <v>0</v>
      </c>
      <c r="K122" s="183">
        <f>[104]Sheet1!$E120</f>
        <v>0</v>
      </c>
      <c r="L122" s="183">
        <f t="shared" si="9"/>
        <v>0</v>
      </c>
      <c r="M122" s="183">
        <f>'[96]Managerial P&amp;L-WH'!$F122</f>
        <v>0</v>
      </c>
      <c r="N122" s="183">
        <f>[104]Sheet1!$F120</f>
        <v>0</v>
      </c>
      <c r="O122" s="183">
        <f t="shared" si="10"/>
        <v>0</v>
      </c>
      <c r="P122" s="183">
        <f>'[96]Managerial P&amp;L-WH'!$O122</f>
        <v>0</v>
      </c>
      <c r="Q122" s="183">
        <f>[104]Sheet1!$G120</f>
        <v>0</v>
      </c>
      <c r="R122" s="183">
        <f t="shared" si="11"/>
        <v>0</v>
      </c>
    </row>
    <row r="123" spans="1:18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3">
        <f>'[96]Managerial P&amp;L-WH'!$C123</f>
        <v>0</v>
      </c>
      <c r="E123" s="183">
        <f>[104]Sheet1!$C121</f>
        <v>0</v>
      </c>
      <c r="F123" s="183">
        <f t="shared" si="7"/>
        <v>0</v>
      </c>
      <c r="G123" s="183">
        <f>'[96]Managerial P&amp;L-WH'!$D123</f>
        <v>0</v>
      </c>
      <c r="H123" s="183">
        <f>[104]Sheet1!$D121</f>
        <v>0</v>
      </c>
      <c r="I123" s="183">
        <f t="shared" si="8"/>
        <v>0</v>
      </c>
      <c r="J123" s="183">
        <f>'[96]Managerial P&amp;L-WH'!$E123</f>
        <v>0</v>
      </c>
      <c r="K123" s="183">
        <f>[104]Sheet1!$E121</f>
        <v>0</v>
      </c>
      <c r="L123" s="183">
        <f t="shared" si="9"/>
        <v>0</v>
      </c>
      <c r="M123" s="183">
        <f>'[96]Managerial P&amp;L-WH'!$F123</f>
        <v>0</v>
      </c>
      <c r="N123" s="183">
        <f>[104]Sheet1!$F121</f>
        <v>0</v>
      </c>
      <c r="O123" s="183">
        <f t="shared" si="10"/>
        <v>0</v>
      </c>
      <c r="P123" s="183">
        <f>'[96]Managerial P&amp;L-WH'!$O123</f>
        <v>0</v>
      </c>
      <c r="Q123" s="183">
        <f>[104]Sheet1!$G121</f>
        <v>0</v>
      </c>
      <c r="R123" s="183">
        <f t="shared" si="11"/>
        <v>0</v>
      </c>
    </row>
    <row r="124" spans="1:18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3">
        <f>'[96]Managerial P&amp;L-WH'!$C124</f>
        <v>0</v>
      </c>
      <c r="E124" s="183">
        <f>[104]Sheet1!$C122</f>
        <v>0</v>
      </c>
      <c r="F124" s="183">
        <f t="shared" si="7"/>
        <v>0</v>
      </c>
      <c r="G124" s="183">
        <f>'[96]Managerial P&amp;L-WH'!$D124</f>
        <v>0</v>
      </c>
      <c r="H124" s="183">
        <f>[104]Sheet1!$D122</f>
        <v>0</v>
      </c>
      <c r="I124" s="183">
        <f t="shared" si="8"/>
        <v>0</v>
      </c>
      <c r="J124" s="183">
        <f>'[96]Managerial P&amp;L-WH'!$E124</f>
        <v>0</v>
      </c>
      <c r="K124" s="183">
        <f>[104]Sheet1!$E122</f>
        <v>0</v>
      </c>
      <c r="L124" s="183">
        <f t="shared" si="9"/>
        <v>0</v>
      </c>
      <c r="M124" s="183">
        <f>'[96]Managerial P&amp;L-WH'!$F124</f>
        <v>0</v>
      </c>
      <c r="N124" s="183">
        <f>[104]Sheet1!$F122</f>
        <v>0</v>
      </c>
      <c r="O124" s="183">
        <f t="shared" si="10"/>
        <v>0</v>
      </c>
      <c r="P124" s="183">
        <f>'[96]Managerial P&amp;L-WH'!$O124</f>
        <v>0</v>
      </c>
      <c r="Q124" s="183">
        <f>[104]Sheet1!$G122</f>
        <v>0</v>
      </c>
      <c r="R124" s="183">
        <f t="shared" si="11"/>
        <v>0</v>
      </c>
    </row>
    <row r="125" spans="1:18" s="15" customFormat="1" ht="15.95" customHeight="1" x14ac:dyDescent="0.2">
      <c r="A125" s="26"/>
      <c r="B125" s="179">
        <f t="shared" si="6"/>
        <v>122</v>
      </c>
      <c r="C125" s="196" t="s">
        <v>1644</v>
      </c>
      <c r="D125" s="183">
        <f>'[96]Managerial P&amp;L-WH'!$C125</f>
        <v>0</v>
      </c>
      <c r="E125" s="183">
        <f>[104]Sheet1!$C123</f>
        <v>0</v>
      </c>
      <c r="F125" s="183">
        <f t="shared" si="7"/>
        <v>0</v>
      </c>
      <c r="G125" s="183">
        <f>'[96]Managerial P&amp;L-WH'!$D125</f>
        <v>0</v>
      </c>
      <c r="H125" s="183">
        <f>[104]Sheet1!$D123</f>
        <v>0</v>
      </c>
      <c r="I125" s="183">
        <f t="shared" si="8"/>
        <v>0</v>
      </c>
      <c r="J125" s="183">
        <f>'[96]Managerial P&amp;L-WH'!$E125</f>
        <v>0</v>
      </c>
      <c r="K125" s="183">
        <f>[104]Sheet1!$E123</f>
        <v>0</v>
      </c>
      <c r="L125" s="183">
        <f t="shared" si="9"/>
        <v>0</v>
      </c>
      <c r="M125" s="183">
        <f>'[96]Managerial P&amp;L-WH'!$F125</f>
        <v>0</v>
      </c>
      <c r="N125" s="183">
        <f>[104]Sheet1!$F123</f>
        <v>0</v>
      </c>
      <c r="O125" s="183">
        <f t="shared" si="10"/>
        <v>0</v>
      </c>
      <c r="P125" s="183">
        <f>'[96]Managerial P&amp;L-WH'!$O125</f>
        <v>0</v>
      </c>
      <c r="Q125" s="183">
        <f>[104]Sheet1!$G123</f>
        <v>0</v>
      </c>
      <c r="R125" s="183">
        <f t="shared" si="11"/>
        <v>0</v>
      </c>
    </row>
    <row r="126" spans="1:18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3">
        <f>'[96]Managerial P&amp;L-WH'!$C126</f>
        <v>0</v>
      </c>
      <c r="E126" s="183">
        <f>[104]Sheet1!$C124</f>
        <v>0</v>
      </c>
      <c r="F126" s="183">
        <f t="shared" si="7"/>
        <v>0</v>
      </c>
      <c r="G126" s="183">
        <f>'[96]Managerial P&amp;L-WH'!$D126</f>
        <v>0</v>
      </c>
      <c r="H126" s="183">
        <f>[104]Sheet1!$D124</f>
        <v>0</v>
      </c>
      <c r="I126" s="183">
        <f t="shared" si="8"/>
        <v>0</v>
      </c>
      <c r="J126" s="183">
        <f>'[96]Managerial P&amp;L-WH'!$E126</f>
        <v>0</v>
      </c>
      <c r="K126" s="183">
        <f>[104]Sheet1!$E124</f>
        <v>0</v>
      </c>
      <c r="L126" s="183">
        <f t="shared" si="9"/>
        <v>0</v>
      </c>
      <c r="M126" s="183">
        <f>'[96]Managerial P&amp;L-WH'!$F126</f>
        <v>0</v>
      </c>
      <c r="N126" s="183">
        <f>[104]Sheet1!$F124</f>
        <v>0</v>
      </c>
      <c r="O126" s="183">
        <f t="shared" si="10"/>
        <v>0</v>
      </c>
      <c r="P126" s="183">
        <f>'[96]Managerial P&amp;L-WH'!$O126</f>
        <v>0</v>
      </c>
      <c r="Q126" s="183">
        <f>[104]Sheet1!$G124</f>
        <v>0</v>
      </c>
      <c r="R126" s="183">
        <f t="shared" si="11"/>
        <v>0</v>
      </c>
    </row>
    <row r="127" spans="1:18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3">
        <f>'[96]Managerial P&amp;L-WH'!$C127</f>
        <v>0</v>
      </c>
      <c r="E127" s="183">
        <f>[104]Sheet1!$C125</f>
        <v>0</v>
      </c>
      <c r="F127" s="183">
        <f t="shared" si="7"/>
        <v>0</v>
      </c>
      <c r="G127" s="183">
        <f>'[96]Managerial P&amp;L-WH'!$D127</f>
        <v>0</v>
      </c>
      <c r="H127" s="183">
        <f>[104]Sheet1!$D125</f>
        <v>0</v>
      </c>
      <c r="I127" s="183">
        <f t="shared" si="8"/>
        <v>0</v>
      </c>
      <c r="J127" s="183">
        <f>'[96]Managerial P&amp;L-WH'!$E127</f>
        <v>0</v>
      </c>
      <c r="K127" s="183">
        <f>[104]Sheet1!$E125</f>
        <v>0</v>
      </c>
      <c r="L127" s="183">
        <f t="shared" si="9"/>
        <v>0</v>
      </c>
      <c r="M127" s="183">
        <f>'[96]Managerial P&amp;L-WH'!$F127</f>
        <v>0</v>
      </c>
      <c r="N127" s="183">
        <f>[104]Sheet1!$F125</f>
        <v>0</v>
      </c>
      <c r="O127" s="183">
        <f t="shared" si="10"/>
        <v>0</v>
      </c>
      <c r="P127" s="183">
        <f>'[96]Managerial P&amp;L-WH'!$O127</f>
        <v>0</v>
      </c>
      <c r="Q127" s="183">
        <f>[104]Sheet1!$G125</f>
        <v>0</v>
      </c>
      <c r="R127" s="184">
        <f t="shared" si="11"/>
        <v>0</v>
      </c>
    </row>
    <row r="128" spans="1:18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3">
        <f>'[96]Managerial P&amp;L-WH'!$C128</f>
        <v>0</v>
      </c>
      <c r="E128" s="183">
        <f>[104]Sheet1!$C126</f>
        <v>0</v>
      </c>
      <c r="F128" s="183">
        <f t="shared" si="7"/>
        <v>0</v>
      </c>
      <c r="G128" s="183">
        <f>'[96]Managerial P&amp;L-WH'!$D128</f>
        <v>0</v>
      </c>
      <c r="H128" s="183">
        <f>[104]Sheet1!$D126</f>
        <v>0</v>
      </c>
      <c r="I128" s="183">
        <f t="shared" si="8"/>
        <v>0</v>
      </c>
      <c r="J128" s="183">
        <f>'[96]Managerial P&amp;L-WH'!$E128</f>
        <v>0</v>
      </c>
      <c r="K128" s="183">
        <f>[104]Sheet1!$E126</f>
        <v>0</v>
      </c>
      <c r="L128" s="183">
        <f t="shared" si="9"/>
        <v>0</v>
      </c>
      <c r="M128" s="183">
        <f>'[96]Managerial P&amp;L-WH'!$F128</f>
        <v>0</v>
      </c>
      <c r="N128" s="183">
        <f>[104]Sheet1!$F126</f>
        <v>0</v>
      </c>
      <c r="O128" s="183">
        <f t="shared" si="10"/>
        <v>0</v>
      </c>
      <c r="P128" s="183">
        <f>'[96]Managerial P&amp;L-WH'!$O128</f>
        <v>0</v>
      </c>
      <c r="Q128" s="183">
        <f>[104]Sheet1!$G126</f>
        <v>0</v>
      </c>
      <c r="R128" s="183">
        <f t="shared" si="11"/>
        <v>0</v>
      </c>
    </row>
    <row r="129" spans="1:18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3">
        <f>'[96]Managerial P&amp;L-WH'!$C129</f>
        <v>0</v>
      </c>
      <c r="E129" s="183">
        <f>[104]Sheet1!$C127</f>
        <v>0</v>
      </c>
      <c r="F129" s="183">
        <f t="shared" si="7"/>
        <v>0</v>
      </c>
      <c r="G129" s="183">
        <f>'[96]Managerial P&amp;L-WH'!$D129</f>
        <v>0</v>
      </c>
      <c r="H129" s="183">
        <f>[104]Sheet1!$D127</f>
        <v>0</v>
      </c>
      <c r="I129" s="183">
        <f t="shared" si="8"/>
        <v>0</v>
      </c>
      <c r="J129" s="183">
        <f>'[96]Managerial P&amp;L-WH'!$E129</f>
        <v>0</v>
      </c>
      <c r="K129" s="183">
        <f>[104]Sheet1!$E127</f>
        <v>0</v>
      </c>
      <c r="L129" s="183">
        <f t="shared" si="9"/>
        <v>0</v>
      </c>
      <c r="M129" s="183">
        <f>'[96]Managerial P&amp;L-WH'!$F129</f>
        <v>0</v>
      </c>
      <c r="N129" s="183">
        <f>[104]Sheet1!$F127</f>
        <v>0</v>
      </c>
      <c r="O129" s="183">
        <f t="shared" si="10"/>
        <v>0</v>
      </c>
      <c r="P129" s="183">
        <f>'[96]Managerial P&amp;L-WH'!$O129</f>
        <v>0</v>
      </c>
      <c r="Q129" s="183">
        <f>[104]Sheet1!$G127</f>
        <v>0</v>
      </c>
      <c r="R129" s="183">
        <f t="shared" si="11"/>
        <v>0</v>
      </c>
    </row>
    <row r="130" spans="1:18" s="15" customFormat="1" ht="15.95" customHeight="1" x14ac:dyDescent="0.2">
      <c r="A130" s="26"/>
      <c r="B130" s="179">
        <f t="shared" si="6"/>
        <v>127</v>
      </c>
      <c r="C130" s="196" t="s">
        <v>1644</v>
      </c>
      <c r="D130" s="183">
        <f>'[96]Managerial P&amp;L-WH'!$C130</f>
        <v>0</v>
      </c>
      <c r="E130" s="183">
        <f>[104]Sheet1!$C128</f>
        <v>0</v>
      </c>
      <c r="F130" s="183">
        <f t="shared" si="7"/>
        <v>0</v>
      </c>
      <c r="G130" s="183">
        <f>'[96]Managerial P&amp;L-WH'!$D130</f>
        <v>0</v>
      </c>
      <c r="H130" s="183">
        <f>[104]Sheet1!$D128</f>
        <v>0</v>
      </c>
      <c r="I130" s="183">
        <f t="shared" si="8"/>
        <v>0</v>
      </c>
      <c r="J130" s="183">
        <f>'[96]Managerial P&amp;L-WH'!$E130</f>
        <v>0</v>
      </c>
      <c r="K130" s="183">
        <f>[104]Sheet1!$E128</f>
        <v>0</v>
      </c>
      <c r="L130" s="183">
        <f t="shared" si="9"/>
        <v>0</v>
      </c>
      <c r="M130" s="183">
        <f>'[96]Managerial P&amp;L-WH'!$F130</f>
        <v>0</v>
      </c>
      <c r="N130" s="183">
        <f>[104]Sheet1!$F128</f>
        <v>0</v>
      </c>
      <c r="O130" s="183">
        <f t="shared" si="10"/>
        <v>0</v>
      </c>
      <c r="P130" s="183">
        <f>'[96]Managerial P&amp;L-WH'!$O130</f>
        <v>0</v>
      </c>
      <c r="Q130" s="183">
        <f>[104]Sheet1!$G128</f>
        <v>0</v>
      </c>
      <c r="R130" s="183">
        <f t="shared" si="11"/>
        <v>0</v>
      </c>
    </row>
    <row r="131" spans="1:18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3">
        <f>'[96]Managerial P&amp;L-WH'!$C131</f>
        <v>0</v>
      </c>
      <c r="E131" s="183">
        <f>[104]Sheet1!$C129</f>
        <v>0</v>
      </c>
      <c r="F131" s="183">
        <f t="shared" si="7"/>
        <v>0</v>
      </c>
      <c r="G131" s="183">
        <f>'[96]Managerial P&amp;L-WH'!$D131</f>
        <v>0</v>
      </c>
      <c r="H131" s="183">
        <f>[104]Sheet1!$D129</f>
        <v>0</v>
      </c>
      <c r="I131" s="183">
        <f t="shared" si="8"/>
        <v>0</v>
      </c>
      <c r="J131" s="183">
        <f>'[96]Managerial P&amp;L-WH'!$E131</f>
        <v>0</v>
      </c>
      <c r="K131" s="183">
        <f>[104]Sheet1!$E129</f>
        <v>0</v>
      </c>
      <c r="L131" s="183">
        <f t="shared" si="9"/>
        <v>0</v>
      </c>
      <c r="M131" s="183">
        <f>'[96]Managerial P&amp;L-WH'!$F131</f>
        <v>4422.83</v>
      </c>
      <c r="N131" s="183" t="str">
        <f>[104]Sheet1!$F129</f>
        <v>4,422.83</v>
      </c>
      <c r="O131" s="183">
        <f t="shared" si="10"/>
        <v>0</v>
      </c>
      <c r="P131" s="183">
        <f>'[96]Managerial P&amp;L-WH'!$O131</f>
        <v>4422.83</v>
      </c>
      <c r="Q131" s="183" t="str">
        <f>[104]Sheet1!$G129</f>
        <v>4,422.83</v>
      </c>
      <c r="R131" s="183">
        <f t="shared" si="11"/>
        <v>0</v>
      </c>
    </row>
    <row r="132" spans="1:18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3">
        <f>'[96]Managerial P&amp;L-WH'!$C132</f>
        <v>0</v>
      </c>
      <c r="E132" s="183">
        <f>[104]Sheet1!$C130</f>
        <v>0</v>
      </c>
      <c r="F132" s="183">
        <f t="shared" si="7"/>
        <v>0</v>
      </c>
      <c r="G132" s="183">
        <f>'[96]Managerial P&amp;L-WH'!$D132</f>
        <v>0</v>
      </c>
      <c r="H132" s="183">
        <f>[104]Sheet1!$D130</f>
        <v>0</v>
      </c>
      <c r="I132" s="183">
        <f t="shared" si="8"/>
        <v>0</v>
      </c>
      <c r="J132" s="183">
        <f>'[96]Managerial P&amp;L-WH'!$E132</f>
        <v>0</v>
      </c>
      <c r="K132" s="183">
        <f>[104]Sheet1!$E130</f>
        <v>0</v>
      </c>
      <c r="L132" s="183">
        <f t="shared" si="9"/>
        <v>0</v>
      </c>
      <c r="M132" s="183">
        <f>'[96]Managerial P&amp;L-WH'!$F132</f>
        <v>7.991232469768246E-3</v>
      </c>
      <c r="N132" s="183">
        <f>[104]Sheet1!$F130</f>
        <v>125.13</v>
      </c>
      <c r="O132" s="183">
        <f t="shared" si="10"/>
        <v>-125.12200876753023</v>
      </c>
      <c r="P132" s="183">
        <f>'[96]Managerial P&amp;L-WH'!$O132</f>
        <v>7.991232469768246E-3</v>
      </c>
      <c r="Q132" s="183">
        <f>[104]Sheet1!$G130</f>
        <v>125.13</v>
      </c>
      <c r="R132" s="184">
        <f t="shared" si="11"/>
        <v>-125.12200876753023</v>
      </c>
    </row>
    <row r="133" spans="1:18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3">
        <f>'[96]Managerial P&amp;L-WH'!$C133</f>
        <v>0</v>
      </c>
      <c r="E133" s="183">
        <f>[104]Sheet1!$C131</f>
        <v>0</v>
      </c>
      <c r="F133" s="183">
        <f t="shared" ref="F133:F161" si="13">D133-E133</f>
        <v>0</v>
      </c>
      <c r="G133" s="183">
        <f>'[96]Managerial P&amp;L-WH'!$D133</f>
        <v>0</v>
      </c>
      <c r="H133" s="183">
        <f>[104]Sheet1!$D131</f>
        <v>0</v>
      </c>
      <c r="I133" s="183">
        <f t="shared" ref="I133:I161" si="14">G133-H133</f>
        <v>0</v>
      </c>
      <c r="J133" s="183">
        <f>'[96]Managerial P&amp;L-WH'!$E133</f>
        <v>0</v>
      </c>
      <c r="K133" s="183">
        <f>[104]Sheet1!$E131</f>
        <v>0</v>
      </c>
      <c r="L133" s="183">
        <f t="shared" ref="L133:L161" si="15">J133-K133</f>
        <v>0</v>
      </c>
      <c r="M133" s="183">
        <f>'[96]Managerial P&amp;L-WH'!$F133</f>
        <v>0</v>
      </c>
      <c r="N133" s="183">
        <f>[104]Sheet1!$F131</f>
        <v>0</v>
      </c>
      <c r="O133" s="183">
        <f t="shared" ref="O133:O161" si="16">M133-N133</f>
        <v>0</v>
      </c>
      <c r="P133" s="183">
        <f>'[96]Managerial P&amp;L-WH'!$O133</f>
        <v>0</v>
      </c>
      <c r="Q133" s="183">
        <f>[104]Sheet1!$G131</f>
        <v>0</v>
      </c>
      <c r="R133" s="183">
        <f t="shared" ref="R133:R160" si="17">P133-Q133</f>
        <v>0</v>
      </c>
    </row>
    <row r="134" spans="1:18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3">
        <f>'[96]Managerial P&amp;L-WH'!$C134</f>
        <v>0</v>
      </c>
      <c r="E134" s="183">
        <f>[104]Sheet1!$C132</f>
        <v>0</v>
      </c>
      <c r="F134" s="183">
        <f t="shared" si="13"/>
        <v>0</v>
      </c>
      <c r="G134" s="183">
        <f>'[96]Managerial P&amp;L-WH'!$D134</f>
        <v>0</v>
      </c>
      <c r="H134" s="183">
        <f>[104]Sheet1!$D132</f>
        <v>0</v>
      </c>
      <c r="I134" s="183">
        <f t="shared" si="14"/>
        <v>0</v>
      </c>
      <c r="J134" s="183">
        <f>'[96]Managerial P&amp;L-WH'!$E134</f>
        <v>0</v>
      </c>
      <c r="K134" s="183">
        <f>[104]Sheet1!$E132</f>
        <v>0</v>
      </c>
      <c r="L134" s="183">
        <f t="shared" si="15"/>
        <v>0</v>
      </c>
      <c r="M134" s="183">
        <f>'[96]Managerial P&amp;L-WH'!$F134</f>
        <v>0</v>
      </c>
      <c r="N134" s="183">
        <f>[104]Sheet1!$F132</f>
        <v>0</v>
      </c>
      <c r="O134" s="183">
        <f t="shared" si="16"/>
        <v>0</v>
      </c>
      <c r="P134" s="183">
        <f>'[96]Managerial P&amp;L-WH'!$O134</f>
        <v>0</v>
      </c>
      <c r="Q134" s="183">
        <f>[104]Sheet1!$G132</f>
        <v>0</v>
      </c>
      <c r="R134" s="183">
        <f t="shared" si="17"/>
        <v>0</v>
      </c>
    </row>
    <row r="135" spans="1:18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3">
        <f>'[96]Managerial P&amp;L-WH'!$C135</f>
        <v>0</v>
      </c>
      <c r="E135" s="183">
        <f>[104]Sheet1!$C133</f>
        <v>0</v>
      </c>
      <c r="F135" s="183">
        <f t="shared" si="13"/>
        <v>0</v>
      </c>
      <c r="G135" s="183">
        <f>'[96]Managerial P&amp;L-WH'!$D135</f>
        <v>0</v>
      </c>
      <c r="H135" s="183">
        <f>[104]Sheet1!$D133</f>
        <v>0</v>
      </c>
      <c r="I135" s="183">
        <f t="shared" si="14"/>
        <v>0</v>
      </c>
      <c r="J135" s="183">
        <f>'[96]Managerial P&amp;L-WH'!$E135</f>
        <v>0</v>
      </c>
      <c r="K135" s="183">
        <f>[104]Sheet1!$E133</f>
        <v>0</v>
      </c>
      <c r="L135" s="183">
        <f t="shared" si="15"/>
        <v>0</v>
      </c>
      <c r="M135" s="183">
        <f>'[96]Managerial P&amp;L-WH'!$F135</f>
        <v>0</v>
      </c>
      <c r="N135" s="183">
        <f>[104]Sheet1!$F133</f>
        <v>0</v>
      </c>
      <c r="O135" s="183">
        <f t="shared" si="16"/>
        <v>0</v>
      </c>
      <c r="P135" s="183">
        <f>'[96]Managerial P&amp;L-WH'!$O135</f>
        <v>0</v>
      </c>
      <c r="Q135" s="183">
        <f>[104]Sheet1!$G133</f>
        <v>0</v>
      </c>
      <c r="R135" s="183">
        <f t="shared" si="17"/>
        <v>0</v>
      </c>
    </row>
    <row r="136" spans="1:18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3">
        <f>'[96]Managerial P&amp;L-WH'!$C136</f>
        <v>0</v>
      </c>
      <c r="E136" s="183">
        <f>[104]Sheet1!$C134</f>
        <v>0</v>
      </c>
      <c r="F136" s="183">
        <f t="shared" si="13"/>
        <v>0</v>
      </c>
      <c r="G136" s="183">
        <f>'[96]Managerial P&amp;L-WH'!$D136</f>
        <v>0</v>
      </c>
      <c r="H136" s="183">
        <f>[104]Sheet1!$D134</f>
        <v>0</v>
      </c>
      <c r="I136" s="183">
        <f t="shared" si="14"/>
        <v>0</v>
      </c>
      <c r="J136" s="183">
        <f>'[96]Managerial P&amp;L-WH'!$E136</f>
        <v>0</v>
      </c>
      <c r="K136" s="183">
        <f>[104]Sheet1!$E134</f>
        <v>0</v>
      </c>
      <c r="L136" s="183">
        <f t="shared" si="15"/>
        <v>0</v>
      </c>
      <c r="M136" s="183">
        <f>'[96]Managerial P&amp;L-WH'!$F136</f>
        <v>0</v>
      </c>
      <c r="N136" s="183">
        <f>[104]Sheet1!$F134</f>
        <v>0</v>
      </c>
      <c r="O136" s="183">
        <f t="shared" si="16"/>
        <v>0</v>
      </c>
      <c r="P136" s="183">
        <f>'[96]Managerial P&amp;L-WH'!$O136</f>
        <v>0</v>
      </c>
      <c r="Q136" s="183">
        <f>[104]Sheet1!$G134</f>
        <v>0</v>
      </c>
      <c r="R136" s="183">
        <f t="shared" si="17"/>
        <v>0</v>
      </c>
    </row>
    <row r="137" spans="1:18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3">
        <f>'[96]Managerial P&amp;L-WH'!$C137</f>
        <v>0</v>
      </c>
      <c r="E137" s="183">
        <f>[104]Sheet1!$C135</f>
        <v>0</v>
      </c>
      <c r="F137" s="183">
        <f t="shared" si="13"/>
        <v>0</v>
      </c>
      <c r="G137" s="183">
        <f>'[96]Managerial P&amp;L-WH'!$D137</f>
        <v>0</v>
      </c>
      <c r="H137" s="183">
        <f>[104]Sheet1!$D135</f>
        <v>0</v>
      </c>
      <c r="I137" s="183">
        <f t="shared" si="14"/>
        <v>0</v>
      </c>
      <c r="J137" s="183">
        <f>'[96]Managerial P&amp;L-WH'!$E137</f>
        <v>0</v>
      </c>
      <c r="K137" s="183">
        <f>[104]Sheet1!$E135</f>
        <v>0</v>
      </c>
      <c r="L137" s="183">
        <f t="shared" si="15"/>
        <v>0</v>
      </c>
      <c r="M137" s="183">
        <f>'[96]Managerial P&amp;L-WH'!$F137</f>
        <v>0</v>
      </c>
      <c r="N137" s="183">
        <f>[104]Sheet1!$F135</f>
        <v>0</v>
      </c>
      <c r="O137" s="183">
        <f t="shared" si="16"/>
        <v>0</v>
      </c>
      <c r="P137" s="183">
        <f>'[96]Managerial P&amp;L-WH'!$O137</f>
        <v>0</v>
      </c>
      <c r="Q137" s="183">
        <f>[104]Sheet1!$G135</f>
        <v>0</v>
      </c>
      <c r="R137" s="183">
        <f t="shared" si="17"/>
        <v>0</v>
      </c>
    </row>
    <row r="138" spans="1:18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3">
        <f>'[96]Managerial P&amp;L-WH'!$C138</f>
        <v>0</v>
      </c>
      <c r="E138" s="183">
        <f>[104]Sheet1!$C136</f>
        <v>0</v>
      </c>
      <c r="F138" s="183">
        <f t="shared" si="13"/>
        <v>0</v>
      </c>
      <c r="G138" s="183">
        <f>'[96]Managerial P&amp;L-WH'!$D138</f>
        <v>0</v>
      </c>
      <c r="H138" s="183">
        <f>[104]Sheet1!$D136</f>
        <v>0</v>
      </c>
      <c r="I138" s="183">
        <f t="shared" si="14"/>
        <v>0</v>
      </c>
      <c r="J138" s="183">
        <f>'[96]Managerial P&amp;L-WH'!$E138</f>
        <v>0</v>
      </c>
      <c r="K138" s="183">
        <f>[104]Sheet1!$E136</f>
        <v>0</v>
      </c>
      <c r="L138" s="183">
        <f t="shared" si="15"/>
        <v>0</v>
      </c>
      <c r="M138" s="183">
        <f>'[96]Managerial P&amp;L-WH'!$F138</f>
        <v>0</v>
      </c>
      <c r="N138" s="183">
        <f>[104]Sheet1!$F136</f>
        <v>0</v>
      </c>
      <c r="O138" s="183">
        <f t="shared" si="16"/>
        <v>0</v>
      </c>
      <c r="P138" s="183">
        <f>'[96]Managerial P&amp;L-WH'!$O138</f>
        <v>0</v>
      </c>
      <c r="Q138" s="183">
        <f>[104]Sheet1!$G136</f>
        <v>0</v>
      </c>
      <c r="R138" s="183">
        <f t="shared" si="17"/>
        <v>0</v>
      </c>
    </row>
    <row r="139" spans="1:18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3">
        <f>'[96]Managerial P&amp;L-WH'!$C139</f>
        <v>0</v>
      </c>
      <c r="E139" s="183">
        <f>[104]Sheet1!$C137</f>
        <v>0</v>
      </c>
      <c r="F139" s="183">
        <f t="shared" si="13"/>
        <v>0</v>
      </c>
      <c r="G139" s="183">
        <f>'[96]Managerial P&amp;L-WH'!$D139</f>
        <v>0</v>
      </c>
      <c r="H139" s="183">
        <f>[104]Sheet1!$D137</f>
        <v>0</v>
      </c>
      <c r="I139" s="183">
        <f t="shared" si="14"/>
        <v>0</v>
      </c>
      <c r="J139" s="183">
        <f>'[96]Managerial P&amp;L-WH'!$E139</f>
        <v>0</v>
      </c>
      <c r="K139" s="183">
        <f>[104]Sheet1!$E137</f>
        <v>0</v>
      </c>
      <c r="L139" s="183">
        <f t="shared" si="15"/>
        <v>0</v>
      </c>
      <c r="M139" s="183">
        <f>'[96]Managerial P&amp;L-WH'!$F139</f>
        <v>0</v>
      </c>
      <c r="N139" s="183">
        <f>[104]Sheet1!$F137</f>
        <v>0</v>
      </c>
      <c r="O139" s="183">
        <f t="shared" si="16"/>
        <v>0</v>
      </c>
      <c r="P139" s="183">
        <f>'[96]Managerial P&amp;L-WH'!$O139</f>
        <v>0</v>
      </c>
      <c r="Q139" s="183">
        <f>[104]Sheet1!$G137</f>
        <v>0</v>
      </c>
      <c r="R139" s="183">
        <f t="shared" si="17"/>
        <v>0</v>
      </c>
    </row>
    <row r="140" spans="1:18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3">
        <f>'[96]Managerial P&amp;L-WH'!$C140</f>
        <v>0</v>
      </c>
      <c r="E140" s="183">
        <f>[104]Sheet1!$C138</f>
        <v>0</v>
      </c>
      <c r="F140" s="183">
        <f t="shared" si="13"/>
        <v>0</v>
      </c>
      <c r="G140" s="183">
        <f>'[96]Managerial P&amp;L-WH'!$D140</f>
        <v>0</v>
      </c>
      <c r="H140" s="183">
        <f>[104]Sheet1!$D138</f>
        <v>0</v>
      </c>
      <c r="I140" s="183">
        <f t="shared" si="14"/>
        <v>0</v>
      </c>
      <c r="J140" s="183">
        <f>'[96]Managerial P&amp;L-WH'!$E140</f>
        <v>0</v>
      </c>
      <c r="K140" s="183">
        <f>[104]Sheet1!$E138</f>
        <v>0</v>
      </c>
      <c r="L140" s="183">
        <f t="shared" si="15"/>
        <v>0</v>
      </c>
      <c r="M140" s="183">
        <f>'[96]Managerial P&amp;L-WH'!$F140</f>
        <v>0</v>
      </c>
      <c r="N140" s="183">
        <f>[104]Sheet1!$F138</f>
        <v>0</v>
      </c>
      <c r="O140" s="183">
        <f t="shared" si="16"/>
        <v>0</v>
      </c>
      <c r="P140" s="183">
        <f>'[96]Managerial P&amp;L-WH'!$O140</f>
        <v>0</v>
      </c>
      <c r="Q140" s="183">
        <f>[104]Sheet1!$G138</f>
        <v>0</v>
      </c>
      <c r="R140" s="183">
        <f t="shared" si="17"/>
        <v>0</v>
      </c>
    </row>
    <row r="141" spans="1:18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3">
        <f>'[96]Managerial P&amp;L-WH'!$C141</f>
        <v>0</v>
      </c>
      <c r="E141" s="183">
        <f>[104]Sheet1!$C139</f>
        <v>0</v>
      </c>
      <c r="F141" s="183">
        <f t="shared" si="13"/>
        <v>0</v>
      </c>
      <c r="G141" s="183">
        <f>'[96]Managerial P&amp;L-WH'!$D141</f>
        <v>0</v>
      </c>
      <c r="H141" s="183">
        <f>[104]Sheet1!$D139</f>
        <v>0</v>
      </c>
      <c r="I141" s="183">
        <f t="shared" si="14"/>
        <v>0</v>
      </c>
      <c r="J141" s="183">
        <f>'[96]Managerial P&amp;L-WH'!$E141</f>
        <v>0</v>
      </c>
      <c r="K141" s="183">
        <f>[104]Sheet1!$E139</f>
        <v>0</v>
      </c>
      <c r="L141" s="183">
        <f t="shared" si="15"/>
        <v>0</v>
      </c>
      <c r="M141" s="183">
        <f>'[96]Managerial P&amp;L-WH'!$F141</f>
        <v>0</v>
      </c>
      <c r="N141" s="183">
        <f>[104]Sheet1!$F139</f>
        <v>0</v>
      </c>
      <c r="O141" s="183">
        <f t="shared" si="16"/>
        <v>0</v>
      </c>
      <c r="P141" s="183">
        <f>'[96]Managerial P&amp;L-WH'!$O141</f>
        <v>0</v>
      </c>
      <c r="Q141" s="183">
        <f>[104]Sheet1!$G139</f>
        <v>0</v>
      </c>
      <c r="R141" s="183">
        <f t="shared" si="17"/>
        <v>0</v>
      </c>
    </row>
    <row r="142" spans="1:18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3">
        <f>'[96]Managerial P&amp;L-WH'!$C142</f>
        <v>0</v>
      </c>
      <c r="E142" s="183">
        <f>[104]Sheet1!$C140</f>
        <v>0</v>
      </c>
      <c r="F142" s="183">
        <f t="shared" si="13"/>
        <v>0</v>
      </c>
      <c r="G142" s="183">
        <f>'[96]Managerial P&amp;L-WH'!$D142</f>
        <v>0</v>
      </c>
      <c r="H142" s="183">
        <f>[104]Sheet1!$D140</f>
        <v>0</v>
      </c>
      <c r="I142" s="183">
        <f t="shared" si="14"/>
        <v>0</v>
      </c>
      <c r="J142" s="183">
        <f>'[96]Managerial P&amp;L-WH'!$E142</f>
        <v>0</v>
      </c>
      <c r="K142" s="183">
        <f>[104]Sheet1!$E140</f>
        <v>0</v>
      </c>
      <c r="L142" s="183">
        <f t="shared" si="15"/>
        <v>0</v>
      </c>
      <c r="M142" s="183">
        <f>'[96]Managerial P&amp;L-WH'!$F142</f>
        <v>0</v>
      </c>
      <c r="N142" s="183">
        <f>[104]Sheet1!$F140</f>
        <v>0</v>
      </c>
      <c r="O142" s="183">
        <f t="shared" si="16"/>
        <v>0</v>
      </c>
      <c r="P142" s="183">
        <f>'[96]Managerial P&amp;L-WH'!$O142</f>
        <v>0</v>
      </c>
      <c r="Q142" s="183">
        <f>[104]Sheet1!$G140</f>
        <v>0</v>
      </c>
      <c r="R142" s="183">
        <f t="shared" si="17"/>
        <v>0</v>
      </c>
    </row>
    <row r="143" spans="1:18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3">
        <f>'[96]Managerial P&amp;L-WH'!$C143</f>
        <v>0</v>
      </c>
      <c r="E143" s="183">
        <f>[104]Sheet1!$C141</f>
        <v>0</v>
      </c>
      <c r="F143" s="183">
        <f t="shared" si="13"/>
        <v>0</v>
      </c>
      <c r="G143" s="183">
        <f>'[96]Managerial P&amp;L-WH'!$D143</f>
        <v>0</v>
      </c>
      <c r="H143" s="183">
        <f>[104]Sheet1!$D141</f>
        <v>0</v>
      </c>
      <c r="I143" s="183">
        <f t="shared" si="14"/>
        <v>0</v>
      </c>
      <c r="J143" s="183">
        <f>'[96]Managerial P&amp;L-WH'!$E143</f>
        <v>0</v>
      </c>
      <c r="K143" s="183">
        <f>[104]Sheet1!$E141</f>
        <v>0</v>
      </c>
      <c r="L143" s="183">
        <f t="shared" si="15"/>
        <v>0</v>
      </c>
      <c r="M143" s="183">
        <f>'[96]Managerial P&amp;L-WH'!$F143</f>
        <v>4422.83</v>
      </c>
      <c r="N143" s="183" t="str">
        <f>[104]Sheet1!$F141</f>
        <v>4,422.83</v>
      </c>
      <c r="O143" s="183">
        <f t="shared" si="16"/>
        <v>0</v>
      </c>
      <c r="P143" s="183">
        <f>'[96]Managerial P&amp;L-WH'!$O143</f>
        <v>4422.83</v>
      </c>
      <c r="Q143" s="183" t="str">
        <f>[104]Sheet1!$G141</f>
        <v>4,422.83</v>
      </c>
      <c r="R143" s="183">
        <f t="shared" si="17"/>
        <v>0</v>
      </c>
    </row>
    <row r="144" spans="1:18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3">
        <f>'[96]Managerial P&amp;L-WH'!$C144</f>
        <v>0</v>
      </c>
      <c r="E144" s="183">
        <f>[104]Sheet1!$C142</f>
        <v>0</v>
      </c>
      <c r="F144" s="183">
        <f t="shared" si="13"/>
        <v>0</v>
      </c>
      <c r="G144" s="183">
        <f>'[96]Managerial P&amp;L-WH'!$D144</f>
        <v>0</v>
      </c>
      <c r="H144" s="183">
        <f>[104]Sheet1!$D142</f>
        <v>0</v>
      </c>
      <c r="I144" s="183">
        <f t="shared" si="14"/>
        <v>0</v>
      </c>
      <c r="J144" s="183">
        <f>'[96]Managerial P&amp;L-WH'!$E144</f>
        <v>0</v>
      </c>
      <c r="K144" s="183">
        <f>[104]Sheet1!$E142</f>
        <v>0</v>
      </c>
      <c r="L144" s="183">
        <f t="shared" si="15"/>
        <v>0</v>
      </c>
      <c r="M144" s="183">
        <f>'[96]Managerial P&amp;L-WH'!$F144</f>
        <v>0</v>
      </c>
      <c r="N144" s="183">
        <f>[104]Sheet1!$F142</f>
        <v>0</v>
      </c>
      <c r="O144" s="183">
        <f t="shared" si="16"/>
        <v>0</v>
      </c>
      <c r="P144" s="183">
        <f>'[96]Managerial P&amp;L-WH'!$O144</f>
        <v>0</v>
      </c>
      <c r="Q144" s="183">
        <f>[104]Sheet1!$G142</f>
        <v>0</v>
      </c>
      <c r="R144" s="183">
        <f t="shared" si="17"/>
        <v>0</v>
      </c>
    </row>
    <row r="145" spans="1:18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3">
        <f>'[96]Managerial P&amp;L-WH'!$C145</f>
        <v>0</v>
      </c>
      <c r="E145" s="183">
        <f>[104]Sheet1!$C143</f>
        <v>0</v>
      </c>
      <c r="F145" s="183">
        <f t="shared" si="13"/>
        <v>0</v>
      </c>
      <c r="G145" s="183">
        <f>'[96]Managerial P&amp;L-WH'!$D145</f>
        <v>6461.63</v>
      </c>
      <c r="H145" s="183" t="str">
        <f>[104]Sheet1!$D143</f>
        <v>6,461.63</v>
      </c>
      <c r="I145" s="183">
        <f t="shared" si="14"/>
        <v>0</v>
      </c>
      <c r="J145" s="183">
        <f>'[96]Managerial P&amp;L-WH'!$E145</f>
        <v>8732.59</v>
      </c>
      <c r="K145" s="183" t="str">
        <f>[104]Sheet1!$E143</f>
        <v>8,732.59</v>
      </c>
      <c r="L145" s="183">
        <f t="shared" si="15"/>
        <v>0</v>
      </c>
      <c r="M145" s="183">
        <f>'[96]Managerial P&amp;L-WH'!$F145</f>
        <v>8692.4</v>
      </c>
      <c r="N145" s="183" t="str">
        <f>[104]Sheet1!$F143</f>
        <v>8,692.40</v>
      </c>
      <c r="O145" s="183">
        <f t="shared" si="16"/>
        <v>0</v>
      </c>
      <c r="P145" s="183">
        <f>'[96]Managerial P&amp;L-WH'!$O145</f>
        <v>23886.620000000003</v>
      </c>
      <c r="Q145" s="183" t="str">
        <f>[104]Sheet1!$G143</f>
        <v>23,886.62</v>
      </c>
      <c r="R145" s="183">
        <f t="shared" si="17"/>
        <v>0</v>
      </c>
    </row>
    <row r="146" spans="1:18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3">
        <f>'[96]Managerial P&amp;L-WH'!$C146</f>
        <v>0</v>
      </c>
      <c r="E146" s="183">
        <f>[104]Sheet1!$C144</f>
        <v>0</v>
      </c>
      <c r="F146" s="183">
        <f t="shared" si="13"/>
        <v>0</v>
      </c>
      <c r="G146" s="183">
        <f>'[96]Managerial P&amp;L-WH'!$D146</f>
        <v>0</v>
      </c>
      <c r="H146" s="183" t="str">
        <f>[104]Sheet1!$D144</f>
        <v>6,461.63</v>
      </c>
      <c r="I146" s="183">
        <f t="shared" si="14"/>
        <v>-6461.63</v>
      </c>
      <c r="J146" s="183">
        <f>'[96]Managerial P&amp;L-WH'!$E146</f>
        <v>0</v>
      </c>
      <c r="K146" s="183">
        <f>[104]Sheet1!$E144</f>
        <v>0</v>
      </c>
      <c r="L146" s="183">
        <f t="shared" si="15"/>
        <v>0</v>
      </c>
      <c r="M146" s="183">
        <f>'[96]Managerial P&amp;L-WH'!$F146</f>
        <v>1.5705552580635815E-2</v>
      </c>
      <c r="N146" s="183">
        <f>[104]Sheet1!$F144</f>
        <v>63.67</v>
      </c>
      <c r="O146" s="183">
        <f t="shared" si="16"/>
        <v>-63.654294447419367</v>
      </c>
      <c r="P146" s="183">
        <f>'[96]Managerial P&amp;L-WH'!$O146</f>
        <v>4.3158686482866318E-2</v>
      </c>
      <c r="Q146" s="183">
        <f>[104]Sheet1!$G144</f>
        <v>23.17</v>
      </c>
      <c r="R146" s="184">
        <f t="shared" si="17"/>
        <v>-23.126841313517136</v>
      </c>
    </row>
    <row r="147" spans="1:18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3">
        <f>'[96]Managerial P&amp;L-WH'!$C147</f>
        <v>0</v>
      </c>
      <c r="E147" s="183">
        <f>[104]Sheet1!$C145</f>
        <v>0</v>
      </c>
      <c r="F147" s="183">
        <f t="shared" si="13"/>
        <v>0</v>
      </c>
      <c r="G147" s="183">
        <f>'[96]Managerial P&amp;L-WH'!$D147</f>
        <v>0</v>
      </c>
      <c r="H147" s="183">
        <f>[104]Sheet1!$D145</f>
        <v>0</v>
      </c>
      <c r="I147" s="183">
        <f t="shared" si="14"/>
        <v>0</v>
      </c>
      <c r="J147" s="183">
        <f>'[96]Managerial P&amp;L-WH'!$E147</f>
        <v>0</v>
      </c>
      <c r="K147" s="183">
        <f>[104]Sheet1!$E145</f>
        <v>0</v>
      </c>
      <c r="L147" s="183">
        <f t="shared" si="15"/>
        <v>0</v>
      </c>
      <c r="M147" s="183">
        <f>'[96]Managerial P&amp;L-WH'!$F147</f>
        <v>0</v>
      </c>
      <c r="N147" s="183">
        <f>[104]Sheet1!$F145</f>
        <v>0</v>
      </c>
      <c r="O147" s="183">
        <f t="shared" si="16"/>
        <v>0</v>
      </c>
      <c r="P147" s="183">
        <f>'[96]Managerial P&amp;L-WH'!$O147</f>
        <v>0</v>
      </c>
      <c r="Q147" s="183">
        <f>[104]Sheet1!$G145</f>
        <v>0</v>
      </c>
      <c r="R147" s="183">
        <f t="shared" si="17"/>
        <v>0</v>
      </c>
    </row>
    <row r="148" spans="1:18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3">
        <f>'[96]Managerial P&amp;L-WH'!$C148</f>
        <v>0</v>
      </c>
      <c r="E148" s="183">
        <f>[104]Sheet1!$C146</f>
        <v>0</v>
      </c>
      <c r="F148" s="183">
        <f t="shared" si="13"/>
        <v>0</v>
      </c>
      <c r="G148" s="183">
        <f>'[96]Managerial P&amp;L-WH'!$D148</f>
        <v>0</v>
      </c>
      <c r="H148" s="183">
        <f>[104]Sheet1!$D146</f>
        <v>0</v>
      </c>
      <c r="I148" s="183">
        <f t="shared" si="14"/>
        <v>0</v>
      </c>
      <c r="J148" s="183">
        <f>'[96]Managerial P&amp;L-WH'!$E148</f>
        <v>0</v>
      </c>
      <c r="K148" s="183">
        <f>[104]Sheet1!$E146</f>
        <v>0</v>
      </c>
      <c r="L148" s="183">
        <f t="shared" si="15"/>
        <v>0</v>
      </c>
      <c r="M148" s="183">
        <f>'[96]Managerial P&amp;L-WH'!$F148</f>
        <v>0</v>
      </c>
      <c r="N148" s="183">
        <f>[104]Sheet1!$F146</f>
        <v>0</v>
      </c>
      <c r="O148" s="183">
        <f t="shared" si="16"/>
        <v>0</v>
      </c>
      <c r="P148" s="183">
        <f>'[96]Managerial P&amp;L-WH'!$O148</f>
        <v>0</v>
      </c>
      <c r="Q148" s="183">
        <f>[104]Sheet1!$G146</f>
        <v>0</v>
      </c>
      <c r="R148" s="183">
        <f t="shared" si="17"/>
        <v>0</v>
      </c>
    </row>
    <row r="149" spans="1:18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3">
        <f>'[96]Managerial P&amp;L-WH'!$C149</f>
        <v>0</v>
      </c>
      <c r="E149" s="183">
        <f>[104]Sheet1!$C147</f>
        <v>0</v>
      </c>
      <c r="F149" s="183">
        <f t="shared" si="13"/>
        <v>0</v>
      </c>
      <c r="G149" s="183">
        <f>'[96]Managerial P&amp;L-WH'!$D149</f>
        <v>0</v>
      </c>
      <c r="H149" s="183">
        <f>[104]Sheet1!$D147</f>
        <v>0</v>
      </c>
      <c r="I149" s="183">
        <f t="shared" si="14"/>
        <v>0</v>
      </c>
      <c r="J149" s="183">
        <f>'[96]Managerial P&amp;L-WH'!$E149</f>
        <v>0</v>
      </c>
      <c r="K149" s="183">
        <f>[104]Sheet1!$E147</f>
        <v>0</v>
      </c>
      <c r="L149" s="183">
        <f t="shared" si="15"/>
        <v>0</v>
      </c>
      <c r="M149" s="183">
        <f>'[96]Managerial P&amp;L-WH'!$F149</f>
        <v>0</v>
      </c>
      <c r="N149" s="183">
        <f>[104]Sheet1!$F147</f>
        <v>0</v>
      </c>
      <c r="O149" s="183">
        <f t="shared" si="16"/>
        <v>0</v>
      </c>
      <c r="P149" s="183">
        <f>'[96]Managerial P&amp;L-WH'!$O149</f>
        <v>0</v>
      </c>
      <c r="Q149" s="183">
        <f>[104]Sheet1!$G147</f>
        <v>0</v>
      </c>
      <c r="R149" s="183">
        <f t="shared" si="17"/>
        <v>0</v>
      </c>
    </row>
    <row r="150" spans="1:18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3">
        <f>'[96]Managerial P&amp;L-WH'!$C150</f>
        <v>0</v>
      </c>
      <c r="E150" s="183">
        <f>[104]Sheet1!$C148</f>
        <v>0</v>
      </c>
      <c r="F150" s="183">
        <f t="shared" si="13"/>
        <v>0</v>
      </c>
      <c r="G150" s="183">
        <f>'[96]Managerial P&amp;L-WH'!$D150</f>
        <v>6461.63</v>
      </c>
      <c r="H150" s="183" t="str">
        <f>[104]Sheet1!$D148</f>
        <v>6,461.63</v>
      </c>
      <c r="I150" s="183">
        <f t="shared" si="14"/>
        <v>0</v>
      </c>
      <c r="J150" s="183">
        <f>'[96]Managerial P&amp;L-WH'!$E150</f>
        <v>8732.59</v>
      </c>
      <c r="K150" s="183" t="str">
        <f>[104]Sheet1!$E148</f>
        <v>8,732.59</v>
      </c>
      <c r="L150" s="183">
        <f t="shared" si="15"/>
        <v>0</v>
      </c>
      <c r="M150" s="183">
        <f>'[96]Managerial P&amp;L-WH'!$F150</f>
        <v>8692.4</v>
      </c>
      <c r="N150" s="183" t="str">
        <f>[104]Sheet1!$F148</f>
        <v>8,692.40</v>
      </c>
      <c r="O150" s="183">
        <f t="shared" si="16"/>
        <v>0</v>
      </c>
      <c r="P150" s="183">
        <f>'[96]Managerial P&amp;L-WH'!$O150</f>
        <v>23886.620000000003</v>
      </c>
      <c r="Q150" s="183" t="str">
        <f>[104]Sheet1!$G148</f>
        <v>23,886.62</v>
      </c>
      <c r="R150" s="183">
        <f t="shared" si="17"/>
        <v>0</v>
      </c>
    </row>
    <row r="151" spans="1:18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3">
        <f>'[96]Managerial P&amp;L-WH'!$C151</f>
        <v>0</v>
      </c>
      <c r="E151" s="183">
        <f>[104]Sheet1!$C149</f>
        <v>0</v>
      </c>
      <c r="F151" s="183">
        <f t="shared" si="13"/>
        <v>0</v>
      </c>
      <c r="G151" s="183">
        <f>'[96]Managerial P&amp;L-WH'!$D151</f>
        <v>0</v>
      </c>
      <c r="H151" s="183">
        <f>[104]Sheet1!$D149</f>
        <v>0</v>
      </c>
      <c r="I151" s="183">
        <f t="shared" si="14"/>
        <v>0</v>
      </c>
      <c r="J151" s="183">
        <f>'[96]Managerial P&amp;L-WH'!$E151</f>
        <v>0</v>
      </c>
      <c r="K151" s="183">
        <f>[104]Sheet1!$E149</f>
        <v>0</v>
      </c>
      <c r="L151" s="183">
        <f t="shared" si="15"/>
        <v>0</v>
      </c>
      <c r="M151" s="183">
        <f>'[96]Managerial P&amp;L-WH'!$F151</f>
        <v>0</v>
      </c>
      <c r="N151" s="183">
        <f>[104]Sheet1!$F149</f>
        <v>0</v>
      </c>
      <c r="O151" s="183">
        <f t="shared" si="16"/>
        <v>0</v>
      </c>
      <c r="P151" s="183">
        <f>'[96]Managerial P&amp;L-WH'!$O151</f>
        <v>0</v>
      </c>
      <c r="Q151" s="183">
        <f>[104]Sheet1!$G149</f>
        <v>0</v>
      </c>
      <c r="R151" s="183">
        <f t="shared" si="17"/>
        <v>0</v>
      </c>
    </row>
    <row r="152" spans="1:18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3">
        <f>'[96]Managerial P&amp;L-WH'!$C152</f>
        <v>0</v>
      </c>
      <c r="E152" s="183">
        <f>[104]Sheet1!$C150</f>
        <v>0</v>
      </c>
      <c r="F152" s="183">
        <f t="shared" si="13"/>
        <v>0</v>
      </c>
      <c r="G152" s="183">
        <f>'[96]Managerial P&amp;L-WH'!$D152</f>
        <v>0</v>
      </c>
      <c r="H152" s="183">
        <f>[104]Sheet1!$D150</f>
        <v>0</v>
      </c>
      <c r="I152" s="183">
        <f t="shared" si="14"/>
        <v>0</v>
      </c>
      <c r="J152" s="183">
        <f>'[96]Managerial P&amp;L-WH'!$E152</f>
        <v>0</v>
      </c>
      <c r="K152" s="183">
        <f>[104]Sheet1!$E150</f>
        <v>0</v>
      </c>
      <c r="L152" s="183">
        <f t="shared" si="15"/>
        <v>0</v>
      </c>
      <c r="M152" s="183">
        <f>'[96]Managerial P&amp;L-WH'!$F152</f>
        <v>0</v>
      </c>
      <c r="N152" s="183">
        <f>[104]Sheet1!$F150</f>
        <v>0</v>
      </c>
      <c r="O152" s="183">
        <f t="shared" si="16"/>
        <v>0</v>
      </c>
      <c r="P152" s="183">
        <f>'[96]Managerial P&amp;L-WH'!$O152</f>
        <v>0</v>
      </c>
      <c r="Q152" s="183">
        <f>[104]Sheet1!$G150</f>
        <v>0</v>
      </c>
      <c r="R152" s="183">
        <f t="shared" si="17"/>
        <v>0</v>
      </c>
    </row>
    <row r="153" spans="1:18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3">
        <f>'[96]Managerial P&amp;L-WH'!$C153</f>
        <v>0</v>
      </c>
      <c r="E153" s="183">
        <f>[104]Sheet1!$C151</f>
        <v>0</v>
      </c>
      <c r="F153" s="183">
        <f t="shared" si="13"/>
        <v>0</v>
      </c>
      <c r="G153" s="183">
        <f>'[96]Managerial P&amp;L-WH'!$D153</f>
        <v>0</v>
      </c>
      <c r="H153" s="183">
        <f>[104]Sheet1!$D151</f>
        <v>0</v>
      </c>
      <c r="I153" s="183">
        <f t="shared" si="14"/>
        <v>0</v>
      </c>
      <c r="J153" s="183">
        <f>'[96]Managerial P&amp;L-WH'!$E153</f>
        <v>0</v>
      </c>
      <c r="K153" s="183">
        <f>[104]Sheet1!$E151</f>
        <v>0</v>
      </c>
      <c r="L153" s="183">
        <f t="shared" si="15"/>
        <v>0</v>
      </c>
      <c r="M153" s="183">
        <f>'[96]Managerial P&amp;L-WH'!$F153</f>
        <v>0</v>
      </c>
      <c r="N153" s="183">
        <f>[104]Sheet1!$F151</f>
        <v>0</v>
      </c>
      <c r="O153" s="183">
        <f t="shared" si="16"/>
        <v>0</v>
      </c>
      <c r="P153" s="183">
        <f>'[96]Managerial P&amp;L-WH'!$O153</f>
        <v>0</v>
      </c>
      <c r="Q153" s="183">
        <f>[104]Sheet1!$G151</f>
        <v>0</v>
      </c>
      <c r="R153" s="183">
        <f t="shared" si="17"/>
        <v>0</v>
      </c>
    </row>
    <row r="154" spans="1:18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3">
        <f>'[96]Managerial P&amp;L-WH'!$C154</f>
        <v>0</v>
      </c>
      <c r="E154" s="183">
        <f>[104]Sheet1!$C152</f>
        <v>0</v>
      </c>
      <c r="F154" s="183">
        <f t="shared" si="13"/>
        <v>0</v>
      </c>
      <c r="G154" s="183">
        <f>'[96]Managerial P&amp;L-WH'!$D154</f>
        <v>0</v>
      </c>
      <c r="H154" s="183">
        <f>[104]Sheet1!$D152</f>
        <v>0</v>
      </c>
      <c r="I154" s="183">
        <f t="shared" si="14"/>
        <v>0</v>
      </c>
      <c r="J154" s="183">
        <f>'[96]Managerial P&amp;L-WH'!$E154</f>
        <v>0</v>
      </c>
      <c r="K154" s="183">
        <f>[104]Sheet1!$E152</f>
        <v>0</v>
      </c>
      <c r="L154" s="183">
        <f t="shared" si="15"/>
        <v>0</v>
      </c>
      <c r="M154" s="183">
        <f>'[96]Managerial P&amp;L-WH'!$F154</f>
        <v>0</v>
      </c>
      <c r="N154" s="183">
        <f>[104]Sheet1!$F152</f>
        <v>0</v>
      </c>
      <c r="O154" s="183">
        <f t="shared" si="16"/>
        <v>0</v>
      </c>
      <c r="P154" s="183">
        <f>'[96]Managerial P&amp;L-WH'!$O154</f>
        <v>0</v>
      </c>
      <c r="Q154" s="183">
        <f>[104]Sheet1!$G152</f>
        <v>0</v>
      </c>
      <c r="R154" s="183">
        <f t="shared" si="17"/>
        <v>0</v>
      </c>
    </row>
    <row r="155" spans="1:18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3">
        <f>'[96]Managerial P&amp;L-WH'!$C155</f>
        <v>-0.32</v>
      </c>
      <c r="E155" s="183">
        <f>[104]Sheet1!$C153</f>
        <v>0</v>
      </c>
      <c r="F155" s="183">
        <f t="shared" si="13"/>
        <v>-0.32</v>
      </c>
      <c r="G155" s="183">
        <f>'[96]Managerial P&amp;L-WH'!$D155</f>
        <v>-61257.349999999991</v>
      </c>
      <c r="H155" s="183">
        <f>[104]Sheet1!$D153</f>
        <v>0</v>
      </c>
      <c r="I155" s="183">
        <f t="shared" si="14"/>
        <v>-61257.349999999991</v>
      </c>
      <c r="J155" s="183">
        <f>'[96]Managerial P&amp;L-WH'!$E155</f>
        <v>-102012.72</v>
      </c>
      <c r="K155" s="183">
        <f>[104]Sheet1!$E153</f>
        <v>0</v>
      </c>
      <c r="L155" s="183">
        <f t="shared" si="15"/>
        <v>-102012.72</v>
      </c>
      <c r="M155" s="183">
        <f>'[96]Managerial P&amp;L-WH'!$F155</f>
        <v>-13403.37999999995</v>
      </c>
      <c r="N155" s="183">
        <f>[104]Sheet1!$F153</f>
        <v>0</v>
      </c>
      <c r="O155" s="183">
        <f t="shared" si="16"/>
        <v>-13403.37999999995</v>
      </c>
      <c r="P155" s="183">
        <f>'[96]Managerial P&amp;L-WH'!$O155</f>
        <v>-176673.77</v>
      </c>
      <c r="Q155" s="183">
        <f>[104]Sheet1!$G153</f>
        <v>0</v>
      </c>
      <c r="R155" s="183">
        <f t="shared" si="17"/>
        <v>-176673.77</v>
      </c>
    </row>
    <row r="156" spans="1:18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3">
        <f>'[96]Managerial P&amp;L-WH'!$C156</f>
        <v>0</v>
      </c>
      <c r="E156" s="183">
        <f>[104]Sheet1!$C154</f>
        <v>0</v>
      </c>
      <c r="F156" s="183">
        <f t="shared" si="13"/>
        <v>0</v>
      </c>
      <c r="G156" s="183">
        <f>'[96]Managerial P&amp;L-WH'!$D156</f>
        <v>0</v>
      </c>
      <c r="H156" s="183">
        <f>[104]Sheet1!$D154</f>
        <v>0</v>
      </c>
      <c r="I156" s="183">
        <f t="shared" si="14"/>
        <v>0</v>
      </c>
      <c r="J156" s="183">
        <f>'[96]Managerial P&amp;L-WH'!$E156</f>
        <v>0</v>
      </c>
      <c r="K156" s="183">
        <f>[104]Sheet1!$E154</f>
        <v>0</v>
      </c>
      <c r="L156" s="183">
        <f t="shared" si="15"/>
        <v>0</v>
      </c>
      <c r="M156" s="183">
        <f>'[96]Managerial P&amp;L-WH'!$F156</f>
        <v>-2.4217418589600307E-2</v>
      </c>
      <c r="N156" s="183">
        <f>[104]Sheet1!$F154</f>
        <v>0</v>
      </c>
      <c r="O156" s="183">
        <f t="shared" si="16"/>
        <v>-2.4217418589600307E-2</v>
      </c>
      <c r="P156" s="183">
        <f>'[96]Managerial P&amp;L-WH'!$O156</f>
        <v>-0.31921669324400148</v>
      </c>
      <c r="Q156" s="183">
        <f>[104]Sheet1!$G154</f>
        <v>0</v>
      </c>
      <c r="R156" s="184">
        <f t="shared" si="17"/>
        <v>-0.31921669324400148</v>
      </c>
    </row>
    <row r="157" spans="1:18" ht="17.100000000000001" customHeight="1" x14ac:dyDescent="0.2">
      <c r="A157" s="39"/>
      <c r="B157" s="180">
        <f t="shared" si="12"/>
        <v>154</v>
      </c>
      <c r="C157" s="196" t="s">
        <v>1644</v>
      </c>
      <c r="D157" s="183">
        <f>'[96]Managerial P&amp;L-WH'!$C157</f>
        <v>0</v>
      </c>
      <c r="E157" s="183">
        <f>[104]Sheet1!$C155</f>
        <v>0</v>
      </c>
      <c r="F157" s="183">
        <f t="shared" si="13"/>
        <v>0</v>
      </c>
      <c r="G157" s="183">
        <f>'[96]Managerial P&amp;L-WH'!$D157</f>
        <v>0</v>
      </c>
      <c r="H157" s="183">
        <f>[104]Sheet1!$D155</f>
        <v>0</v>
      </c>
      <c r="I157" s="183">
        <f t="shared" si="14"/>
        <v>0</v>
      </c>
      <c r="J157" s="183">
        <f>'[96]Managerial P&amp;L-WH'!$E157</f>
        <v>0</v>
      </c>
      <c r="K157" s="183">
        <f>[104]Sheet1!$E155</f>
        <v>0</v>
      </c>
      <c r="L157" s="183">
        <f t="shared" si="15"/>
        <v>0</v>
      </c>
      <c r="M157" s="183">
        <f>'[96]Managerial P&amp;L-WH'!$F157</f>
        <v>0</v>
      </c>
      <c r="N157" s="183">
        <f>[104]Sheet1!$F155</f>
        <v>0</v>
      </c>
      <c r="O157" s="183">
        <f t="shared" si="16"/>
        <v>0</v>
      </c>
      <c r="P157" s="183">
        <f>'[96]Managerial P&amp;L-WH'!$O157</f>
        <v>0</v>
      </c>
      <c r="Q157" s="183">
        <f>[104]Sheet1!$G155</f>
        <v>0</v>
      </c>
      <c r="R157" s="183">
        <f t="shared" si="17"/>
        <v>0</v>
      </c>
    </row>
    <row r="158" spans="1:18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3">
        <f>'[96]Managerial P&amp;L-WH'!$C158</f>
        <v>0</v>
      </c>
      <c r="E158" s="183">
        <f>[104]Sheet1!$C156</f>
        <v>0</v>
      </c>
      <c r="F158" s="183">
        <f t="shared" si="13"/>
        <v>0</v>
      </c>
      <c r="G158" s="183">
        <f>'[96]Managerial P&amp;L-WH'!$D158</f>
        <v>0</v>
      </c>
      <c r="H158" s="183">
        <f>[104]Sheet1!$D156</f>
        <v>0</v>
      </c>
      <c r="I158" s="183">
        <f t="shared" si="14"/>
        <v>0</v>
      </c>
      <c r="J158" s="183">
        <f>'[96]Managerial P&amp;L-WH'!$E158</f>
        <v>0</v>
      </c>
      <c r="K158" s="183">
        <f>[104]Sheet1!$E156</f>
        <v>0</v>
      </c>
      <c r="L158" s="183">
        <f t="shared" si="15"/>
        <v>0</v>
      </c>
      <c r="M158" s="183">
        <f>'[96]Managerial P&amp;L-WH'!$F158</f>
        <v>0</v>
      </c>
      <c r="N158" s="183">
        <f>[104]Sheet1!$F156</f>
        <v>0</v>
      </c>
      <c r="O158" s="183">
        <f t="shared" si="16"/>
        <v>0</v>
      </c>
      <c r="P158" s="183">
        <f>'[96]Managerial P&amp;L-WH'!$O158</f>
        <v>0</v>
      </c>
      <c r="Q158" s="183">
        <f>[104]Sheet1!$G156</f>
        <v>0</v>
      </c>
      <c r="R158" s="183">
        <f t="shared" si="17"/>
        <v>0</v>
      </c>
    </row>
    <row r="159" spans="1:18" ht="15.95" customHeight="1" x14ac:dyDescent="0.2">
      <c r="A159" s="39"/>
      <c r="B159" s="180">
        <f t="shared" si="12"/>
        <v>156</v>
      </c>
      <c r="C159" s="172" t="s">
        <v>1634</v>
      </c>
      <c r="D159" s="183">
        <f>'[96]Managerial P&amp;L-WH'!$C159</f>
        <v>0</v>
      </c>
      <c r="E159" s="183">
        <f>[104]Sheet1!$C157</f>
        <v>0</v>
      </c>
      <c r="F159" s="183">
        <f t="shared" si="13"/>
        <v>0</v>
      </c>
      <c r="G159" s="183">
        <f>'[96]Managerial P&amp;L-WH'!$D159</f>
        <v>0</v>
      </c>
      <c r="H159" s="183">
        <f>[104]Sheet1!$D157</f>
        <v>0</v>
      </c>
      <c r="I159" s="183">
        <f t="shared" si="14"/>
        <v>0</v>
      </c>
      <c r="J159" s="183">
        <f>'[96]Managerial P&amp;L-WH'!$E159</f>
        <v>0</v>
      </c>
      <c r="K159" s="183">
        <f>[104]Sheet1!$E157</f>
        <v>0</v>
      </c>
      <c r="L159" s="183">
        <f t="shared" si="15"/>
        <v>0</v>
      </c>
      <c r="M159" s="183">
        <f>'[96]Managerial P&amp;L-WH'!$F159</f>
        <v>0</v>
      </c>
      <c r="N159" s="183">
        <f>[104]Sheet1!$F157</f>
        <v>0</v>
      </c>
      <c r="O159" s="183">
        <f t="shared" si="16"/>
        <v>0</v>
      </c>
      <c r="P159" s="183">
        <f>'[96]Managerial P&amp;L-WH'!$O159</f>
        <v>0</v>
      </c>
      <c r="Q159" s="183">
        <f>[104]Sheet1!$G157</f>
        <v>0</v>
      </c>
      <c r="R159" s="183">
        <f t="shared" si="17"/>
        <v>0</v>
      </c>
    </row>
    <row r="160" spans="1:18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3">
        <f>'[96]Managerial P&amp;L-WH'!$C160</f>
        <v>-0.32</v>
      </c>
      <c r="E160" s="183">
        <f>[104]Sheet1!$C158</f>
        <v>0</v>
      </c>
      <c r="F160" s="183">
        <f t="shared" si="13"/>
        <v>-0.32</v>
      </c>
      <c r="G160" s="183">
        <f>'[96]Managerial P&amp;L-WH'!$D160</f>
        <v>-61257.349999999991</v>
      </c>
      <c r="H160" s="183">
        <f>[104]Sheet1!$D158</f>
        <v>0</v>
      </c>
      <c r="I160" s="183">
        <f t="shared" si="14"/>
        <v>-61257.349999999991</v>
      </c>
      <c r="J160" s="183">
        <f>'[96]Managerial P&amp;L-WH'!$E160</f>
        <v>-102012.72</v>
      </c>
      <c r="K160" s="183">
        <f>[104]Sheet1!$E158</f>
        <v>0</v>
      </c>
      <c r="L160" s="183">
        <f t="shared" si="15"/>
        <v>-102012.72</v>
      </c>
      <c r="M160" s="183">
        <f>'[96]Managerial P&amp;L-WH'!$F160</f>
        <v>-13403.37999999995</v>
      </c>
      <c r="N160" s="183">
        <f>[104]Sheet1!$F158</f>
        <v>0</v>
      </c>
      <c r="O160" s="183">
        <f t="shared" si="16"/>
        <v>-13403.37999999995</v>
      </c>
      <c r="P160" s="183">
        <f>'[96]Managerial P&amp;L-WH'!$O160</f>
        <v>-176673.77</v>
      </c>
      <c r="Q160" s="183">
        <f>[104]Sheet1!$G158</f>
        <v>0</v>
      </c>
      <c r="R160" s="183">
        <f t="shared" si="17"/>
        <v>-176673.77</v>
      </c>
    </row>
    <row r="161" spans="1:18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86">
        <f>'[96]Managerial P&amp;L-WH'!$C161</f>
        <v>0</v>
      </c>
      <c r="E161" s="186">
        <f>[104]Sheet1!$C159</f>
        <v>0</v>
      </c>
      <c r="F161" s="186">
        <f t="shared" si="13"/>
        <v>0</v>
      </c>
      <c r="G161" s="186">
        <f>'[96]Managerial P&amp;L-WH'!$D161</f>
        <v>0</v>
      </c>
      <c r="H161" s="186">
        <f>[104]Sheet1!$D159</f>
        <v>0</v>
      </c>
      <c r="I161" s="186">
        <f t="shared" si="14"/>
        <v>0</v>
      </c>
      <c r="J161" s="186">
        <f>'[96]Managerial P&amp;L-WH'!$E161</f>
        <v>0</v>
      </c>
      <c r="K161" s="186">
        <f>[104]Sheet1!$E159</f>
        <v>0</v>
      </c>
      <c r="L161" s="186">
        <f t="shared" si="15"/>
        <v>0</v>
      </c>
      <c r="M161" s="186">
        <f>'[96]Managerial P&amp;L-WH'!$F161</f>
        <v>-2.4217418589600307E-2</v>
      </c>
      <c r="N161" s="186">
        <f>[104]Sheet1!$F159</f>
        <v>0</v>
      </c>
      <c r="O161" s="186">
        <f t="shared" si="16"/>
        <v>-2.4217418589600307E-2</v>
      </c>
      <c r="P161" s="186">
        <f>'[96]Managerial P&amp;L-WH'!$O161</f>
        <v>-0.31921669324400148</v>
      </c>
      <c r="Q161" s="186">
        <f>[104]Sheet1!$G159</f>
        <v>0</v>
      </c>
      <c r="R161" s="185">
        <f>P161-Q161</f>
        <v>-0.31921669324400148</v>
      </c>
    </row>
  </sheetData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D3C63-6DBD-4E62-8414-40780E2487C8}">
  <dimension ref="A1:V161"/>
  <sheetViews>
    <sheetView showZeros="0" zoomScaleNormal="100" workbookViewId="0">
      <pane xSplit="1" ySplit="3" topLeftCell="B136" activePane="bottomRight" state="frozen"/>
      <selection activeCell="E10753" sqref="E10753"/>
      <selection pane="topRight" activeCell="E10753" sqref="E10753"/>
      <selection pane="bottomLeft" activeCell="E10753" sqref="E10753"/>
      <selection pane="bottomRight" activeCell="L160" sqref="L160"/>
    </sheetView>
  </sheetViews>
  <sheetFormatPr defaultColWidth="10.140625" defaultRowHeight="15" x14ac:dyDescent="0.2"/>
  <cols>
    <col min="1" max="1" width="55.7109375" style="17" bestFit="1" customWidth="1"/>
    <col min="2" max="2" width="10.140625" style="160" customWidth="1"/>
    <col min="3" max="3" width="11.28515625" style="17" bestFit="1" customWidth="1"/>
    <col min="4" max="4" width="7" style="163" bestFit="1" customWidth="1"/>
    <col min="5" max="7" width="7.5703125" style="163" bestFit="1" customWidth="1"/>
    <col min="8" max="9" width="8.140625" style="163" bestFit="1" customWidth="1"/>
    <col min="10" max="11" width="11.85546875" style="163" bestFit="1" customWidth="1"/>
    <col min="12" max="12" width="15.140625" style="163" bestFit="1" customWidth="1"/>
    <col min="13" max="13" width="9.5703125" style="163" bestFit="1" customWidth="1"/>
    <col min="14" max="16" width="11.85546875" style="163" bestFit="1" customWidth="1"/>
    <col min="17" max="17" width="15" style="163" bestFit="1" customWidth="1"/>
    <col min="18" max="18" width="10.5703125" style="163" bestFit="1" customWidth="1"/>
    <col min="19" max="19" width="11.85546875" style="163" bestFit="1" customWidth="1"/>
    <col min="20" max="20" width="14" style="163" bestFit="1" customWidth="1"/>
    <col min="21" max="21" width="10.5703125" style="163" bestFit="1" customWidth="1"/>
    <col min="22" max="22" width="14" style="163" bestFit="1" customWidth="1"/>
    <col min="23" max="16384" width="10.140625" style="18"/>
  </cols>
  <sheetData>
    <row r="1" spans="1:22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</row>
    <row r="2" spans="1:22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</row>
    <row r="3" spans="1:22" s="36" customFormat="1" ht="27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P&amp;L-SHGG'!$C3</f>
        <v>Jan-23</v>
      </c>
      <c r="E3" s="170" t="s">
        <v>1628</v>
      </c>
      <c r="F3" s="171" t="s">
        <v>1629</v>
      </c>
      <c r="G3" s="169" t="str">
        <f>'[96]Managerial P&amp;L-SHGG'!$D$3</f>
        <v>Feb-23</v>
      </c>
      <c r="H3" s="170" t="s">
        <v>1630</v>
      </c>
      <c r="I3" s="171" t="s">
        <v>1631</v>
      </c>
      <c r="J3" s="169" t="str">
        <f>'[96]Managerial P&amp;L-SHGG'!$E$3</f>
        <v>Mar-23</v>
      </c>
      <c r="K3" s="169" t="str">
        <f>'[96]Managerial P&amp;L-SHGG'!$F$3</f>
        <v>Mar-23
Adjust</v>
      </c>
      <c r="L3" s="169" t="str">
        <f>'[96]Managerial P&amp;L-SHGG'!$G$3</f>
        <v>Mar-23-update</v>
      </c>
      <c r="M3" s="170" t="s">
        <v>1638</v>
      </c>
      <c r="N3" s="171" t="s">
        <v>1639</v>
      </c>
      <c r="O3" s="169" t="str">
        <f>'[96]Managerial P&amp;L-SHGG'!$H$3</f>
        <v>Apr-23</v>
      </c>
      <c r="P3" s="169" t="str">
        <f>'[96]Managerial P&amp;L-SHGG'!$I$3</f>
        <v>Apr-23
Adjust</v>
      </c>
      <c r="Q3" s="169" t="str">
        <f>'[96]Managerial P&amp;L-SHGG'!$J$3</f>
        <v>Apr-23-update</v>
      </c>
      <c r="R3" s="170" t="s">
        <v>1640</v>
      </c>
      <c r="S3" s="171" t="s">
        <v>1641</v>
      </c>
      <c r="T3" s="169" t="str">
        <f>'[96]Managerial P&amp;L-SHGG'!$S$3</f>
        <v>2023 YTD</v>
      </c>
      <c r="U3" s="170" t="s">
        <v>1642</v>
      </c>
      <c r="V3" s="170" t="s">
        <v>1643</v>
      </c>
    </row>
    <row r="4" spans="1:22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7">
        <f>'[96]Managerial P&amp;L-SHGG'!$C4</f>
        <v>0</v>
      </c>
      <c r="E4" s="187">
        <f>[105]Sheet1!$C2</f>
        <v>0</v>
      </c>
      <c r="F4" s="187">
        <f>D4-E4</f>
        <v>0</v>
      </c>
      <c r="G4" s="187">
        <f>'[96]Managerial P&amp;L-SHGG'!$D4</f>
        <v>0</v>
      </c>
      <c r="H4" s="187">
        <f>[105]Sheet1!$D2</f>
        <v>0</v>
      </c>
      <c r="I4" s="187">
        <f>G4-H4</f>
        <v>0</v>
      </c>
      <c r="J4" s="187">
        <f>'[96]Managerial P&amp;L-SHGG'!$I4</f>
        <v>0</v>
      </c>
      <c r="K4" s="187">
        <f>'[96]Managerial P&amp;L-SHGG'!$I4</f>
        <v>0</v>
      </c>
      <c r="L4" s="187">
        <f>'[96]Managerial P&amp;L-SHGG'!$J4</f>
        <v>157380</v>
      </c>
      <c r="M4" s="187">
        <f>[105]Sheet1!$E2</f>
        <v>0</v>
      </c>
      <c r="N4" s="187">
        <f>L4-M4</f>
        <v>157380</v>
      </c>
      <c r="O4" s="187">
        <f>'[96]Managerial P&amp;L-SHGG'!$H4</f>
        <v>157380</v>
      </c>
      <c r="P4" s="187">
        <f>'[96]Managerial P&amp;L-SHGG'!$I4</f>
        <v>0</v>
      </c>
      <c r="Q4" s="187">
        <f>'[96]Managerial P&amp;L-SHGG'!$J4</f>
        <v>157380</v>
      </c>
      <c r="R4" s="187">
        <f>[105]Sheet1!$F2</f>
        <v>0</v>
      </c>
      <c r="S4" s="187">
        <f>Q4-R4</f>
        <v>157380</v>
      </c>
      <c r="T4" s="187">
        <f>'[96]Managerial P&amp;L-SHGG'!$U4</f>
        <v>0</v>
      </c>
      <c r="U4" s="187">
        <f>[105]Sheet1!$G2</f>
        <v>0</v>
      </c>
      <c r="V4" s="187">
        <f>T4-U4</f>
        <v>0</v>
      </c>
    </row>
    <row r="5" spans="1:22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7">
        <f>'[96]Managerial P&amp;L-SHGG'!$C5</f>
        <v>0</v>
      </c>
      <c r="E5" s="187">
        <f>[105]Sheet1!$C3</f>
        <v>0</v>
      </c>
      <c r="F5" s="187">
        <f t="shared" ref="F5:F68" si="1">D5-E5</f>
        <v>0</v>
      </c>
      <c r="G5" s="187">
        <f>'[96]Managerial P&amp;L-SHGG'!$D5</f>
        <v>0</v>
      </c>
      <c r="H5" s="187">
        <f>[105]Sheet1!$D3</f>
        <v>0</v>
      </c>
      <c r="I5" s="187">
        <f t="shared" ref="I5:I68" si="2">G5-H5</f>
        <v>0</v>
      </c>
      <c r="J5" s="187">
        <f>'[96]Managerial P&amp;L-SHGG'!$I5</f>
        <v>0</v>
      </c>
      <c r="K5" s="187">
        <f>'[96]Managerial P&amp;L-SHGG'!$I5</f>
        <v>0</v>
      </c>
      <c r="L5" s="187">
        <f>'[96]Managerial P&amp;L-SHGG'!$J5</f>
        <v>-306</v>
      </c>
      <c r="M5" s="187">
        <f>[105]Sheet1!$E3</f>
        <v>0</v>
      </c>
      <c r="N5" s="187">
        <f t="shared" ref="N5:N68" si="3">L5-M5</f>
        <v>-306</v>
      </c>
      <c r="O5" s="187">
        <f>'[96]Managerial P&amp;L-SHGG'!$H5</f>
        <v>-306</v>
      </c>
      <c r="P5" s="187">
        <f>'[96]Managerial P&amp;L-SHGG'!$I5</f>
        <v>0</v>
      </c>
      <c r="Q5" s="187">
        <f>'[96]Managerial P&amp;L-SHGG'!$J5</f>
        <v>-306</v>
      </c>
      <c r="R5" s="187">
        <f>[105]Sheet1!$F3</f>
        <v>0</v>
      </c>
      <c r="S5" s="187">
        <f t="shared" ref="S5:S68" si="4">Q5-R5</f>
        <v>-306</v>
      </c>
      <c r="T5" s="187">
        <f>'[96]Managerial P&amp;L-SHGG'!$U5</f>
        <v>0</v>
      </c>
      <c r="U5" s="187">
        <f>[105]Sheet1!$G3</f>
        <v>0</v>
      </c>
      <c r="V5" s="187">
        <f t="shared" ref="V5:V68" si="5">T5-U5</f>
        <v>0</v>
      </c>
    </row>
    <row r="6" spans="1:22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7">
        <f>'[96]Managerial P&amp;L-SHGG'!$C6</f>
        <v>0</v>
      </c>
      <c r="E6" s="187">
        <f>[105]Sheet1!$C4</f>
        <v>0</v>
      </c>
      <c r="F6" s="187">
        <f t="shared" si="1"/>
        <v>0</v>
      </c>
      <c r="G6" s="187">
        <f>'[96]Managerial P&amp;L-SHGG'!$D6</f>
        <v>0</v>
      </c>
      <c r="H6" s="187">
        <f>[105]Sheet1!$D4</f>
        <v>0</v>
      </c>
      <c r="I6" s="187">
        <f t="shared" si="2"/>
        <v>0</v>
      </c>
      <c r="J6" s="187">
        <f>'[96]Managerial P&amp;L-SHGG'!$I6</f>
        <v>0</v>
      </c>
      <c r="K6" s="187">
        <f>'[96]Managerial P&amp;L-SHGG'!$I6</f>
        <v>0</v>
      </c>
      <c r="L6" s="187">
        <f>'[96]Managerial P&amp;L-SHGG'!$J6</f>
        <v>157074</v>
      </c>
      <c r="M6" s="187">
        <f>[105]Sheet1!$E4</f>
        <v>0</v>
      </c>
      <c r="N6" s="187">
        <f t="shared" si="3"/>
        <v>157074</v>
      </c>
      <c r="O6" s="187">
        <f>'[96]Managerial P&amp;L-SHGG'!$H6</f>
        <v>157074</v>
      </c>
      <c r="P6" s="187">
        <f>'[96]Managerial P&amp;L-SHGG'!$I6</f>
        <v>0</v>
      </c>
      <c r="Q6" s="187">
        <f>'[96]Managerial P&amp;L-SHGG'!$J6</f>
        <v>157074</v>
      </c>
      <c r="R6" s="187">
        <f>[105]Sheet1!$F4</f>
        <v>0</v>
      </c>
      <c r="S6" s="187">
        <f t="shared" si="4"/>
        <v>157074</v>
      </c>
      <c r="T6" s="187">
        <f>'[96]Managerial P&amp;L-SHGG'!$U6</f>
        <v>31120200</v>
      </c>
      <c r="U6" s="187">
        <f>[105]Sheet1!$G4</f>
        <v>0</v>
      </c>
      <c r="V6" s="187">
        <f t="shared" si="5"/>
        <v>31120200</v>
      </c>
    </row>
    <row r="7" spans="1:22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7">
        <f>'[96]Managerial P&amp;L-SHGG'!$C7</f>
        <v>0</v>
      </c>
      <c r="E7" s="187">
        <f>[105]Sheet1!$C5</f>
        <v>0</v>
      </c>
      <c r="F7" s="187">
        <f t="shared" si="1"/>
        <v>0</v>
      </c>
      <c r="G7" s="187">
        <f>'[96]Managerial P&amp;L-SHGG'!$D7</f>
        <v>0</v>
      </c>
      <c r="H7" s="187">
        <f>[105]Sheet1!$D5</f>
        <v>0</v>
      </c>
      <c r="I7" s="187">
        <f t="shared" si="2"/>
        <v>0</v>
      </c>
      <c r="J7" s="187">
        <f>'[96]Managerial P&amp;L-SHGG'!$I7</f>
        <v>0</v>
      </c>
      <c r="K7" s="187">
        <f>'[96]Managerial P&amp;L-SHGG'!$I7</f>
        <v>0</v>
      </c>
      <c r="L7" s="187">
        <f>'[96]Managerial P&amp;L-SHGG'!$J7</f>
        <v>-18070.45</v>
      </c>
      <c r="M7" s="187">
        <f>[105]Sheet1!$E5</f>
        <v>0</v>
      </c>
      <c r="N7" s="187">
        <f t="shared" si="3"/>
        <v>-18070.45</v>
      </c>
      <c r="O7" s="187">
        <f>'[96]Managerial P&amp;L-SHGG'!$H7</f>
        <v>-18070.45</v>
      </c>
      <c r="P7" s="187">
        <f>'[96]Managerial P&amp;L-SHGG'!$I7</f>
        <v>0</v>
      </c>
      <c r="Q7" s="187">
        <f>'[96]Managerial P&amp;L-SHGG'!$J7</f>
        <v>-18070.45</v>
      </c>
      <c r="R7" s="187">
        <f>[105]Sheet1!$F5</f>
        <v>0</v>
      </c>
      <c r="S7" s="187">
        <f t="shared" si="4"/>
        <v>-18070.45</v>
      </c>
      <c r="T7" s="187">
        <f>'[96]Managerial P&amp;L-SHGG'!$U7</f>
        <v>0</v>
      </c>
      <c r="U7" s="187">
        <f>[105]Sheet1!$G5</f>
        <v>0</v>
      </c>
      <c r="V7" s="187">
        <f t="shared" si="5"/>
        <v>0</v>
      </c>
    </row>
    <row r="8" spans="1:22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7">
        <f>'[96]Managerial P&amp;L-SHGG'!$C8</f>
        <v>0</v>
      </c>
      <c r="E8" s="187">
        <f>[105]Sheet1!$C6</f>
        <v>0</v>
      </c>
      <c r="F8" s="187">
        <f t="shared" si="1"/>
        <v>0</v>
      </c>
      <c r="G8" s="187">
        <f>'[96]Managerial P&amp;L-SHGG'!$D8</f>
        <v>0</v>
      </c>
      <c r="H8" s="187">
        <f>[105]Sheet1!$D6</f>
        <v>0</v>
      </c>
      <c r="I8" s="187">
        <f t="shared" si="2"/>
        <v>0</v>
      </c>
      <c r="J8" s="187">
        <f>'[96]Managerial P&amp;L-SHGG'!$I8</f>
        <v>0</v>
      </c>
      <c r="K8" s="187">
        <f>'[96]Managerial P&amp;L-SHGG'!$I8</f>
        <v>0</v>
      </c>
      <c r="L8" s="187">
        <f>'[96]Managerial P&amp;L-SHGG'!$J8</f>
        <v>139003.54999999999</v>
      </c>
      <c r="M8" s="187">
        <f>[105]Sheet1!$E6</f>
        <v>0</v>
      </c>
      <c r="N8" s="187">
        <f t="shared" si="3"/>
        <v>139003.54999999999</v>
      </c>
      <c r="O8" s="187">
        <f>'[96]Managerial P&amp;L-SHGG'!$H8</f>
        <v>139003.54999999999</v>
      </c>
      <c r="P8" s="187">
        <f>'[96]Managerial P&amp;L-SHGG'!$I8</f>
        <v>0</v>
      </c>
      <c r="Q8" s="187">
        <f>'[96]Managerial P&amp;L-SHGG'!$J8</f>
        <v>139003.54999999999</v>
      </c>
      <c r="R8" s="187" t="str">
        <f>[105]Sheet1!$F6</f>
        <v>139,003.55</v>
      </c>
      <c r="S8" s="187">
        <f t="shared" si="4"/>
        <v>0</v>
      </c>
      <c r="T8" s="187">
        <f>'[96]Managerial P&amp;L-SHGG'!$U8</f>
        <v>27540000.000000004</v>
      </c>
      <c r="U8" s="187" t="str">
        <f>[105]Sheet1!$G6</f>
        <v>139,003.55</v>
      </c>
      <c r="V8" s="187">
        <f t="shared" si="5"/>
        <v>27400996.450000003</v>
      </c>
    </row>
    <row r="9" spans="1:22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7">
        <f>'[96]Managerial P&amp;L-SHGG'!$C9</f>
        <v>0</v>
      </c>
      <c r="E9" s="187">
        <f>[105]Sheet1!$C7</f>
        <v>0</v>
      </c>
      <c r="F9" s="187">
        <f t="shared" si="1"/>
        <v>0</v>
      </c>
      <c r="G9" s="187">
        <f>'[96]Managerial P&amp;L-SHGG'!$D9</f>
        <v>0</v>
      </c>
      <c r="H9" s="187">
        <f>[105]Sheet1!$D7</f>
        <v>0</v>
      </c>
      <c r="I9" s="187">
        <f t="shared" si="2"/>
        <v>0</v>
      </c>
      <c r="J9" s="187">
        <f>'[96]Managerial P&amp;L-SHGG'!$I9</f>
        <v>0</v>
      </c>
      <c r="K9" s="187">
        <f>'[96]Managerial P&amp;L-SHGG'!$I9</f>
        <v>0</v>
      </c>
      <c r="L9" s="187">
        <f>'[96]Managerial P&amp;L-SHGG'!$J9</f>
        <v>0</v>
      </c>
      <c r="M9" s="187">
        <f>[105]Sheet1!$E7</f>
        <v>0</v>
      </c>
      <c r="N9" s="187">
        <f t="shared" si="3"/>
        <v>0</v>
      </c>
      <c r="O9" s="187">
        <f>'[96]Managerial P&amp;L-SHGG'!$H9</f>
        <v>0</v>
      </c>
      <c r="P9" s="187">
        <f>'[96]Managerial P&amp;L-SHGG'!$I9</f>
        <v>0</v>
      </c>
      <c r="Q9" s="187">
        <f>'[96]Managerial P&amp;L-SHGG'!$J9</f>
        <v>0</v>
      </c>
      <c r="R9" s="187">
        <f>[105]Sheet1!$F7</f>
        <v>0</v>
      </c>
      <c r="S9" s="187">
        <f t="shared" si="4"/>
        <v>0</v>
      </c>
      <c r="T9" s="187">
        <f>'[96]Managerial P&amp;L-SHGG'!$U9</f>
        <v>8500000</v>
      </c>
      <c r="U9" s="187">
        <f>[105]Sheet1!$G7</f>
        <v>0</v>
      </c>
      <c r="V9" s="187">
        <f t="shared" si="5"/>
        <v>8500000</v>
      </c>
    </row>
    <row r="10" spans="1:22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7">
        <f>'[96]Managerial P&amp;L-SHGG'!$C10</f>
        <v>0</v>
      </c>
      <c r="E10" s="187">
        <f>[105]Sheet1!$C8</f>
        <v>0</v>
      </c>
      <c r="F10" s="187">
        <f t="shared" si="1"/>
        <v>0</v>
      </c>
      <c r="G10" s="187">
        <f>'[96]Managerial P&amp;L-SHGG'!$D10</f>
        <v>0</v>
      </c>
      <c r="H10" s="187">
        <f>[105]Sheet1!$D8</f>
        <v>0</v>
      </c>
      <c r="I10" s="187">
        <f t="shared" si="2"/>
        <v>0</v>
      </c>
      <c r="J10" s="187">
        <f>'[96]Managerial P&amp;L-SHGG'!$I10</f>
        <v>0</v>
      </c>
      <c r="K10" s="187">
        <f>'[96]Managerial P&amp;L-SHGG'!$I10</f>
        <v>0</v>
      </c>
      <c r="L10" s="187">
        <f>'[96]Managerial P&amp;L-SHGG'!$J10</f>
        <v>139003.54999999999</v>
      </c>
      <c r="M10" s="187">
        <f>[105]Sheet1!$E8</f>
        <v>0</v>
      </c>
      <c r="N10" s="187">
        <f t="shared" si="3"/>
        <v>139003.54999999999</v>
      </c>
      <c r="O10" s="187">
        <f>'[96]Managerial P&amp;L-SHGG'!$H10</f>
        <v>139003.54999999999</v>
      </c>
      <c r="P10" s="187">
        <f>'[96]Managerial P&amp;L-SHGG'!$I10</f>
        <v>0</v>
      </c>
      <c r="Q10" s="187">
        <f>'[96]Managerial P&amp;L-SHGG'!$J10</f>
        <v>139003.54999999999</v>
      </c>
      <c r="R10" s="187" t="str">
        <f>[105]Sheet1!$F8</f>
        <v>139,003.55</v>
      </c>
      <c r="S10" s="187">
        <f t="shared" si="4"/>
        <v>0</v>
      </c>
      <c r="T10" s="187">
        <f>'[96]Managerial P&amp;L-SHGG'!$U10</f>
        <v>700000</v>
      </c>
      <c r="U10" s="187" t="str">
        <f>[105]Sheet1!$G8</f>
        <v>139,003.55</v>
      </c>
      <c r="V10" s="187">
        <f t="shared" si="5"/>
        <v>560996.44999999995</v>
      </c>
    </row>
    <row r="11" spans="1:22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7">
        <f>'[96]Managerial P&amp;L-SHGG'!$C11</f>
        <v>0</v>
      </c>
      <c r="E11" s="187">
        <f>[105]Sheet1!$C9</f>
        <v>0</v>
      </c>
      <c r="F11" s="187">
        <f t="shared" si="1"/>
        <v>0</v>
      </c>
      <c r="G11" s="187">
        <f>'[96]Managerial P&amp;L-SHGG'!$D11</f>
        <v>0</v>
      </c>
      <c r="H11" s="187">
        <f>[105]Sheet1!$D9</f>
        <v>0</v>
      </c>
      <c r="I11" s="187">
        <f t="shared" si="2"/>
        <v>0</v>
      </c>
      <c r="J11" s="187">
        <f>'[96]Managerial P&amp;L-SHGG'!$I11</f>
        <v>0</v>
      </c>
      <c r="K11" s="187">
        <f>'[96]Managerial P&amp;L-SHGG'!$I11</f>
        <v>0</v>
      </c>
      <c r="L11" s="187">
        <f>'[96]Managerial P&amp;L-SHGG'!$J11</f>
        <v>0</v>
      </c>
      <c r="M11" s="187">
        <f>[105]Sheet1!$E9</f>
        <v>0</v>
      </c>
      <c r="N11" s="187">
        <f t="shared" si="3"/>
        <v>0</v>
      </c>
      <c r="O11" s="187">
        <f>'[96]Managerial P&amp;L-SHGG'!$H11</f>
        <v>0</v>
      </c>
      <c r="P11" s="187">
        <f>'[96]Managerial P&amp;L-SHGG'!$I11</f>
        <v>0</v>
      </c>
      <c r="Q11" s="187">
        <f>'[96]Managerial P&amp;L-SHGG'!$J11</f>
        <v>0</v>
      </c>
      <c r="R11" s="187">
        <f>[105]Sheet1!$F9</f>
        <v>0</v>
      </c>
      <c r="S11" s="187">
        <f t="shared" si="4"/>
        <v>0</v>
      </c>
      <c r="T11" s="187">
        <f>'[96]Managerial P&amp;L-SHGG'!$U11</f>
        <v>800000</v>
      </c>
      <c r="U11" s="187">
        <f>[105]Sheet1!$G9</f>
        <v>0</v>
      </c>
      <c r="V11" s="187">
        <f t="shared" si="5"/>
        <v>800000</v>
      </c>
    </row>
    <row r="12" spans="1:22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7">
        <f>'[96]Managerial P&amp;L-SHGG'!$C12</f>
        <v>0</v>
      </c>
      <c r="E12" s="187">
        <f>[105]Sheet1!$C10</f>
        <v>0</v>
      </c>
      <c r="F12" s="187">
        <f t="shared" si="1"/>
        <v>0</v>
      </c>
      <c r="G12" s="187">
        <f>'[96]Managerial P&amp;L-SHGG'!$D12</f>
        <v>0</v>
      </c>
      <c r="H12" s="187">
        <f>[105]Sheet1!$D10</f>
        <v>0</v>
      </c>
      <c r="I12" s="187">
        <f t="shared" si="2"/>
        <v>0</v>
      </c>
      <c r="J12" s="187">
        <f>'[96]Managerial P&amp;L-SHGG'!$I12</f>
        <v>0</v>
      </c>
      <c r="K12" s="187">
        <f>'[96]Managerial P&amp;L-SHGG'!$I12</f>
        <v>0</v>
      </c>
      <c r="L12" s="187">
        <f>'[96]Managerial P&amp;L-SHGG'!$J12</f>
        <v>0</v>
      </c>
      <c r="M12" s="187">
        <f>[105]Sheet1!$E10</f>
        <v>0</v>
      </c>
      <c r="N12" s="187">
        <f t="shared" si="3"/>
        <v>0</v>
      </c>
      <c r="O12" s="187">
        <f>'[96]Managerial P&amp;L-SHGG'!$H12</f>
        <v>0</v>
      </c>
      <c r="P12" s="187">
        <f>'[96]Managerial P&amp;L-SHGG'!$I12</f>
        <v>0</v>
      </c>
      <c r="Q12" s="187">
        <f>'[96]Managerial P&amp;L-SHGG'!$J12</f>
        <v>0</v>
      </c>
      <c r="R12" s="187">
        <f>[105]Sheet1!$F10</f>
        <v>0</v>
      </c>
      <c r="S12" s="187">
        <f t="shared" si="4"/>
        <v>0</v>
      </c>
      <c r="T12" s="187">
        <f>'[96]Managerial P&amp;L-SHGG'!$U12</f>
        <v>15170000</v>
      </c>
      <c r="U12" s="187">
        <f>[105]Sheet1!$G10</f>
        <v>0</v>
      </c>
      <c r="V12" s="187">
        <f t="shared" si="5"/>
        <v>15170000</v>
      </c>
    </row>
    <row r="13" spans="1:22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7">
        <f>'[96]Managerial P&amp;L-SHGG'!$C13</f>
        <v>0</v>
      </c>
      <c r="E13" s="187">
        <f>[105]Sheet1!$C11</f>
        <v>0</v>
      </c>
      <c r="F13" s="187">
        <f t="shared" si="1"/>
        <v>0</v>
      </c>
      <c r="G13" s="187">
        <f>'[96]Managerial P&amp;L-SHGG'!$D13</f>
        <v>0</v>
      </c>
      <c r="H13" s="187">
        <f>[105]Sheet1!$D11</f>
        <v>0</v>
      </c>
      <c r="I13" s="187">
        <f t="shared" si="2"/>
        <v>0</v>
      </c>
      <c r="J13" s="187">
        <f>'[96]Managerial P&amp;L-SHGG'!$I13</f>
        <v>0</v>
      </c>
      <c r="K13" s="187">
        <f>'[96]Managerial P&amp;L-SHGG'!$I13</f>
        <v>0</v>
      </c>
      <c r="L13" s="187">
        <f>'[96]Managerial P&amp;L-SHGG'!$J13</f>
        <v>51932.09</v>
      </c>
      <c r="M13" s="187">
        <f>[105]Sheet1!$E11</f>
        <v>0</v>
      </c>
      <c r="N13" s="187">
        <f t="shared" si="3"/>
        <v>51932.09</v>
      </c>
      <c r="O13" s="187">
        <f>'[96]Managerial P&amp;L-SHGG'!$H13</f>
        <v>51932.09</v>
      </c>
      <c r="P13" s="187">
        <f>'[96]Managerial P&amp;L-SHGG'!$I13</f>
        <v>0</v>
      </c>
      <c r="Q13" s="187">
        <f>'[96]Managerial P&amp;L-SHGG'!$J13</f>
        <v>51932.09</v>
      </c>
      <c r="R13" s="187" t="str">
        <f>[105]Sheet1!$F11</f>
        <v>51,932.09</v>
      </c>
      <c r="S13" s="187">
        <f t="shared" si="4"/>
        <v>0</v>
      </c>
      <c r="T13" s="187">
        <f>'[96]Managerial P&amp;L-SHGG'!$U13</f>
        <v>11291400.000000004</v>
      </c>
      <c r="U13" s="187" t="str">
        <f>[105]Sheet1!$G11</f>
        <v>51,932.09</v>
      </c>
      <c r="V13" s="187">
        <f t="shared" si="5"/>
        <v>11239467.910000004</v>
      </c>
    </row>
    <row r="14" spans="1:22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7">
        <f>'[96]Managerial P&amp;L-SHGG'!$C14</f>
        <v>0</v>
      </c>
      <c r="E14" s="187">
        <f>[105]Sheet1!$C12</f>
        <v>0</v>
      </c>
      <c r="F14" s="187">
        <f t="shared" si="1"/>
        <v>0</v>
      </c>
      <c r="G14" s="187">
        <f>'[96]Managerial P&amp;L-SHGG'!$D14</f>
        <v>0</v>
      </c>
      <c r="H14" s="187">
        <f>[105]Sheet1!$D12</f>
        <v>0</v>
      </c>
      <c r="I14" s="187">
        <f t="shared" si="2"/>
        <v>0</v>
      </c>
      <c r="J14" s="187">
        <f>'[96]Managerial P&amp;L-SHGG'!$I14</f>
        <v>0</v>
      </c>
      <c r="K14" s="187">
        <f>'[96]Managerial P&amp;L-SHGG'!$I14</f>
        <v>0</v>
      </c>
      <c r="L14" s="187">
        <f>'[96]Managerial P&amp;L-SHGG'!$J14</f>
        <v>0</v>
      </c>
      <c r="M14" s="187">
        <f>[105]Sheet1!$E12</f>
        <v>0</v>
      </c>
      <c r="N14" s="187">
        <f t="shared" si="3"/>
        <v>0</v>
      </c>
      <c r="O14" s="187">
        <f>'[96]Managerial P&amp;L-SHGG'!$H14</f>
        <v>0</v>
      </c>
      <c r="P14" s="187">
        <f>'[96]Managerial P&amp;L-SHGG'!$I14</f>
        <v>0</v>
      </c>
      <c r="Q14" s="187">
        <f>'[96]Managerial P&amp;L-SHGG'!$J14</f>
        <v>0</v>
      </c>
      <c r="R14" s="187">
        <f>[105]Sheet1!$F12</f>
        <v>0</v>
      </c>
      <c r="S14" s="187">
        <f t="shared" si="4"/>
        <v>0</v>
      </c>
      <c r="T14" s="187">
        <f>'[96]Managerial P&amp;L-SHGG'!$U14</f>
        <v>0</v>
      </c>
      <c r="U14" s="187">
        <f>[105]Sheet1!$G12</f>
        <v>0</v>
      </c>
      <c r="V14" s="187">
        <f t="shared" si="5"/>
        <v>0</v>
      </c>
    </row>
    <row r="15" spans="1:22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7">
        <f>'[96]Managerial P&amp;L-SHGG'!$C15</f>
        <v>0</v>
      </c>
      <c r="E15" s="187">
        <f>[105]Sheet1!$C13</f>
        <v>0</v>
      </c>
      <c r="F15" s="187">
        <f t="shared" si="1"/>
        <v>0</v>
      </c>
      <c r="G15" s="187">
        <f>'[96]Managerial P&amp;L-SHGG'!$D15</f>
        <v>0</v>
      </c>
      <c r="H15" s="187">
        <f>[105]Sheet1!$D13</f>
        <v>0</v>
      </c>
      <c r="I15" s="187">
        <f t="shared" si="2"/>
        <v>0</v>
      </c>
      <c r="J15" s="187">
        <f>'[96]Managerial P&amp;L-SHGG'!$I15</f>
        <v>0</v>
      </c>
      <c r="K15" s="187">
        <f>'[96]Managerial P&amp;L-SHGG'!$I15</f>
        <v>0</v>
      </c>
      <c r="L15" s="187">
        <f>'[96]Managerial P&amp;L-SHGG'!$J15</f>
        <v>51932.09</v>
      </c>
      <c r="M15" s="187">
        <f>[105]Sheet1!$E13</f>
        <v>0</v>
      </c>
      <c r="N15" s="187">
        <f t="shared" si="3"/>
        <v>51932.09</v>
      </c>
      <c r="O15" s="187">
        <f>'[96]Managerial P&amp;L-SHGG'!$H15</f>
        <v>51932.09</v>
      </c>
      <c r="P15" s="187">
        <f>'[96]Managerial P&amp;L-SHGG'!$I15</f>
        <v>0</v>
      </c>
      <c r="Q15" s="187">
        <f>'[96]Managerial P&amp;L-SHGG'!$J15</f>
        <v>51932.09</v>
      </c>
      <c r="R15" s="187" t="str">
        <f>[105]Sheet1!$F13</f>
        <v>51,932.09</v>
      </c>
      <c r="S15" s="187">
        <f t="shared" si="4"/>
        <v>0</v>
      </c>
      <c r="T15" s="187">
        <f>'[96]Managerial P&amp;L-SHGG'!$U15</f>
        <v>0</v>
      </c>
      <c r="U15" s="187" t="str">
        <f>[105]Sheet1!$G13</f>
        <v>51,932.09</v>
      </c>
      <c r="V15" s="187">
        <f t="shared" si="5"/>
        <v>-51932.09</v>
      </c>
    </row>
    <row r="16" spans="1:22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7">
        <f>'[96]Managerial P&amp;L-SHGG'!$C16</f>
        <v>0</v>
      </c>
      <c r="E16" s="187">
        <f>[105]Sheet1!$C14</f>
        <v>0</v>
      </c>
      <c r="F16" s="187">
        <f t="shared" si="1"/>
        <v>0</v>
      </c>
      <c r="G16" s="187">
        <f>'[96]Managerial P&amp;L-SHGG'!$D16</f>
        <v>0</v>
      </c>
      <c r="H16" s="187">
        <f>[105]Sheet1!$D14</f>
        <v>0</v>
      </c>
      <c r="I16" s="187">
        <f t="shared" si="2"/>
        <v>0</v>
      </c>
      <c r="J16" s="187">
        <f>'[96]Managerial P&amp;L-SHGG'!$I16</f>
        <v>0</v>
      </c>
      <c r="K16" s="187">
        <f>'[96]Managerial P&amp;L-SHGG'!$I16</f>
        <v>0</v>
      </c>
      <c r="L16" s="187">
        <f>'[96]Managerial P&amp;L-SHGG'!$J16</f>
        <v>0</v>
      </c>
      <c r="M16" s="187">
        <f>[105]Sheet1!$E14</f>
        <v>0</v>
      </c>
      <c r="N16" s="187">
        <f t="shared" si="3"/>
        <v>0</v>
      </c>
      <c r="O16" s="187">
        <f>'[96]Managerial P&amp;L-SHGG'!$H16</f>
        <v>0</v>
      </c>
      <c r="P16" s="187">
        <f>'[96]Managerial P&amp;L-SHGG'!$I16</f>
        <v>0</v>
      </c>
      <c r="Q16" s="187">
        <f>'[96]Managerial P&amp;L-SHGG'!$J16</f>
        <v>0</v>
      </c>
      <c r="R16" s="187">
        <f>[105]Sheet1!$F14</f>
        <v>0</v>
      </c>
      <c r="S16" s="187">
        <f t="shared" si="4"/>
        <v>0</v>
      </c>
      <c r="T16" s="187">
        <f>'[96]Managerial P&amp;L-SHGG'!$U16</f>
        <v>0</v>
      </c>
      <c r="U16" s="187">
        <f>[105]Sheet1!$G14</f>
        <v>0</v>
      </c>
      <c r="V16" s="187">
        <f t="shared" si="5"/>
        <v>0</v>
      </c>
    </row>
    <row r="17" spans="1:22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7">
        <f>'[96]Managerial P&amp;L-SHGG'!$C17</f>
        <v>0</v>
      </c>
      <c r="E17" s="187">
        <f>[105]Sheet1!$C15</f>
        <v>0</v>
      </c>
      <c r="F17" s="187">
        <f t="shared" si="1"/>
        <v>0</v>
      </c>
      <c r="G17" s="187">
        <f>'[96]Managerial P&amp;L-SHGG'!$D17</f>
        <v>0</v>
      </c>
      <c r="H17" s="187">
        <f>[105]Sheet1!$D15</f>
        <v>0</v>
      </c>
      <c r="I17" s="187">
        <f t="shared" si="2"/>
        <v>0</v>
      </c>
      <c r="J17" s="187">
        <f>'[96]Managerial P&amp;L-SHGG'!$I17</f>
        <v>0</v>
      </c>
      <c r="K17" s="187">
        <f>'[96]Managerial P&amp;L-SHGG'!$I17</f>
        <v>0</v>
      </c>
      <c r="L17" s="187">
        <f>'[96]Managerial P&amp;L-SHGG'!$J17</f>
        <v>0</v>
      </c>
      <c r="M17" s="187">
        <f>[105]Sheet1!$E15</f>
        <v>0</v>
      </c>
      <c r="N17" s="187">
        <f t="shared" si="3"/>
        <v>0</v>
      </c>
      <c r="O17" s="187">
        <f>'[96]Managerial P&amp;L-SHGG'!$H17</f>
        <v>0</v>
      </c>
      <c r="P17" s="187">
        <f>'[96]Managerial P&amp;L-SHGG'!$I17</f>
        <v>0</v>
      </c>
      <c r="Q17" s="187">
        <f>'[96]Managerial P&amp;L-SHGG'!$J17</f>
        <v>0</v>
      </c>
      <c r="R17" s="187">
        <f>[105]Sheet1!$F15</f>
        <v>0</v>
      </c>
      <c r="S17" s="187">
        <f t="shared" si="4"/>
        <v>0</v>
      </c>
      <c r="T17" s="187">
        <f>'[96]Managerial P&amp;L-SHGG'!$U17</f>
        <v>0</v>
      </c>
      <c r="U17" s="187">
        <f>[105]Sheet1!$G15</f>
        <v>0</v>
      </c>
      <c r="V17" s="187">
        <f t="shared" si="5"/>
        <v>0</v>
      </c>
    </row>
    <row r="18" spans="1:22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7">
        <f>'[96]Managerial P&amp;L-SHGG'!$C18</f>
        <v>0</v>
      </c>
      <c r="E18" s="187">
        <f>[105]Sheet1!$C16</f>
        <v>0</v>
      </c>
      <c r="F18" s="187">
        <f t="shared" si="1"/>
        <v>0</v>
      </c>
      <c r="G18" s="187">
        <f>'[96]Managerial P&amp;L-SHGG'!$D18</f>
        <v>0</v>
      </c>
      <c r="H18" s="187">
        <f>[105]Sheet1!$D16</f>
        <v>0</v>
      </c>
      <c r="I18" s="187">
        <f t="shared" si="2"/>
        <v>0</v>
      </c>
      <c r="J18" s="187">
        <f>'[96]Managerial P&amp;L-SHGG'!$I18</f>
        <v>0</v>
      </c>
      <c r="K18" s="187">
        <f>'[96]Managerial P&amp;L-SHGG'!$I18</f>
        <v>0</v>
      </c>
      <c r="L18" s="187">
        <f>'[96]Managerial P&amp;L-SHGG'!$J18</f>
        <v>0</v>
      </c>
      <c r="M18" s="187">
        <f>[105]Sheet1!$E16</f>
        <v>0</v>
      </c>
      <c r="N18" s="187">
        <f t="shared" si="3"/>
        <v>0</v>
      </c>
      <c r="O18" s="187">
        <f>'[96]Managerial P&amp;L-SHGG'!$H18</f>
        <v>0</v>
      </c>
      <c r="P18" s="187">
        <f>'[96]Managerial P&amp;L-SHGG'!$I18</f>
        <v>0</v>
      </c>
      <c r="Q18" s="187">
        <f>'[96]Managerial P&amp;L-SHGG'!$J18</f>
        <v>0</v>
      </c>
      <c r="R18" s="187">
        <f>[105]Sheet1!$F16</f>
        <v>0</v>
      </c>
      <c r="S18" s="187">
        <f t="shared" si="4"/>
        <v>0</v>
      </c>
      <c r="T18" s="187">
        <f>'[96]Managerial P&amp;L-SHGG'!$U18</f>
        <v>0</v>
      </c>
      <c r="U18" s="187">
        <f>[105]Sheet1!$G16</f>
        <v>0</v>
      </c>
      <c r="V18" s="187">
        <f t="shared" si="5"/>
        <v>0</v>
      </c>
    </row>
    <row r="19" spans="1:22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7">
        <f>'[96]Managerial P&amp;L-SHGG'!$C19</f>
        <v>0</v>
      </c>
      <c r="E19" s="187">
        <f>[105]Sheet1!$C17</f>
        <v>0</v>
      </c>
      <c r="F19" s="187">
        <f t="shared" si="1"/>
        <v>0</v>
      </c>
      <c r="G19" s="187">
        <f>'[96]Managerial P&amp;L-SHGG'!$D19</f>
        <v>0</v>
      </c>
      <c r="H19" s="187">
        <f>[105]Sheet1!$D17</f>
        <v>0</v>
      </c>
      <c r="I19" s="187">
        <f t="shared" si="2"/>
        <v>0</v>
      </c>
      <c r="J19" s="187">
        <f>'[96]Managerial P&amp;L-SHGG'!$I19</f>
        <v>0</v>
      </c>
      <c r="K19" s="187">
        <f>'[96]Managerial P&amp;L-SHGG'!$I19</f>
        <v>0</v>
      </c>
      <c r="L19" s="187">
        <f>'[96]Managerial P&amp;L-SHGG'!$J19</f>
        <v>0</v>
      </c>
      <c r="M19" s="187">
        <f>[105]Sheet1!$E17</f>
        <v>0</v>
      </c>
      <c r="N19" s="187">
        <f t="shared" si="3"/>
        <v>0</v>
      </c>
      <c r="O19" s="187">
        <f>'[96]Managerial P&amp;L-SHGG'!$H19</f>
        <v>0</v>
      </c>
      <c r="P19" s="187">
        <f>'[96]Managerial P&amp;L-SHGG'!$I19</f>
        <v>0</v>
      </c>
      <c r="Q19" s="187">
        <f>'[96]Managerial P&amp;L-SHGG'!$J19</f>
        <v>0</v>
      </c>
      <c r="R19" s="187">
        <f>[105]Sheet1!$F17</f>
        <v>0</v>
      </c>
      <c r="S19" s="187">
        <f t="shared" si="4"/>
        <v>0</v>
      </c>
      <c r="T19" s="187">
        <f>'[96]Managerial P&amp;L-SHGG'!$U19</f>
        <v>0</v>
      </c>
      <c r="U19" s="187">
        <f>[105]Sheet1!$G17</f>
        <v>0</v>
      </c>
      <c r="V19" s="187">
        <f t="shared" si="5"/>
        <v>0</v>
      </c>
    </row>
    <row r="20" spans="1:22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7">
        <f>'[96]Managerial P&amp;L-SHGG'!$C20</f>
        <v>0</v>
      </c>
      <c r="E20" s="187">
        <f>[105]Sheet1!$C18</f>
        <v>0</v>
      </c>
      <c r="F20" s="187">
        <f t="shared" si="1"/>
        <v>0</v>
      </c>
      <c r="G20" s="187">
        <f>'[96]Managerial P&amp;L-SHGG'!$D20</f>
        <v>0</v>
      </c>
      <c r="H20" s="187">
        <f>[105]Sheet1!$D18</f>
        <v>0</v>
      </c>
      <c r="I20" s="187">
        <f t="shared" si="2"/>
        <v>0</v>
      </c>
      <c r="J20" s="187">
        <f>'[96]Managerial P&amp;L-SHGG'!$I20</f>
        <v>0</v>
      </c>
      <c r="K20" s="187">
        <f>'[96]Managerial P&amp;L-SHGG'!$I20</f>
        <v>0</v>
      </c>
      <c r="L20" s="187">
        <f>'[96]Managerial P&amp;L-SHGG'!$J20</f>
        <v>51932.09</v>
      </c>
      <c r="M20" s="187">
        <f>[105]Sheet1!$E18</f>
        <v>0</v>
      </c>
      <c r="N20" s="187">
        <f t="shared" si="3"/>
        <v>51932.09</v>
      </c>
      <c r="O20" s="187">
        <f>'[96]Managerial P&amp;L-SHGG'!$H20</f>
        <v>51932.09</v>
      </c>
      <c r="P20" s="187">
        <f>'[96]Managerial P&amp;L-SHGG'!$I20</f>
        <v>0</v>
      </c>
      <c r="Q20" s="187">
        <f>'[96]Managerial P&amp;L-SHGG'!$J20</f>
        <v>51932.09</v>
      </c>
      <c r="R20" s="187" t="str">
        <f>[105]Sheet1!$F18</f>
        <v>51,932.09</v>
      </c>
      <c r="S20" s="187">
        <f t="shared" si="4"/>
        <v>0</v>
      </c>
      <c r="T20" s="187">
        <f>'[96]Managerial P&amp;L-SHGG'!$U20</f>
        <v>11291400.000000004</v>
      </c>
      <c r="U20" s="187" t="str">
        <f>[105]Sheet1!$G18</f>
        <v>51,932.09</v>
      </c>
      <c r="V20" s="187">
        <f t="shared" si="5"/>
        <v>11239467.910000004</v>
      </c>
    </row>
    <row r="21" spans="1:22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7">
        <f>'[96]Managerial P&amp;L-SHGG'!$C21</f>
        <v>0</v>
      </c>
      <c r="E21" s="187">
        <f>[105]Sheet1!$C19</f>
        <v>0</v>
      </c>
      <c r="F21" s="187">
        <f t="shared" si="1"/>
        <v>0</v>
      </c>
      <c r="G21" s="187">
        <f>'[96]Managerial P&amp;L-SHGG'!$D21</f>
        <v>0</v>
      </c>
      <c r="H21" s="187">
        <f>[105]Sheet1!$D19</f>
        <v>0</v>
      </c>
      <c r="I21" s="187">
        <f t="shared" si="2"/>
        <v>0</v>
      </c>
      <c r="J21" s="187">
        <f>'[96]Managerial P&amp;L-SHGG'!$I21</f>
        <v>0</v>
      </c>
      <c r="K21" s="187">
        <f>'[96]Managerial P&amp;L-SHGG'!$I21</f>
        <v>0</v>
      </c>
      <c r="L21" s="187">
        <f>'[96]Managerial P&amp;L-SHGG'!$J21</f>
        <v>87071.459999999992</v>
      </c>
      <c r="M21" s="187">
        <f>[105]Sheet1!$E19</f>
        <v>0</v>
      </c>
      <c r="N21" s="187">
        <f t="shared" si="3"/>
        <v>87071.459999999992</v>
      </c>
      <c r="O21" s="187">
        <f>'[96]Managerial P&amp;L-SHGG'!$H21</f>
        <v>87071.459999999992</v>
      </c>
      <c r="P21" s="187">
        <f>'[96]Managerial P&amp;L-SHGG'!$I21</f>
        <v>0</v>
      </c>
      <c r="Q21" s="187">
        <f>'[96]Managerial P&amp;L-SHGG'!$J21</f>
        <v>87071.459999999992</v>
      </c>
      <c r="R21" s="187" t="str">
        <f>[105]Sheet1!$F19</f>
        <v>-87,071.46</v>
      </c>
      <c r="S21" s="187">
        <f t="shared" si="4"/>
        <v>174142.91999999998</v>
      </c>
      <c r="T21" s="187">
        <f>'[96]Managerial P&amp;L-SHGG'!$U21</f>
        <v>16248600</v>
      </c>
      <c r="U21" s="187" t="str">
        <f>[105]Sheet1!$G19</f>
        <v>-87,071.46</v>
      </c>
      <c r="V21" s="187">
        <f t="shared" si="5"/>
        <v>16335671.460000001</v>
      </c>
    </row>
    <row r="22" spans="1:22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7">
        <f>'[96]Managerial P&amp;L-SHGG'!$C22</f>
        <v>0</v>
      </c>
      <c r="E22" s="187">
        <f>[105]Sheet1!$C20</f>
        <v>0</v>
      </c>
      <c r="F22" s="187">
        <f t="shared" si="1"/>
        <v>0</v>
      </c>
      <c r="G22" s="187">
        <f>'[96]Managerial P&amp;L-SHGG'!$D22</f>
        <v>0</v>
      </c>
      <c r="H22" s="187">
        <f>[105]Sheet1!$D20</f>
        <v>0</v>
      </c>
      <c r="I22" s="187">
        <f t="shared" si="2"/>
        <v>0</v>
      </c>
      <c r="J22" s="187">
        <f>'[96]Managerial P&amp;L-SHGG'!$I22</f>
        <v>0</v>
      </c>
      <c r="K22" s="187">
        <f>'[96]Managerial P&amp;L-SHGG'!$I22</f>
        <v>0</v>
      </c>
      <c r="L22" s="187">
        <f>'[96]Managerial P&amp;L-SHGG'!$J22</f>
        <v>0.62639738337618001</v>
      </c>
      <c r="M22" s="187">
        <f>[105]Sheet1!$E20</f>
        <v>0</v>
      </c>
      <c r="N22" s="187">
        <f t="shared" si="3"/>
        <v>0.62639738337618001</v>
      </c>
      <c r="O22" s="187">
        <f>'[96]Managerial P&amp;L-SHGG'!$H22</f>
        <v>0.62639738337618001</v>
      </c>
      <c r="P22" s="187">
        <f>'[96]Managerial P&amp;L-SHGG'!$I22</f>
        <v>0</v>
      </c>
      <c r="Q22" s="187">
        <f>'[96]Managerial P&amp;L-SHGG'!$J22</f>
        <v>0.62639738337618001</v>
      </c>
      <c r="R22" s="187">
        <f>[105]Sheet1!$F20</f>
        <v>-1.59</v>
      </c>
      <c r="S22" s="187">
        <f t="shared" si="4"/>
        <v>2.2163973833761803</v>
      </c>
      <c r="T22" s="187">
        <f>'[96]Managerial P&amp;L-SHGG'!$U22</f>
        <v>0.59</v>
      </c>
      <c r="U22" s="187">
        <f>[105]Sheet1!$G20</f>
        <v>-1.59</v>
      </c>
      <c r="V22" s="187">
        <f t="shared" si="5"/>
        <v>2.1800000000000002</v>
      </c>
    </row>
    <row r="23" spans="1:22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7">
        <f>'[96]Managerial P&amp;L-SHGG'!$C23</f>
        <v>0</v>
      </c>
      <c r="E23" s="187">
        <f>[105]Sheet1!$C21</f>
        <v>0</v>
      </c>
      <c r="F23" s="187">
        <f t="shared" si="1"/>
        <v>0</v>
      </c>
      <c r="G23" s="187">
        <f>'[96]Managerial P&amp;L-SHGG'!$D23</f>
        <v>0</v>
      </c>
      <c r="H23" s="187">
        <f>[105]Sheet1!$D21</f>
        <v>0</v>
      </c>
      <c r="I23" s="187">
        <f t="shared" si="2"/>
        <v>0</v>
      </c>
      <c r="J23" s="187">
        <f>'[96]Managerial P&amp;L-SHGG'!$I23</f>
        <v>0</v>
      </c>
      <c r="K23" s="187">
        <f>'[96]Managerial P&amp;L-SHGG'!$I23</f>
        <v>0</v>
      </c>
      <c r="L23" s="187">
        <f>'[96]Managerial P&amp;L-SHGG'!$J23</f>
        <v>0</v>
      </c>
      <c r="M23" s="187">
        <f>[105]Sheet1!$E21</f>
        <v>0</v>
      </c>
      <c r="N23" s="187">
        <f t="shared" si="3"/>
        <v>0</v>
      </c>
      <c r="O23" s="187">
        <f>'[96]Managerial P&amp;L-SHGG'!$H23</f>
        <v>0</v>
      </c>
      <c r="P23" s="187">
        <f>'[96]Managerial P&amp;L-SHGG'!$I23</f>
        <v>0</v>
      </c>
      <c r="Q23" s="187">
        <f>'[96]Managerial P&amp;L-SHGG'!$J23</f>
        <v>0</v>
      </c>
      <c r="R23" s="187" t="str">
        <f>[105]Sheet1!$F21</f>
        <v>-87,071.46</v>
      </c>
      <c r="S23" s="187">
        <f t="shared" si="4"/>
        <v>87071.46</v>
      </c>
      <c r="T23" s="187">
        <f>'[96]Managerial P&amp;L-SHGG'!$U23</f>
        <v>5015000</v>
      </c>
      <c r="U23" s="187" t="str">
        <f>[105]Sheet1!$G21</f>
        <v>-87,071.46</v>
      </c>
      <c r="V23" s="187">
        <f t="shared" si="5"/>
        <v>5102071.46</v>
      </c>
    </row>
    <row r="24" spans="1:22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7">
        <f>'[96]Managerial P&amp;L-SHGG'!$C24</f>
        <v>0</v>
      </c>
      <c r="E24" s="187">
        <f>[105]Sheet1!$C22</f>
        <v>0</v>
      </c>
      <c r="F24" s="187">
        <f t="shared" si="1"/>
        <v>0</v>
      </c>
      <c r="G24" s="187">
        <f>'[96]Managerial P&amp;L-SHGG'!$D24</f>
        <v>0</v>
      </c>
      <c r="H24" s="187">
        <f>[105]Sheet1!$D22</f>
        <v>0</v>
      </c>
      <c r="I24" s="187">
        <f t="shared" si="2"/>
        <v>0</v>
      </c>
      <c r="J24" s="187">
        <f>'[96]Managerial P&amp;L-SHGG'!$I24</f>
        <v>0</v>
      </c>
      <c r="K24" s="187">
        <f>'[96]Managerial P&amp;L-SHGG'!$I24</f>
        <v>0</v>
      </c>
      <c r="L24" s="187">
        <f>'[96]Managerial P&amp;L-SHGG'!$J24</f>
        <v>87071.46</v>
      </c>
      <c r="M24" s="187">
        <f>[105]Sheet1!$E22</f>
        <v>0</v>
      </c>
      <c r="N24" s="187">
        <f t="shared" si="3"/>
        <v>87071.46</v>
      </c>
      <c r="O24" s="187">
        <f>'[96]Managerial P&amp;L-SHGG'!$H24</f>
        <v>87071.46</v>
      </c>
      <c r="P24" s="187">
        <f>'[96]Managerial P&amp;L-SHGG'!$I24</f>
        <v>0</v>
      </c>
      <c r="Q24" s="187">
        <f>'[96]Managerial P&amp;L-SHGG'!$J24</f>
        <v>87071.46</v>
      </c>
      <c r="R24" s="187">
        <f>[105]Sheet1!$F22</f>
        <v>0</v>
      </c>
      <c r="S24" s="187">
        <f t="shared" si="4"/>
        <v>87071.46</v>
      </c>
      <c r="T24" s="187">
        <f>'[96]Managerial P&amp;L-SHGG'!$U24</f>
        <v>413000</v>
      </c>
      <c r="U24" s="187">
        <f>[105]Sheet1!$G22</f>
        <v>0</v>
      </c>
      <c r="V24" s="187">
        <f t="shared" si="5"/>
        <v>413000</v>
      </c>
    </row>
    <row r="25" spans="1:22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7">
        <f>'[96]Managerial P&amp;L-SHGG'!$C25</f>
        <v>0</v>
      </c>
      <c r="E25" s="187">
        <f>[105]Sheet1!$C23</f>
        <v>0</v>
      </c>
      <c r="F25" s="187">
        <f t="shared" si="1"/>
        <v>0</v>
      </c>
      <c r="G25" s="187">
        <f>'[96]Managerial P&amp;L-SHGG'!$D25</f>
        <v>0</v>
      </c>
      <c r="H25" s="187">
        <f>[105]Sheet1!$D23</f>
        <v>0</v>
      </c>
      <c r="I25" s="187">
        <f t="shared" si="2"/>
        <v>0</v>
      </c>
      <c r="J25" s="187">
        <f>'[96]Managerial P&amp;L-SHGG'!$I25</f>
        <v>0</v>
      </c>
      <c r="K25" s="187">
        <f>'[96]Managerial P&amp;L-SHGG'!$I25</f>
        <v>0</v>
      </c>
      <c r="L25" s="187">
        <f>'[96]Managerial P&amp;L-SHGG'!$J25</f>
        <v>0</v>
      </c>
      <c r="M25" s="187">
        <f>[105]Sheet1!$E23</f>
        <v>0</v>
      </c>
      <c r="N25" s="187">
        <f t="shared" si="3"/>
        <v>0</v>
      </c>
      <c r="O25" s="187">
        <f>'[96]Managerial P&amp;L-SHGG'!$H25</f>
        <v>0</v>
      </c>
      <c r="P25" s="187">
        <f>'[96]Managerial P&amp;L-SHGG'!$I25</f>
        <v>0</v>
      </c>
      <c r="Q25" s="187">
        <f>'[96]Managerial P&amp;L-SHGG'!$J25</f>
        <v>0</v>
      </c>
      <c r="R25" s="187">
        <f>[105]Sheet1!$F23</f>
        <v>0</v>
      </c>
      <c r="S25" s="187">
        <f t="shared" si="4"/>
        <v>0</v>
      </c>
      <c r="T25" s="187">
        <f>'[96]Managerial P&amp;L-SHGG'!$U25</f>
        <v>472000</v>
      </c>
      <c r="U25" s="187">
        <f>[105]Sheet1!$G23</f>
        <v>0</v>
      </c>
      <c r="V25" s="187">
        <f t="shared" si="5"/>
        <v>472000</v>
      </c>
    </row>
    <row r="26" spans="1:22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7">
        <f>'[96]Managerial P&amp;L-SHGG'!$C26</f>
        <v>0</v>
      </c>
      <c r="E26" s="187">
        <f>[105]Sheet1!$C24</f>
        <v>0</v>
      </c>
      <c r="F26" s="187">
        <f t="shared" si="1"/>
        <v>0</v>
      </c>
      <c r="G26" s="187">
        <f>'[96]Managerial P&amp;L-SHGG'!$D26</f>
        <v>0</v>
      </c>
      <c r="H26" s="187">
        <f>[105]Sheet1!$D24</f>
        <v>0</v>
      </c>
      <c r="I26" s="187">
        <f t="shared" si="2"/>
        <v>0</v>
      </c>
      <c r="J26" s="187">
        <f>'[96]Managerial P&amp;L-SHGG'!$I26</f>
        <v>0</v>
      </c>
      <c r="K26" s="187">
        <f>'[96]Managerial P&amp;L-SHGG'!$I26</f>
        <v>0</v>
      </c>
      <c r="L26" s="187">
        <f>'[96]Managerial P&amp;L-SHGG'!$J26</f>
        <v>0</v>
      </c>
      <c r="M26" s="187">
        <f>[105]Sheet1!$E24</f>
        <v>0</v>
      </c>
      <c r="N26" s="187">
        <f t="shared" si="3"/>
        <v>0</v>
      </c>
      <c r="O26" s="187">
        <f>'[96]Managerial P&amp;L-SHGG'!$H26</f>
        <v>0</v>
      </c>
      <c r="P26" s="187">
        <f>'[96]Managerial P&amp;L-SHGG'!$I26</f>
        <v>0</v>
      </c>
      <c r="Q26" s="187">
        <f>'[96]Managerial P&amp;L-SHGG'!$J26</f>
        <v>0</v>
      </c>
      <c r="R26" s="187">
        <f>[105]Sheet1!$F24</f>
        <v>0</v>
      </c>
      <c r="S26" s="187">
        <f t="shared" si="4"/>
        <v>0</v>
      </c>
      <c r="T26" s="187">
        <f>'[96]Managerial P&amp;L-SHGG'!$U26</f>
        <v>8950300</v>
      </c>
      <c r="U26" s="187">
        <f>[105]Sheet1!$G24</f>
        <v>0</v>
      </c>
      <c r="V26" s="187">
        <f t="shared" si="5"/>
        <v>8950300</v>
      </c>
    </row>
    <row r="27" spans="1:22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7">
        <f>'[96]Managerial P&amp;L-SHGG'!$C27</f>
        <v>0</v>
      </c>
      <c r="E27" s="187">
        <f>[105]Sheet1!$C25</f>
        <v>0</v>
      </c>
      <c r="F27" s="187">
        <f t="shared" si="1"/>
        <v>0</v>
      </c>
      <c r="G27" s="187">
        <f>'[96]Managerial P&amp;L-SHGG'!$D27</f>
        <v>0</v>
      </c>
      <c r="H27" s="187">
        <f>[105]Sheet1!$D25</f>
        <v>0</v>
      </c>
      <c r="I27" s="187">
        <f t="shared" si="2"/>
        <v>0</v>
      </c>
      <c r="J27" s="187">
        <f>'[96]Managerial P&amp;L-SHGG'!$I27</f>
        <v>0</v>
      </c>
      <c r="K27" s="187">
        <f>'[96]Managerial P&amp;L-SHGG'!$I27</f>
        <v>0</v>
      </c>
      <c r="L27" s="187">
        <f>'[96]Managerial P&amp;L-SHGG'!$J27</f>
        <v>0</v>
      </c>
      <c r="M27" s="187">
        <f>[105]Sheet1!$E25</f>
        <v>0</v>
      </c>
      <c r="N27" s="187">
        <f t="shared" si="3"/>
        <v>0</v>
      </c>
      <c r="O27" s="187">
        <f>'[96]Managerial P&amp;L-SHGG'!$H27</f>
        <v>0</v>
      </c>
      <c r="P27" s="187">
        <f>'[96]Managerial P&amp;L-SHGG'!$I27</f>
        <v>0</v>
      </c>
      <c r="Q27" s="187">
        <f>'[96]Managerial P&amp;L-SHGG'!$J27</f>
        <v>0</v>
      </c>
      <c r="R27" s="187">
        <f>[105]Sheet1!$F25</f>
        <v>0</v>
      </c>
      <c r="S27" s="187">
        <f t="shared" si="4"/>
        <v>0</v>
      </c>
      <c r="T27" s="187">
        <f>'[96]Managerial P&amp;L-SHGG'!$U27</f>
        <v>0</v>
      </c>
      <c r="U27" s="187">
        <f>[105]Sheet1!$G25</f>
        <v>0</v>
      </c>
      <c r="V27" s="187">
        <f t="shared" si="5"/>
        <v>0</v>
      </c>
    </row>
    <row r="28" spans="1:22" s="15" customFormat="1" ht="15.95" customHeight="1" x14ac:dyDescent="0.2">
      <c r="A28" s="39"/>
      <c r="B28" s="180">
        <f t="shared" si="0"/>
        <v>25</v>
      </c>
      <c r="C28" s="172"/>
      <c r="D28" s="187">
        <f>'[96]Managerial P&amp;L-SHGG'!$C28</f>
        <v>0</v>
      </c>
      <c r="E28" s="187">
        <f>[105]Sheet1!$C26</f>
        <v>0</v>
      </c>
      <c r="F28" s="187">
        <f t="shared" si="1"/>
        <v>0</v>
      </c>
      <c r="G28" s="187">
        <f>'[96]Managerial P&amp;L-SHGG'!$D28</f>
        <v>0</v>
      </c>
      <c r="H28" s="187">
        <f>[105]Sheet1!$D26</f>
        <v>0</v>
      </c>
      <c r="I28" s="187">
        <f t="shared" si="2"/>
        <v>0</v>
      </c>
      <c r="J28" s="187">
        <f>'[96]Managerial P&amp;L-SHGG'!$I28</f>
        <v>0</v>
      </c>
      <c r="K28" s="187">
        <f>'[96]Managerial P&amp;L-SHGG'!$I28</f>
        <v>0</v>
      </c>
      <c r="L28" s="187">
        <f>'[96]Managerial P&amp;L-SHGG'!$J28</f>
        <v>0</v>
      </c>
      <c r="M28" s="187">
        <f>[105]Sheet1!$E26</f>
        <v>0</v>
      </c>
      <c r="N28" s="187">
        <f t="shared" si="3"/>
        <v>0</v>
      </c>
      <c r="O28" s="187">
        <f>'[96]Managerial P&amp;L-SHGG'!$H28</f>
        <v>0</v>
      </c>
      <c r="P28" s="187">
        <f>'[96]Managerial P&amp;L-SHGG'!$I28</f>
        <v>0</v>
      </c>
      <c r="Q28" s="187">
        <f>'[96]Managerial P&amp;L-SHGG'!$J28</f>
        <v>0</v>
      </c>
      <c r="R28" s="187">
        <f>[105]Sheet1!$F26</f>
        <v>0</v>
      </c>
      <c r="S28" s="187">
        <f t="shared" si="4"/>
        <v>0</v>
      </c>
      <c r="T28" s="187">
        <f>'[96]Managerial P&amp;L-SHGG'!$U28</f>
        <v>0</v>
      </c>
      <c r="U28" s="187">
        <f>[105]Sheet1!$G26</f>
        <v>0</v>
      </c>
      <c r="V28" s="187">
        <f t="shared" si="5"/>
        <v>0</v>
      </c>
    </row>
    <row r="29" spans="1:22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7">
        <f>'[96]Managerial P&amp;L-SHGG'!$C29</f>
        <v>0</v>
      </c>
      <c r="E29" s="187">
        <f>[105]Sheet1!$C27</f>
        <v>0</v>
      </c>
      <c r="F29" s="187">
        <f t="shared" si="1"/>
        <v>0</v>
      </c>
      <c r="G29" s="187">
        <f>'[96]Managerial P&amp;L-SHGG'!$D29</f>
        <v>0</v>
      </c>
      <c r="H29" s="187">
        <f>[105]Sheet1!$D27</f>
        <v>0</v>
      </c>
      <c r="I29" s="187">
        <f t="shared" si="2"/>
        <v>0</v>
      </c>
      <c r="J29" s="187">
        <f>'[96]Managerial P&amp;L-SHGG'!$I29</f>
        <v>-199508.61</v>
      </c>
      <c r="K29" s="187">
        <f>'[96]Managerial P&amp;L-SHGG'!$I29</f>
        <v>-199508.61</v>
      </c>
      <c r="L29" s="187">
        <f>'[96]Managerial P&amp;L-SHGG'!$J29</f>
        <v>229802.15999999997</v>
      </c>
      <c r="M29" s="187" t="str">
        <f>[105]Sheet1!$E27</f>
        <v>16,027.74</v>
      </c>
      <c r="N29" s="187">
        <f t="shared" si="3"/>
        <v>213774.41999999998</v>
      </c>
      <c r="O29" s="187">
        <f>'[96]Managerial P&amp;L-SHGG'!$H29</f>
        <v>429310.76999999996</v>
      </c>
      <c r="P29" s="187">
        <f>'[96]Managerial P&amp;L-SHGG'!$I29</f>
        <v>-199508.61</v>
      </c>
      <c r="Q29" s="187">
        <f>'[96]Managerial P&amp;L-SHGG'!$J29</f>
        <v>229802.15999999997</v>
      </c>
      <c r="R29" s="187" t="str">
        <f>[105]Sheet1!$F27</f>
        <v>429,310.77</v>
      </c>
      <c r="S29" s="187">
        <f t="shared" si="4"/>
        <v>-199508.61000000004</v>
      </c>
      <c r="T29" s="187">
        <f>'[96]Managerial P&amp;L-SHGG'!$U29</f>
        <v>2583442.8128711041</v>
      </c>
      <c r="U29" s="187" t="str">
        <f>[105]Sheet1!$G27</f>
        <v>445,338.51</v>
      </c>
      <c r="V29" s="187">
        <f t="shared" si="5"/>
        <v>2138104.3028711043</v>
      </c>
    </row>
    <row r="30" spans="1:22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7">
        <f>'[96]Managerial P&amp;L-SHGG'!$C30</f>
        <v>0</v>
      </c>
      <c r="E30" s="187">
        <f>[105]Sheet1!$C28</f>
        <v>0</v>
      </c>
      <c r="F30" s="187">
        <f t="shared" si="1"/>
        <v>0</v>
      </c>
      <c r="G30" s="187">
        <f>'[96]Managerial P&amp;L-SHGG'!$D30</f>
        <v>0</v>
      </c>
      <c r="H30" s="187">
        <f>[105]Sheet1!$D28</f>
        <v>0</v>
      </c>
      <c r="I30" s="187">
        <f t="shared" si="2"/>
        <v>0</v>
      </c>
      <c r="J30" s="187">
        <f>'[96]Managerial P&amp;L-SHGG'!$I30</f>
        <v>0</v>
      </c>
      <c r="K30" s="187">
        <f>'[96]Managerial P&amp;L-SHGG'!$I30</f>
        <v>0</v>
      </c>
      <c r="L30" s="187">
        <f>'[96]Managerial P&amp;L-SHGG'!$J30</f>
        <v>1.6532107273519272</v>
      </c>
      <c r="M30" s="187">
        <f>[105]Sheet1!$E28</f>
        <v>0</v>
      </c>
      <c r="N30" s="187">
        <f t="shared" si="3"/>
        <v>1.6532107273519272</v>
      </c>
      <c r="O30" s="187">
        <f>'[96]Managerial P&amp;L-SHGG'!$H30</f>
        <v>3.0884878120019237</v>
      </c>
      <c r="P30" s="187">
        <f>'[96]Managerial P&amp;L-SHGG'!$I30</f>
        <v>0</v>
      </c>
      <c r="Q30" s="187">
        <f>'[96]Managerial P&amp;L-SHGG'!$J30</f>
        <v>1.6532107273519272</v>
      </c>
      <c r="R30" s="187">
        <f>[105]Sheet1!$F28</f>
        <v>0</v>
      </c>
      <c r="S30" s="187">
        <f t="shared" si="4"/>
        <v>1.6532107273519272</v>
      </c>
      <c r="T30" s="187">
        <f>'[96]Managerial P&amp;L-SHGG'!$U30</f>
        <v>0.2583442812871104</v>
      </c>
      <c r="U30" s="187">
        <f>[105]Sheet1!$G28</f>
        <v>0</v>
      </c>
      <c r="V30" s="187">
        <f t="shared" si="5"/>
        <v>0.2583442812871104</v>
      </c>
    </row>
    <row r="31" spans="1:22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7">
        <f>'[96]Managerial P&amp;L-SHGG'!$C31</f>
        <v>0</v>
      </c>
      <c r="E31" s="187">
        <f>[105]Sheet1!$C29</f>
        <v>0</v>
      </c>
      <c r="F31" s="187">
        <f t="shared" si="1"/>
        <v>0</v>
      </c>
      <c r="G31" s="187">
        <f>'[96]Managerial P&amp;L-SHGG'!$D31</f>
        <v>0</v>
      </c>
      <c r="H31" s="187">
        <f>[105]Sheet1!$D29</f>
        <v>0</v>
      </c>
      <c r="I31" s="187">
        <f t="shared" si="2"/>
        <v>0</v>
      </c>
      <c r="J31" s="187">
        <f>'[96]Managerial P&amp;L-SHGG'!$I31</f>
        <v>-199508.61</v>
      </c>
      <c r="K31" s="187">
        <f>'[96]Managerial P&amp;L-SHGG'!$I31</f>
        <v>-199508.61</v>
      </c>
      <c r="L31" s="187">
        <f>'[96]Managerial P&amp;L-SHGG'!$J31</f>
        <v>199508.61</v>
      </c>
      <c r="M31" s="187">
        <f>[105]Sheet1!$E29</f>
        <v>0</v>
      </c>
      <c r="N31" s="187">
        <f t="shared" si="3"/>
        <v>199508.61</v>
      </c>
      <c r="O31" s="187">
        <f>'[96]Managerial P&amp;L-SHGG'!$H31</f>
        <v>399017.22</v>
      </c>
      <c r="P31" s="187">
        <f>'[96]Managerial P&amp;L-SHGG'!$I31</f>
        <v>-199508.61</v>
      </c>
      <c r="Q31" s="187">
        <f>'[96]Managerial P&amp;L-SHGG'!$J31</f>
        <v>199508.61</v>
      </c>
      <c r="R31" s="187" t="str">
        <f>[105]Sheet1!$F29</f>
        <v>399,017.22</v>
      </c>
      <c r="S31" s="187">
        <f t="shared" si="4"/>
        <v>-199508.61</v>
      </c>
      <c r="T31" s="187">
        <f>'[96]Managerial P&amp;L-SHGG'!$U31</f>
        <v>0</v>
      </c>
      <c r="U31" s="187" t="str">
        <f>[105]Sheet1!$G29</f>
        <v>399,017.22</v>
      </c>
      <c r="V31" s="187">
        <f t="shared" si="5"/>
        <v>-399017.22</v>
      </c>
    </row>
    <row r="32" spans="1:22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7">
        <f>'[96]Managerial P&amp;L-SHGG'!$C32</f>
        <v>0</v>
      </c>
      <c r="E32" s="187">
        <f>[105]Sheet1!$C30</f>
        <v>0</v>
      </c>
      <c r="F32" s="187">
        <f t="shared" si="1"/>
        <v>0</v>
      </c>
      <c r="G32" s="187">
        <f>'[96]Managerial P&amp;L-SHGG'!$D32</f>
        <v>0</v>
      </c>
      <c r="H32" s="187">
        <f>[105]Sheet1!$D30</f>
        <v>0</v>
      </c>
      <c r="I32" s="187">
        <f t="shared" si="2"/>
        <v>0</v>
      </c>
      <c r="J32" s="187">
        <f>'[96]Managerial P&amp;L-SHGG'!$I32</f>
        <v>0</v>
      </c>
      <c r="K32" s="187">
        <f>'[96]Managerial P&amp;L-SHGG'!$I32</f>
        <v>0</v>
      </c>
      <c r="L32" s="187">
        <f>'[96]Managerial P&amp;L-SHGG'!$J32</f>
        <v>12265.25</v>
      </c>
      <c r="M32" s="187">
        <f>[105]Sheet1!$E30</f>
        <v>0</v>
      </c>
      <c r="N32" s="187">
        <f t="shared" si="3"/>
        <v>12265.25</v>
      </c>
      <c r="O32" s="187">
        <f>'[96]Managerial P&amp;L-SHGG'!$H32</f>
        <v>12265.25</v>
      </c>
      <c r="P32" s="187">
        <f>'[96]Managerial P&amp;L-SHGG'!$I32</f>
        <v>0</v>
      </c>
      <c r="Q32" s="187">
        <f>'[96]Managerial P&amp;L-SHGG'!$J32</f>
        <v>12265.25</v>
      </c>
      <c r="R32" s="187" t="str">
        <f>[105]Sheet1!$F30</f>
        <v>12,265.25</v>
      </c>
      <c r="S32" s="187">
        <f t="shared" si="4"/>
        <v>0</v>
      </c>
      <c r="T32" s="187">
        <f>'[96]Managerial P&amp;L-SHGG'!$U32</f>
        <v>0</v>
      </c>
      <c r="U32" s="187" t="str">
        <f>[105]Sheet1!$G30</f>
        <v>12,265.25</v>
      </c>
      <c r="V32" s="187">
        <f t="shared" si="5"/>
        <v>-12265.25</v>
      </c>
    </row>
    <row r="33" spans="1:22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7">
        <f>'[96]Managerial P&amp;L-SHGG'!$C33</f>
        <v>0</v>
      </c>
      <c r="E33" s="187">
        <f>[105]Sheet1!$C31</f>
        <v>0</v>
      </c>
      <c r="F33" s="187">
        <f t="shared" si="1"/>
        <v>0</v>
      </c>
      <c r="G33" s="187">
        <f>'[96]Managerial P&amp;L-SHGG'!$D33</f>
        <v>0</v>
      </c>
      <c r="H33" s="187">
        <f>[105]Sheet1!$D31</f>
        <v>0</v>
      </c>
      <c r="I33" s="187">
        <f t="shared" si="2"/>
        <v>0</v>
      </c>
      <c r="J33" s="187">
        <f>'[96]Managerial P&amp;L-SHGG'!$I33</f>
        <v>0</v>
      </c>
      <c r="K33" s="187">
        <f>'[96]Managerial P&amp;L-SHGG'!$I33</f>
        <v>0</v>
      </c>
      <c r="L33" s="187">
        <f>'[96]Managerial P&amp;L-SHGG'!$J33</f>
        <v>18028.3</v>
      </c>
      <c r="M33" s="187" t="str">
        <f>[105]Sheet1!$E31</f>
        <v>16,027.74</v>
      </c>
      <c r="N33" s="187">
        <f t="shared" si="3"/>
        <v>2000.5599999999995</v>
      </c>
      <c r="O33" s="187">
        <f>'[96]Managerial P&amp;L-SHGG'!$H33</f>
        <v>18028.3</v>
      </c>
      <c r="P33" s="187">
        <f>'[96]Managerial P&amp;L-SHGG'!$I33</f>
        <v>0</v>
      </c>
      <c r="Q33" s="187">
        <f>'[96]Managerial P&amp;L-SHGG'!$J33</f>
        <v>18028.3</v>
      </c>
      <c r="R33" s="187" t="str">
        <f>[105]Sheet1!$F31</f>
        <v>18,028.30</v>
      </c>
      <c r="S33" s="187">
        <f t="shared" si="4"/>
        <v>0</v>
      </c>
      <c r="T33" s="187">
        <f>'[96]Managerial P&amp;L-SHGG'!$U33</f>
        <v>0</v>
      </c>
      <c r="U33" s="187" t="str">
        <f>[105]Sheet1!$G31</f>
        <v>34,056.04</v>
      </c>
      <c r="V33" s="187">
        <f t="shared" si="5"/>
        <v>-34056.04</v>
      </c>
    </row>
    <row r="34" spans="1:22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7">
        <f>'[96]Managerial P&amp;L-SHGG'!$C34</f>
        <v>0</v>
      </c>
      <c r="E34" s="187">
        <f>[105]Sheet1!$C32</f>
        <v>0</v>
      </c>
      <c r="F34" s="187">
        <f t="shared" si="1"/>
        <v>0</v>
      </c>
      <c r="G34" s="187">
        <f>'[96]Managerial P&amp;L-SHGG'!$D34</f>
        <v>0</v>
      </c>
      <c r="H34" s="187">
        <f>[105]Sheet1!$D32</f>
        <v>0</v>
      </c>
      <c r="I34" s="187">
        <f t="shared" si="2"/>
        <v>0</v>
      </c>
      <c r="J34" s="187">
        <f>'[96]Managerial P&amp;L-SHGG'!$I34</f>
        <v>0</v>
      </c>
      <c r="K34" s="187">
        <f>'[96]Managerial P&amp;L-SHGG'!$I34</f>
        <v>0</v>
      </c>
      <c r="L34" s="187">
        <f>'[96]Managerial P&amp;L-SHGG'!$J34</f>
        <v>0</v>
      </c>
      <c r="M34" s="187">
        <f>[105]Sheet1!$E32</f>
        <v>0</v>
      </c>
      <c r="N34" s="187">
        <f t="shared" si="3"/>
        <v>0</v>
      </c>
      <c r="O34" s="187">
        <f>'[96]Managerial P&amp;L-SHGG'!$H34</f>
        <v>0</v>
      </c>
      <c r="P34" s="187">
        <f>'[96]Managerial P&amp;L-SHGG'!$I34</f>
        <v>0</v>
      </c>
      <c r="Q34" s="187">
        <f>'[96]Managerial P&amp;L-SHGG'!$J34</f>
        <v>0</v>
      </c>
      <c r="R34" s="187">
        <f>[105]Sheet1!$F32</f>
        <v>0</v>
      </c>
      <c r="S34" s="187">
        <f t="shared" si="4"/>
        <v>0</v>
      </c>
      <c r="T34" s="187">
        <f>'[96]Managerial P&amp;L-SHGG'!$U34</f>
        <v>0</v>
      </c>
      <c r="U34" s="187">
        <f>[105]Sheet1!$G32</f>
        <v>0</v>
      </c>
      <c r="V34" s="187">
        <f t="shared" si="5"/>
        <v>0</v>
      </c>
    </row>
    <row r="35" spans="1:22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7">
        <f>'[96]Managerial P&amp;L-SHGG'!$C35</f>
        <v>0</v>
      </c>
      <c r="E35" s="187">
        <f>[105]Sheet1!$C33</f>
        <v>0</v>
      </c>
      <c r="F35" s="187">
        <f t="shared" si="1"/>
        <v>0</v>
      </c>
      <c r="G35" s="187">
        <f>'[96]Managerial P&amp;L-SHGG'!$D35</f>
        <v>0</v>
      </c>
      <c r="H35" s="187">
        <f>[105]Sheet1!$D33</f>
        <v>0</v>
      </c>
      <c r="I35" s="187">
        <f t="shared" si="2"/>
        <v>0</v>
      </c>
      <c r="J35" s="187">
        <f>'[96]Managerial P&amp;L-SHGG'!$I35</f>
        <v>0</v>
      </c>
      <c r="K35" s="187">
        <f>'[96]Managerial P&amp;L-SHGG'!$I35</f>
        <v>0</v>
      </c>
      <c r="L35" s="187">
        <f>'[96]Managerial P&amp;L-SHGG'!$J35</f>
        <v>0</v>
      </c>
      <c r="M35" s="187">
        <f>[105]Sheet1!$E33</f>
        <v>0</v>
      </c>
      <c r="N35" s="187">
        <f t="shared" si="3"/>
        <v>0</v>
      </c>
      <c r="O35" s="187">
        <f>'[96]Managerial P&amp;L-SHGG'!$H35</f>
        <v>0</v>
      </c>
      <c r="P35" s="187">
        <f>'[96]Managerial P&amp;L-SHGG'!$I35</f>
        <v>0</v>
      </c>
      <c r="Q35" s="187">
        <f>'[96]Managerial P&amp;L-SHGG'!$J35</f>
        <v>0</v>
      </c>
      <c r="R35" s="187">
        <f>[105]Sheet1!$F33</f>
        <v>0</v>
      </c>
      <c r="S35" s="187">
        <f t="shared" si="4"/>
        <v>0</v>
      </c>
      <c r="T35" s="187">
        <f>'[96]Managerial P&amp;L-SHGG'!$U35</f>
        <v>0</v>
      </c>
      <c r="U35" s="187">
        <f>[105]Sheet1!$G33</f>
        <v>0</v>
      </c>
      <c r="V35" s="187">
        <f t="shared" si="5"/>
        <v>0</v>
      </c>
    </row>
    <row r="36" spans="1:22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7">
        <f>'[96]Managerial P&amp;L-SHGG'!$C36</f>
        <v>0</v>
      </c>
      <c r="E36" s="187">
        <f>[105]Sheet1!$C34</f>
        <v>0</v>
      </c>
      <c r="F36" s="187">
        <f t="shared" si="1"/>
        <v>0</v>
      </c>
      <c r="G36" s="187">
        <f>'[96]Managerial P&amp;L-SHGG'!$D36</f>
        <v>0</v>
      </c>
      <c r="H36" s="187">
        <f>[105]Sheet1!$D34</f>
        <v>0</v>
      </c>
      <c r="I36" s="187">
        <f t="shared" si="2"/>
        <v>0</v>
      </c>
      <c r="J36" s="187">
        <f>'[96]Managerial P&amp;L-SHGG'!$I36</f>
        <v>0</v>
      </c>
      <c r="K36" s="187">
        <f>'[96]Managerial P&amp;L-SHGG'!$I36</f>
        <v>0</v>
      </c>
      <c r="L36" s="187">
        <f>'[96]Managerial P&amp;L-SHGG'!$J36</f>
        <v>0</v>
      </c>
      <c r="M36" s="187">
        <f>[105]Sheet1!$E34</f>
        <v>0</v>
      </c>
      <c r="N36" s="187">
        <f t="shared" si="3"/>
        <v>0</v>
      </c>
      <c r="O36" s="187">
        <f>'[96]Managerial P&amp;L-SHGG'!$H36</f>
        <v>0</v>
      </c>
      <c r="P36" s="187">
        <f>'[96]Managerial P&amp;L-SHGG'!$I36</f>
        <v>0</v>
      </c>
      <c r="Q36" s="187">
        <f>'[96]Managerial P&amp;L-SHGG'!$J36</f>
        <v>0</v>
      </c>
      <c r="R36" s="187">
        <f>[105]Sheet1!$F34</f>
        <v>0</v>
      </c>
      <c r="S36" s="187">
        <f t="shared" si="4"/>
        <v>0</v>
      </c>
      <c r="T36" s="187">
        <f>'[96]Managerial P&amp;L-SHGG'!$U36</f>
        <v>0</v>
      </c>
      <c r="U36" s="187">
        <f>[105]Sheet1!$G34</f>
        <v>0</v>
      </c>
      <c r="V36" s="187">
        <f t="shared" si="5"/>
        <v>0</v>
      </c>
    </row>
    <row r="37" spans="1:22" s="15" customFormat="1" ht="15.95" customHeight="1" x14ac:dyDescent="0.2">
      <c r="A37" s="39"/>
      <c r="B37" s="180">
        <f t="shared" si="0"/>
        <v>34</v>
      </c>
      <c r="C37" s="172" t="s">
        <v>1636</v>
      </c>
      <c r="D37" s="187">
        <f>'[96]Managerial P&amp;L-SHGG'!$C37</f>
        <v>0</v>
      </c>
      <c r="E37" s="187">
        <f>[105]Sheet1!$C35</f>
        <v>0</v>
      </c>
      <c r="F37" s="187">
        <f t="shared" si="1"/>
        <v>0</v>
      </c>
      <c r="G37" s="187">
        <f>'[96]Managerial P&amp;L-SHGG'!$D37</f>
        <v>0</v>
      </c>
      <c r="H37" s="187">
        <f>[105]Sheet1!$D35</f>
        <v>0</v>
      </c>
      <c r="I37" s="187">
        <f t="shared" si="2"/>
        <v>0</v>
      </c>
      <c r="J37" s="187">
        <f>'[96]Managerial P&amp;L-SHGG'!$I37</f>
        <v>0</v>
      </c>
      <c r="K37" s="187">
        <f>'[96]Managerial P&amp;L-SHGG'!$I37</f>
        <v>0</v>
      </c>
      <c r="L37" s="187">
        <f>'[96]Managerial P&amp;L-SHGG'!$J37</f>
        <v>0</v>
      </c>
      <c r="M37" s="187">
        <f>[105]Sheet1!$E35</f>
        <v>0</v>
      </c>
      <c r="N37" s="187">
        <f t="shared" si="3"/>
        <v>0</v>
      </c>
      <c r="O37" s="187">
        <f>'[96]Managerial P&amp;L-SHGG'!$H37</f>
        <v>0</v>
      </c>
      <c r="P37" s="187">
        <f>'[96]Managerial P&amp;L-SHGG'!$I37</f>
        <v>0</v>
      </c>
      <c r="Q37" s="187">
        <f>'[96]Managerial P&amp;L-SHGG'!$J37</f>
        <v>0</v>
      </c>
      <c r="R37" s="187">
        <f>[105]Sheet1!$F35</f>
        <v>0</v>
      </c>
      <c r="S37" s="187">
        <f t="shared" si="4"/>
        <v>0</v>
      </c>
      <c r="T37" s="187">
        <f>'[96]Managerial P&amp;L-SHGG'!$U37</f>
        <v>0</v>
      </c>
      <c r="U37" s="187">
        <f>[105]Sheet1!$G35</f>
        <v>0</v>
      </c>
      <c r="V37" s="187">
        <f t="shared" si="5"/>
        <v>0</v>
      </c>
    </row>
    <row r="38" spans="1:22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7">
        <f>'[96]Managerial P&amp;L-SHGG'!$C38</f>
        <v>0</v>
      </c>
      <c r="E38" s="187">
        <f>[105]Sheet1!$C36</f>
        <v>0</v>
      </c>
      <c r="F38" s="187">
        <f t="shared" si="1"/>
        <v>0</v>
      </c>
      <c r="G38" s="187">
        <f>'[96]Managerial P&amp;L-SHGG'!$D38</f>
        <v>0</v>
      </c>
      <c r="H38" s="187">
        <f>[105]Sheet1!$D36</f>
        <v>0</v>
      </c>
      <c r="I38" s="187">
        <f t="shared" si="2"/>
        <v>0</v>
      </c>
      <c r="J38" s="187">
        <f>'[96]Managerial P&amp;L-SHGG'!$I38</f>
        <v>0</v>
      </c>
      <c r="K38" s="187">
        <f>'[96]Managerial P&amp;L-SHGG'!$I38</f>
        <v>0</v>
      </c>
      <c r="L38" s="187">
        <f>'[96]Managerial P&amp;L-SHGG'!$J38</f>
        <v>43188.54</v>
      </c>
      <c r="M38" s="187">
        <f>[105]Sheet1!$E36</f>
        <v>0</v>
      </c>
      <c r="N38" s="187">
        <f t="shared" si="3"/>
        <v>43188.54</v>
      </c>
      <c r="O38" s="187">
        <f>'[96]Managerial P&amp;L-SHGG'!$H38</f>
        <v>43188.54</v>
      </c>
      <c r="P38" s="187">
        <f>'[96]Managerial P&amp;L-SHGG'!$I38</f>
        <v>0</v>
      </c>
      <c r="Q38" s="187">
        <f>'[96]Managerial P&amp;L-SHGG'!$J38</f>
        <v>43188.54</v>
      </c>
      <c r="R38" s="187" t="str">
        <f>[105]Sheet1!$F36</f>
        <v>43,188.54</v>
      </c>
      <c r="S38" s="187">
        <f t="shared" si="4"/>
        <v>0</v>
      </c>
      <c r="T38" s="187">
        <f>'[96]Managerial P&amp;L-SHGG'!$U38</f>
        <v>1483000</v>
      </c>
      <c r="U38" s="187" t="str">
        <f>[105]Sheet1!$G36</f>
        <v>43,188.54</v>
      </c>
      <c r="V38" s="187">
        <f t="shared" si="5"/>
        <v>1439811.46</v>
      </c>
    </row>
    <row r="39" spans="1:22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7">
        <f>'[96]Managerial P&amp;L-SHGG'!$C39</f>
        <v>0</v>
      </c>
      <c r="E39" s="187">
        <f>[105]Sheet1!$C37</f>
        <v>0</v>
      </c>
      <c r="F39" s="187">
        <f t="shared" si="1"/>
        <v>0</v>
      </c>
      <c r="G39" s="187">
        <f>'[96]Managerial P&amp;L-SHGG'!$D39</f>
        <v>0</v>
      </c>
      <c r="H39" s="187">
        <f>[105]Sheet1!$D37</f>
        <v>0</v>
      </c>
      <c r="I39" s="187">
        <f t="shared" si="2"/>
        <v>0</v>
      </c>
      <c r="J39" s="187">
        <f>'[96]Managerial P&amp;L-SHGG'!$I39</f>
        <v>0</v>
      </c>
      <c r="K39" s="187">
        <f>'[96]Managerial P&amp;L-SHGG'!$I39</f>
        <v>0</v>
      </c>
      <c r="L39" s="187">
        <f>'[96]Managerial P&amp;L-SHGG'!$J39</f>
        <v>0.31070098569425031</v>
      </c>
      <c r="M39" s="187">
        <f>[105]Sheet1!$E37</f>
        <v>0</v>
      </c>
      <c r="N39" s="187">
        <f t="shared" si="3"/>
        <v>0.31070098569425031</v>
      </c>
      <c r="O39" s="187">
        <f>'[96]Managerial P&amp;L-SHGG'!$H39</f>
        <v>0.31070098569425031</v>
      </c>
      <c r="P39" s="187">
        <f>'[96]Managerial P&amp;L-SHGG'!$I39</f>
        <v>0</v>
      </c>
      <c r="Q39" s="187">
        <f>'[96]Managerial P&amp;L-SHGG'!$J39</f>
        <v>0.31070098569425031</v>
      </c>
      <c r="R39" s="187">
        <f>[105]Sheet1!$F37</f>
        <v>0</v>
      </c>
      <c r="S39" s="187">
        <f t="shared" si="4"/>
        <v>0.31070098569425031</v>
      </c>
      <c r="T39" s="187">
        <f>'[96]Managerial P&amp;L-SHGG'!$U39</f>
        <v>0.14829999999999999</v>
      </c>
      <c r="U39" s="187">
        <f>[105]Sheet1!$G37</f>
        <v>0</v>
      </c>
      <c r="V39" s="187">
        <f t="shared" si="5"/>
        <v>0.14829999999999999</v>
      </c>
    </row>
    <row r="40" spans="1:22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7">
        <f>'[96]Managerial P&amp;L-SHGG'!$C40</f>
        <v>0</v>
      </c>
      <c r="E40" s="187">
        <f>[105]Sheet1!$C38</f>
        <v>0</v>
      </c>
      <c r="F40" s="187">
        <f t="shared" si="1"/>
        <v>0</v>
      </c>
      <c r="G40" s="187">
        <f>'[96]Managerial P&amp;L-SHGG'!$D40</f>
        <v>0</v>
      </c>
      <c r="H40" s="187">
        <f>[105]Sheet1!$D38</f>
        <v>0</v>
      </c>
      <c r="I40" s="187">
        <f t="shared" si="2"/>
        <v>0</v>
      </c>
      <c r="J40" s="187">
        <f>'[96]Managerial P&amp;L-SHGG'!$I40</f>
        <v>0</v>
      </c>
      <c r="K40" s="187">
        <f>'[96]Managerial P&amp;L-SHGG'!$I40</f>
        <v>0</v>
      </c>
      <c r="L40" s="187">
        <f>'[96]Managerial P&amp;L-SHGG'!$J40</f>
        <v>21245.599999999999</v>
      </c>
      <c r="M40" s="187">
        <f>[105]Sheet1!$E38</f>
        <v>0</v>
      </c>
      <c r="N40" s="187">
        <f t="shared" si="3"/>
        <v>21245.599999999999</v>
      </c>
      <c r="O40" s="187">
        <f>'[96]Managerial P&amp;L-SHGG'!$H40</f>
        <v>21245.599999999999</v>
      </c>
      <c r="P40" s="187">
        <f>'[96]Managerial P&amp;L-SHGG'!$I40</f>
        <v>0</v>
      </c>
      <c r="Q40" s="187">
        <f>'[96]Managerial P&amp;L-SHGG'!$J40</f>
        <v>21245.599999999999</v>
      </c>
      <c r="R40" s="187" t="str">
        <f>[105]Sheet1!$F38</f>
        <v>21,245.60</v>
      </c>
      <c r="S40" s="187">
        <f t="shared" si="4"/>
        <v>0</v>
      </c>
      <c r="T40" s="187">
        <f>'[96]Managerial P&amp;L-SHGG'!$U40</f>
        <v>0</v>
      </c>
      <c r="U40" s="187" t="str">
        <f>[105]Sheet1!$G38</f>
        <v>21,245.60</v>
      </c>
      <c r="V40" s="187">
        <f t="shared" si="5"/>
        <v>-21245.599999999999</v>
      </c>
    </row>
    <row r="41" spans="1:22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7">
        <f>'[96]Managerial P&amp;L-SHGG'!$C41</f>
        <v>0</v>
      </c>
      <c r="E41" s="187">
        <f>[105]Sheet1!$C39</f>
        <v>0</v>
      </c>
      <c r="F41" s="187">
        <f t="shared" si="1"/>
        <v>0</v>
      </c>
      <c r="G41" s="187">
        <f>'[96]Managerial P&amp;L-SHGG'!$D41</f>
        <v>0</v>
      </c>
      <c r="H41" s="187">
        <f>[105]Sheet1!$D39</f>
        <v>0</v>
      </c>
      <c r="I41" s="187">
        <f t="shared" si="2"/>
        <v>0</v>
      </c>
      <c r="J41" s="187">
        <f>'[96]Managerial P&amp;L-SHGG'!$I41</f>
        <v>0</v>
      </c>
      <c r="K41" s="187">
        <f>'[96]Managerial P&amp;L-SHGG'!$I41</f>
        <v>0</v>
      </c>
      <c r="L41" s="187">
        <f>'[96]Managerial P&amp;L-SHGG'!$J41</f>
        <v>2300</v>
      </c>
      <c r="M41" s="187">
        <f>[105]Sheet1!$E39</f>
        <v>0</v>
      </c>
      <c r="N41" s="187">
        <f t="shared" si="3"/>
        <v>2300</v>
      </c>
      <c r="O41" s="187">
        <f>'[96]Managerial P&amp;L-SHGG'!$H41</f>
        <v>2300</v>
      </c>
      <c r="P41" s="187">
        <f>'[96]Managerial P&amp;L-SHGG'!$I41</f>
        <v>0</v>
      </c>
      <c r="Q41" s="187">
        <f>'[96]Managerial P&amp;L-SHGG'!$J41</f>
        <v>2300</v>
      </c>
      <c r="R41" s="187" t="str">
        <f>[105]Sheet1!$F39</f>
        <v>2,300.00</v>
      </c>
      <c r="S41" s="187">
        <f t="shared" si="4"/>
        <v>0</v>
      </c>
      <c r="T41" s="187">
        <f>'[96]Managerial P&amp;L-SHGG'!$U41</f>
        <v>0</v>
      </c>
      <c r="U41" s="187" t="str">
        <f>[105]Sheet1!$G39</f>
        <v>2,300.00</v>
      </c>
      <c r="V41" s="187">
        <f t="shared" si="5"/>
        <v>-2300</v>
      </c>
    </row>
    <row r="42" spans="1:22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7">
        <f>'[96]Managerial P&amp;L-SHGG'!$C42</f>
        <v>0</v>
      </c>
      <c r="E42" s="187">
        <f>[105]Sheet1!$C40</f>
        <v>0</v>
      </c>
      <c r="F42" s="187">
        <f t="shared" si="1"/>
        <v>0</v>
      </c>
      <c r="G42" s="187">
        <f>'[96]Managerial P&amp;L-SHGG'!$D42</f>
        <v>0</v>
      </c>
      <c r="H42" s="187">
        <f>[105]Sheet1!$D40</f>
        <v>0</v>
      </c>
      <c r="I42" s="187">
        <f t="shared" si="2"/>
        <v>0</v>
      </c>
      <c r="J42" s="187">
        <f>'[96]Managerial P&amp;L-SHGG'!$I42</f>
        <v>0</v>
      </c>
      <c r="K42" s="187">
        <f>'[96]Managerial P&amp;L-SHGG'!$I42</f>
        <v>0</v>
      </c>
      <c r="L42" s="187">
        <f>'[96]Managerial P&amp;L-SHGG'!$J42</f>
        <v>0</v>
      </c>
      <c r="M42" s="187">
        <f>[105]Sheet1!$E40</f>
        <v>0</v>
      </c>
      <c r="N42" s="187">
        <f t="shared" si="3"/>
        <v>0</v>
      </c>
      <c r="O42" s="187">
        <f>'[96]Managerial P&amp;L-SHGG'!$H42</f>
        <v>0</v>
      </c>
      <c r="P42" s="187">
        <f>'[96]Managerial P&amp;L-SHGG'!$I42</f>
        <v>0</v>
      </c>
      <c r="Q42" s="187">
        <f>'[96]Managerial P&amp;L-SHGG'!$J42</f>
        <v>0</v>
      </c>
      <c r="R42" s="187">
        <f>[105]Sheet1!$F40</f>
        <v>0</v>
      </c>
      <c r="S42" s="187">
        <f t="shared" si="4"/>
        <v>0</v>
      </c>
      <c r="T42" s="187">
        <f>'[96]Managerial P&amp;L-SHGG'!$U42</f>
        <v>0</v>
      </c>
      <c r="U42" s="187">
        <f>[105]Sheet1!$G40</f>
        <v>0</v>
      </c>
      <c r="V42" s="187">
        <f t="shared" si="5"/>
        <v>0</v>
      </c>
    </row>
    <row r="43" spans="1:22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7">
        <f>'[96]Managerial P&amp;L-SHGG'!$C43</f>
        <v>0</v>
      </c>
      <c r="E43" s="187">
        <f>[105]Sheet1!$C41</f>
        <v>0</v>
      </c>
      <c r="F43" s="187">
        <f t="shared" si="1"/>
        <v>0</v>
      </c>
      <c r="G43" s="187">
        <f>'[96]Managerial P&amp;L-SHGG'!$D43</f>
        <v>0</v>
      </c>
      <c r="H43" s="187">
        <f>[105]Sheet1!$D41</f>
        <v>0</v>
      </c>
      <c r="I43" s="187">
        <f t="shared" si="2"/>
        <v>0</v>
      </c>
      <c r="J43" s="187">
        <f>'[96]Managerial P&amp;L-SHGG'!$I43</f>
        <v>0</v>
      </c>
      <c r="K43" s="187">
        <f>'[96]Managerial P&amp;L-SHGG'!$I43</f>
        <v>0</v>
      </c>
      <c r="L43" s="187">
        <f>'[96]Managerial P&amp;L-SHGG'!$J43</f>
        <v>3887.58</v>
      </c>
      <c r="M43" s="187">
        <f>[105]Sheet1!$E41</f>
        <v>0</v>
      </c>
      <c r="N43" s="187">
        <f t="shared" si="3"/>
        <v>3887.58</v>
      </c>
      <c r="O43" s="187">
        <f>'[96]Managerial P&amp;L-SHGG'!$H43</f>
        <v>3887.58</v>
      </c>
      <c r="P43" s="187">
        <f>'[96]Managerial P&amp;L-SHGG'!$I43</f>
        <v>0</v>
      </c>
      <c r="Q43" s="187">
        <f>'[96]Managerial P&amp;L-SHGG'!$J43</f>
        <v>3887.58</v>
      </c>
      <c r="R43" s="187" t="str">
        <f>[105]Sheet1!$F41</f>
        <v>3,887.58</v>
      </c>
      <c r="S43" s="187">
        <f t="shared" si="4"/>
        <v>0</v>
      </c>
      <c r="T43" s="187">
        <f>'[96]Managerial P&amp;L-SHGG'!$U43</f>
        <v>0</v>
      </c>
      <c r="U43" s="187" t="str">
        <f>[105]Sheet1!$G41</f>
        <v>3,887.58</v>
      </c>
      <c r="V43" s="187">
        <f t="shared" si="5"/>
        <v>-3887.58</v>
      </c>
    </row>
    <row r="44" spans="1:22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7">
        <f>'[96]Managerial P&amp;L-SHGG'!$C44</f>
        <v>0</v>
      </c>
      <c r="E44" s="187">
        <f>[105]Sheet1!$C42</f>
        <v>0</v>
      </c>
      <c r="F44" s="187">
        <f t="shared" si="1"/>
        <v>0</v>
      </c>
      <c r="G44" s="187">
        <f>'[96]Managerial P&amp;L-SHGG'!$D44</f>
        <v>0</v>
      </c>
      <c r="H44" s="187">
        <f>[105]Sheet1!$D42</f>
        <v>0</v>
      </c>
      <c r="I44" s="187">
        <f t="shared" si="2"/>
        <v>0</v>
      </c>
      <c r="J44" s="187">
        <f>'[96]Managerial P&amp;L-SHGG'!$I44</f>
        <v>0</v>
      </c>
      <c r="K44" s="187">
        <f>'[96]Managerial P&amp;L-SHGG'!$I44</f>
        <v>0</v>
      </c>
      <c r="L44" s="187">
        <f>'[96]Managerial P&amp;L-SHGG'!$J44</f>
        <v>0</v>
      </c>
      <c r="M44" s="187">
        <f>[105]Sheet1!$E42</f>
        <v>0</v>
      </c>
      <c r="N44" s="187">
        <f t="shared" si="3"/>
        <v>0</v>
      </c>
      <c r="O44" s="187">
        <f>'[96]Managerial P&amp;L-SHGG'!$H44</f>
        <v>0</v>
      </c>
      <c r="P44" s="187">
        <f>'[96]Managerial P&amp;L-SHGG'!$I44</f>
        <v>0</v>
      </c>
      <c r="Q44" s="187">
        <f>'[96]Managerial P&amp;L-SHGG'!$J44</f>
        <v>0</v>
      </c>
      <c r="R44" s="187">
        <f>[105]Sheet1!$F42</f>
        <v>0</v>
      </c>
      <c r="S44" s="187">
        <f t="shared" si="4"/>
        <v>0</v>
      </c>
      <c r="T44" s="187">
        <f>'[96]Managerial P&amp;L-SHGG'!$U44</f>
        <v>0</v>
      </c>
      <c r="U44" s="187">
        <f>[105]Sheet1!$G42</f>
        <v>0</v>
      </c>
      <c r="V44" s="187">
        <f t="shared" si="5"/>
        <v>0</v>
      </c>
    </row>
    <row r="45" spans="1:22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7">
        <f>'[96]Managerial P&amp;L-SHGG'!$C45</f>
        <v>0</v>
      </c>
      <c r="E45" s="187">
        <f>[105]Sheet1!$C43</f>
        <v>0</v>
      </c>
      <c r="F45" s="187">
        <f t="shared" si="1"/>
        <v>0</v>
      </c>
      <c r="G45" s="187">
        <f>'[96]Managerial P&amp;L-SHGG'!$D45</f>
        <v>0</v>
      </c>
      <c r="H45" s="187">
        <f>[105]Sheet1!$D43</f>
        <v>0</v>
      </c>
      <c r="I45" s="187">
        <f t="shared" si="2"/>
        <v>0</v>
      </c>
      <c r="J45" s="187">
        <f>'[96]Managerial P&amp;L-SHGG'!$I45</f>
        <v>0</v>
      </c>
      <c r="K45" s="187">
        <f>'[96]Managerial P&amp;L-SHGG'!$I45</f>
        <v>0</v>
      </c>
      <c r="L45" s="187">
        <f>'[96]Managerial P&amp;L-SHGG'!$J45</f>
        <v>0</v>
      </c>
      <c r="M45" s="187">
        <f>[105]Sheet1!$E43</f>
        <v>0</v>
      </c>
      <c r="N45" s="187">
        <f t="shared" si="3"/>
        <v>0</v>
      </c>
      <c r="O45" s="187">
        <f>'[96]Managerial P&amp;L-SHGG'!$H45</f>
        <v>0</v>
      </c>
      <c r="P45" s="187">
        <f>'[96]Managerial P&amp;L-SHGG'!$I45</f>
        <v>0</v>
      </c>
      <c r="Q45" s="187">
        <f>'[96]Managerial P&amp;L-SHGG'!$J45</f>
        <v>0</v>
      </c>
      <c r="R45" s="187">
        <f>[105]Sheet1!$F43</f>
        <v>0</v>
      </c>
      <c r="S45" s="187">
        <f t="shared" si="4"/>
        <v>0</v>
      </c>
      <c r="T45" s="187">
        <f>'[96]Managerial P&amp;L-SHGG'!$U45</f>
        <v>0</v>
      </c>
      <c r="U45" s="187">
        <f>[105]Sheet1!$G43</f>
        <v>0</v>
      </c>
      <c r="V45" s="187">
        <f t="shared" si="5"/>
        <v>0</v>
      </c>
    </row>
    <row r="46" spans="1:22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7">
        <f>'[96]Managerial P&amp;L-SHGG'!$C46</f>
        <v>0</v>
      </c>
      <c r="E46" s="187">
        <f>[105]Sheet1!$C44</f>
        <v>0</v>
      </c>
      <c r="F46" s="187">
        <f t="shared" si="1"/>
        <v>0</v>
      </c>
      <c r="G46" s="187">
        <f>'[96]Managerial P&amp;L-SHGG'!$D46</f>
        <v>0</v>
      </c>
      <c r="H46" s="187">
        <f>[105]Sheet1!$D44</f>
        <v>0</v>
      </c>
      <c r="I46" s="187">
        <f t="shared" si="2"/>
        <v>0</v>
      </c>
      <c r="J46" s="187">
        <f>'[96]Managerial P&amp;L-SHGG'!$I46</f>
        <v>0</v>
      </c>
      <c r="K46" s="187">
        <f>'[96]Managerial P&amp;L-SHGG'!$I46</f>
        <v>0</v>
      </c>
      <c r="L46" s="187">
        <f>'[96]Managerial P&amp;L-SHGG'!$J46</f>
        <v>5526.9</v>
      </c>
      <c r="M46" s="187">
        <f>[105]Sheet1!$E44</f>
        <v>0</v>
      </c>
      <c r="N46" s="187">
        <f t="shared" si="3"/>
        <v>5526.9</v>
      </c>
      <c r="O46" s="187">
        <f>'[96]Managerial P&amp;L-SHGG'!$H46</f>
        <v>5526.9</v>
      </c>
      <c r="P46" s="187">
        <f>'[96]Managerial P&amp;L-SHGG'!$I46</f>
        <v>0</v>
      </c>
      <c r="Q46" s="187">
        <f>'[96]Managerial P&amp;L-SHGG'!$J46</f>
        <v>5526.9</v>
      </c>
      <c r="R46" s="187" t="str">
        <f>[105]Sheet1!$F44</f>
        <v>5,526.90</v>
      </c>
      <c r="S46" s="187">
        <f t="shared" si="4"/>
        <v>0</v>
      </c>
      <c r="T46" s="187">
        <f>'[96]Managerial P&amp;L-SHGG'!$U46</f>
        <v>0</v>
      </c>
      <c r="U46" s="187" t="str">
        <f>[105]Sheet1!$G44</f>
        <v>5,526.90</v>
      </c>
      <c r="V46" s="187">
        <f t="shared" si="5"/>
        <v>-5526.9</v>
      </c>
    </row>
    <row r="47" spans="1:22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7">
        <f>'[96]Managerial P&amp;L-SHGG'!$C47</f>
        <v>0</v>
      </c>
      <c r="E47" s="187">
        <f>[105]Sheet1!$C45</f>
        <v>0</v>
      </c>
      <c r="F47" s="187">
        <f t="shared" si="1"/>
        <v>0</v>
      </c>
      <c r="G47" s="187">
        <f>'[96]Managerial P&amp;L-SHGG'!$D47</f>
        <v>0</v>
      </c>
      <c r="H47" s="187">
        <f>[105]Sheet1!$D45</f>
        <v>0</v>
      </c>
      <c r="I47" s="187">
        <f t="shared" si="2"/>
        <v>0</v>
      </c>
      <c r="J47" s="187">
        <f>'[96]Managerial P&amp;L-SHGG'!$I47</f>
        <v>0</v>
      </c>
      <c r="K47" s="187">
        <f>'[96]Managerial P&amp;L-SHGG'!$I47</f>
        <v>0</v>
      </c>
      <c r="L47" s="187">
        <f>'[96]Managerial P&amp;L-SHGG'!$J47</f>
        <v>1260</v>
      </c>
      <c r="M47" s="187">
        <f>[105]Sheet1!$E45</f>
        <v>0</v>
      </c>
      <c r="N47" s="187">
        <f t="shared" si="3"/>
        <v>1260</v>
      </c>
      <c r="O47" s="187">
        <f>'[96]Managerial P&amp;L-SHGG'!$H47</f>
        <v>1260</v>
      </c>
      <c r="P47" s="187">
        <f>'[96]Managerial P&amp;L-SHGG'!$I47</f>
        <v>0</v>
      </c>
      <c r="Q47" s="187">
        <f>'[96]Managerial P&amp;L-SHGG'!$J47</f>
        <v>1260</v>
      </c>
      <c r="R47" s="187" t="str">
        <f>[105]Sheet1!$F45</f>
        <v>1,260.00</v>
      </c>
      <c r="S47" s="187">
        <f t="shared" si="4"/>
        <v>0</v>
      </c>
      <c r="T47" s="187">
        <f>'[96]Managerial P&amp;L-SHGG'!$U47</f>
        <v>0</v>
      </c>
      <c r="U47" s="187" t="str">
        <f>[105]Sheet1!$G45</f>
        <v>1,260.00</v>
      </c>
      <c r="V47" s="187">
        <f t="shared" si="5"/>
        <v>-1260</v>
      </c>
    </row>
    <row r="48" spans="1:22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7">
        <f>'[96]Managerial P&amp;L-SHGG'!$C48</f>
        <v>0</v>
      </c>
      <c r="E48" s="187">
        <f>[105]Sheet1!$C46</f>
        <v>0</v>
      </c>
      <c r="F48" s="187">
        <f t="shared" si="1"/>
        <v>0</v>
      </c>
      <c r="G48" s="187">
        <f>'[96]Managerial P&amp;L-SHGG'!$D48</f>
        <v>0</v>
      </c>
      <c r="H48" s="187">
        <f>[105]Sheet1!$D46</f>
        <v>0</v>
      </c>
      <c r="I48" s="187">
        <f t="shared" si="2"/>
        <v>0</v>
      </c>
      <c r="J48" s="187">
        <f>'[96]Managerial P&amp;L-SHGG'!$I48</f>
        <v>0</v>
      </c>
      <c r="K48" s="187">
        <f>'[96]Managerial P&amp;L-SHGG'!$I48</f>
        <v>0</v>
      </c>
      <c r="L48" s="187">
        <f>'[96]Managerial P&amp;L-SHGG'!$J48</f>
        <v>0</v>
      </c>
      <c r="M48" s="187">
        <f>[105]Sheet1!$E46</f>
        <v>0</v>
      </c>
      <c r="N48" s="187">
        <f t="shared" si="3"/>
        <v>0</v>
      </c>
      <c r="O48" s="187">
        <f>'[96]Managerial P&amp;L-SHGG'!$H48</f>
        <v>0</v>
      </c>
      <c r="P48" s="187">
        <f>'[96]Managerial P&amp;L-SHGG'!$I48</f>
        <v>0</v>
      </c>
      <c r="Q48" s="187">
        <f>'[96]Managerial P&amp;L-SHGG'!$J48</f>
        <v>0</v>
      </c>
      <c r="R48" s="187">
        <f>[105]Sheet1!$F46</f>
        <v>0</v>
      </c>
      <c r="S48" s="187">
        <f t="shared" si="4"/>
        <v>0</v>
      </c>
      <c r="T48" s="187">
        <f>'[96]Managerial P&amp;L-SHGG'!$U48</f>
        <v>0</v>
      </c>
      <c r="U48" s="187">
        <f>[105]Sheet1!$G46</f>
        <v>0</v>
      </c>
      <c r="V48" s="187">
        <f t="shared" si="5"/>
        <v>0</v>
      </c>
    </row>
    <row r="49" spans="1:22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7">
        <f>'[96]Managerial P&amp;L-SHGG'!$C49</f>
        <v>0</v>
      </c>
      <c r="E49" s="187">
        <f>[105]Sheet1!$C47</f>
        <v>0</v>
      </c>
      <c r="F49" s="187">
        <f t="shared" si="1"/>
        <v>0</v>
      </c>
      <c r="G49" s="187">
        <f>'[96]Managerial P&amp;L-SHGG'!$D49</f>
        <v>0</v>
      </c>
      <c r="H49" s="187">
        <f>[105]Sheet1!$D47</f>
        <v>0</v>
      </c>
      <c r="I49" s="187">
        <f t="shared" si="2"/>
        <v>0</v>
      </c>
      <c r="J49" s="187">
        <f>'[96]Managerial P&amp;L-SHGG'!$I49</f>
        <v>0</v>
      </c>
      <c r="K49" s="187">
        <f>'[96]Managerial P&amp;L-SHGG'!$I49</f>
        <v>0</v>
      </c>
      <c r="L49" s="187">
        <f>'[96]Managerial P&amp;L-SHGG'!$J49</f>
        <v>1400</v>
      </c>
      <c r="M49" s="187">
        <f>[105]Sheet1!$E47</f>
        <v>0</v>
      </c>
      <c r="N49" s="187">
        <f t="shared" si="3"/>
        <v>1400</v>
      </c>
      <c r="O49" s="187">
        <f>'[96]Managerial P&amp;L-SHGG'!$H49</f>
        <v>1400</v>
      </c>
      <c r="P49" s="187">
        <f>'[96]Managerial P&amp;L-SHGG'!$I49</f>
        <v>0</v>
      </c>
      <c r="Q49" s="187">
        <f>'[96]Managerial P&amp;L-SHGG'!$J49</f>
        <v>1400</v>
      </c>
      <c r="R49" s="187" t="str">
        <f>[105]Sheet1!$F47</f>
        <v>1,400.00</v>
      </c>
      <c r="S49" s="187">
        <f t="shared" si="4"/>
        <v>0</v>
      </c>
      <c r="T49" s="187">
        <f>'[96]Managerial P&amp;L-SHGG'!$U49</f>
        <v>0</v>
      </c>
      <c r="U49" s="187" t="str">
        <f>[105]Sheet1!$G47</f>
        <v>1,400.00</v>
      </c>
      <c r="V49" s="187">
        <f t="shared" si="5"/>
        <v>-1400</v>
      </c>
    </row>
    <row r="50" spans="1:22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7">
        <f>'[96]Managerial P&amp;L-SHGG'!$C50</f>
        <v>0</v>
      </c>
      <c r="E50" s="187">
        <f>[105]Sheet1!$C48</f>
        <v>0</v>
      </c>
      <c r="F50" s="187">
        <f t="shared" si="1"/>
        <v>0</v>
      </c>
      <c r="G50" s="187">
        <f>'[96]Managerial P&amp;L-SHGG'!$D50</f>
        <v>0</v>
      </c>
      <c r="H50" s="187">
        <f>[105]Sheet1!$D48</f>
        <v>0</v>
      </c>
      <c r="I50" s="187">
        <f t="shared" si="2"/>
        <v>0</v>
      </c>
      <c r="J50" s="187">
        <f>'[96]Managerial P&amp;L-SHGG'!$I50</f>
        <v>0</v>
      </c>
      <c r="K50" s="187">
        <f>'[96]Managerial P&amp;L-SHGG'!$I50</f>
        <v>0</v>
      </c>
      <c r="L50" s="187">
        <f>'[96]Managerial P&amp;L-SHGG'!$J50</f>
        <v>7568.46</v>
      </c>
      <c r="M50" s="187">
        <f>[105]Sheet1!$E48</f>
        <v>0</v>
      </c>
      <c r="N50" s="187">
        <f t="shared" si="3"/>
        <v>7568.46</v>
      </c>
      <c r="O50" s="187">
        <f>'[96]Managerial P&amp;L-SHGG'!$H50</f>
        <v>7568.46</v>
      </c>
      <c r="P50" s="187">
        <f>'[96]Managerial P&amp;L-SHGG'!$I50</f>
        <v>0</v>
      </c>
      <c r="Q50" s="187">
        <f>'[96]Managerial P&amp;L-SHGG'!$J50</f>
        <v>7568.46</v>
      </c>
      <c r="R50" s="187" t="str">
        <f>[105]Sheet1!$F48</f>
        <v>7,568.46</v>
      </c>
      <c r="S50" s="187">
        <f t="shared" si="4"/>
        <v>0</v>
      </c>
      <c r="T50" s="187">
        <f>'[96]Managerial P&amp;L-SHGG'!$U50</f>
        <v>0</v>
      </c>
      <c r="U50" s="187" t="str">
        <f>[105]Sheet1!$G48</f>
        <v>7,568.46</v>
      </c>
      <c r="V50" s="187">
        <f t="shared" si="5"/>
        <v>-7568.46</v>
      </c>
    </row>
    <row r="51" spans="1:22" s="15" customFormat="1" ht="15.95" customHeight="1" x14ac:dyDescent="0.2">
      <c r="A51" s="39"/>
      <c r="B51" s="180">
        <f t="shared" si="0"/>
        <v>48</v>
      </c>
      <c r="C51" s="172" t="s">
        <v>1636</v>
      </c>
      <c r="D51" s="187">
        <f>'[96]Managerial P&amp;L-SHGG'!$C51</f>
        <v>0</v>
      </c>
      <c r="E51" s="187">
        <f>[105]Sheet1!$C49</f>
        <v>0</v>
      </c>
      <c r="F51" s="187">
        <f t="shared" si="1"/>
        <v>0</v>
      </c>
      <c r="G51" s="187">
        <f>'[96]Managerial P&amp;L-SHGG'!$D51</f>
        <v>0</v>
      </c>
      <c r="H51" s="187">
        <f>[105]Sheet1!$D49</f>
        <v>0</v>
      </c>
      <c r="I51" s="187">
        <f t="shared" si="2"/>
        <v>0</v>
      </c>
      <c r="J51" s="187">
        <f>'[96]Managerial P&amp;L-SHGG'!$I51</f>
        <v>0</v>
      </c>
      <c r="K51" s="187">
        <f>'[96]Managerial P&amp;L-SHGG'!$I51</f>
        <v>0</v>
      </c>
      <c r="L51" s="187">
        <f>'[96]Managerial P&amp;L-SHGG'!$J51</f>
        <v>0</v>
      </c>
      <c r="M51" s="187">
        <f>[105]Sheet1!$E49</f>
        <v>0</v>
      </c>
      <c r="N51" s="187">
        <f t="shared" si="3"/>
        <v>0</v>
      </c>
      <c r="O51" s="187">
        <f>'[96]Managerial P&amp;L-SHGG'!$H51</f>
        <v>0</v>
      </c>
      <c r="P51" s="187">
        <f>'[96]Managerial P&amp;L-SHGG'!$I51</f>
        <v>0</v>
      </c>
      <c r="Q51" s="187">
        <f>'[96]Managerial P&amp;L-SHGG'!$J51</f>
        <v>0</v>
      </c>
      <c r="R51" s="187">
        <f>[105]Sheet1!$F49</f>
        <v>0</v>
      </c>
      <c r="S51" s="187">
        <f t="shared" si="4"/>
        <v>0</v>
      </c>
      <c r="T51" s="187">
        <f>'[96]Managerial P&amp;L-SHGG'!$U51</f>
        <v>0</v>
      </c>
      <c r="U51" s="187">
        <f>[105]Sheet1!$G49</f>
        <v>0</v>
      </c>
      <c r="V51" s="187">
        <f t="shared" si="5"/>
        <v>0</v>
      </c>
    </row>
    <row r="52" spans="1:22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7">
        <f>'[96]Managerial P&amp;L-SHGG'!$C52</f>
        <v>0</v>
      </c>
      <c r="E52" s="187">
        <f>[105]Sheet1!$C50</f>
        <v>0</v>
      </c>
      <c r="F52" s="187">
        <f t="shared" si="1"/>
        <v>0</v>
      </c>
      <c r="G52" s="187">
        <f>'[96]Managerial P&amp;L-SHGG'!$D52</f>
        <v>0</v>
      </c>
      <c r="H52" s="187">
        <f>[105]Sheet1!$D50</f>
        <v>0</v>
      </c>
      <c r="I52" s="187">
        <f t="shared" si="2"/>
        <v>0</v>
      </c>
      <c r="J52" s="187">
        <f>'[96]Managerial P&amp;L-SHGG'!$I52</f>
        <v>0</v>
      </c>
      <c r="K52" s="187">
        <f>'[96]Managerial P&amp;L-SHGG'!$I52</f>
        <v>0</v>
      </c>
      <c r="L52" s="187">
        <f>'[96]Managerial P&amp;L-SHGG'!$J52</f>
        <v>213.77</v>
      </c>
      <c r="M52" s="187">
        <f>[105]Sheet1!$E50</f>
        <v>0</v>
      </c>
      <c r="N52" s="187">
        <f t="shared" si="3"/>
        <v>213.77</v>
      </c>
      <c r="O52" s="187">
        <f>'[96]Managerial P&amp;L-SHGG'!$H52</f>
        <v>213.77</v>
      </c>
      <c r="P52" s="187">
        <f>'[96]Managerial P&amp;L-SHGG'!$I52</f>
        <v>0</v>
      </c>
      <c r="Q52" s="187">
        <f>'[96]Managerial P&amp;L-SHGG'!$J52</f>
        <v>213.77</v>
      </c>
      <c r="R52" s="187">
        <f>[105]Sheet1!$F50</f>
        <v>213.77</v>
      </c>
      <c r="S52" s="187">
        <f t="shared" si="4"/>
        <v>0</v>
      </c>
      <c r="T52" s="187">
        <f>'[96]Managerial P&amp;L-SHGG'!$U52</f>
        <v>993833.33333333419</v>
      </c>
      <c r="U52" s="187">
        <f>[105]Sheet1!$G50</f>
        <v>213.77</v>
      </c>
      <c r="V52" s="187">
        <f t="shared" si="5"/>
        <v>993619.56333333417</v>
      </c>
    </row>
    <row r="53" spans="1:22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7">
        <f>'[96]Managerial P&amp;L-SHGG'!$C53</f>
        <v>0</v>
      </c>
      <c r="E53" s="187">
        <f>[105]Sheet1!$C51</f>
        <v>0</v>
      </c>
      <c r="F53" s="187">
        <f t="shared" si="1"/>
        <v>0</v>
      </c>
      <c r="G53" s="187">
        <f>'[96]Managerial P&amp;L-SHGG'!$D53</f>
        <v>0</v>
      </c>
      <c r="H53" s="187">
        <f>[105]Sheet1!$D51</f>
        <v>0</v>
      </c>
      <c r="I53" s="187">
        <f t="shared" si="2"/>
        <v>0</v>
      </c>
      <c r="J53" s="187">
        <f>'[96]Managerial P&amp;L-SHGG'!$I53</f>
        <v>0</v>
      </c>
      <c r="K53" s="187">
        <f>'[96]Managerial P&amp;L-SHGG'!$I53</f>
        <v>0</v>
      </c>
      <c r="L53" s="187">
        <f>'[96]Managerial P&amp;L-SHGG'!$J53</f>
        <v>1.5378743924165967E-3</v>
      </c>
      <c r="M53" s="187">
        <f>[105]Sheet1!$E51</f>
        <v>0</v>
      </c>
      <c r="N53" s="187">
        <f t="shared" si="3"/>
        <v>1.5378743924165967E-3</v>
      </c>
      <c r="O53" s="187">
        <f>'[96]Managerial P&amp;L-SHGG'!$H53</f>
        <v>1.5378743924165967E-3</v>
      </c>
      <c r="P53" s="187">
        <f>'[96]Managerial P&amp;L-SHGG'!$I53</f>
        <v>0</v>
      </c>
      <c r="Q53" s="187">
        <f>'[96]Managerial P&amp;L-SHGG'!$J53</f>
        <v>1.5378743924165967E-3</v>
      </c>
      <c r="R53" s="187">
        <f>[105]Sheet1!$F51</f>
        <v>0</v>
      </c>
      <c r="S53" s="187">
        <f t="shared" si="4"/>
        <v>1.5378743924165967E-3</v>
      </c>
      <c r="T53" s="187">
        <f>'[96]Managerial P&amp;L-SHGG'!$U53</f>
        <v>9.9383333333333421E-2</v>
      </c>
      <c r="U53" s="187">
        <f>[105]Sheet1!$G51</f>
        <v>0</v>
      </c>
      <c r="V53" s="187">
        <f t="shared" si="5"/>
        <v>9.9383333333333421E-2</v>
      </c>
    </row>
    <row r="54" spans="1:22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7">
        <f>'[96]Managerial P&amp;L-SHGG'!$C54</f>
        <v>0</v>
      </c>
      <c r="E54" s="187">
        <f>[105]Sheet1!$C52</f>
        <v>0</v>
      </c>
      <c r="F54" s="187">
        <f t="shared" si="1"/>
        <v>0</v>
      </c>
      <c r="G54" s="187">
        <f>'[96]Managerial P&amp;L-SHGG'!$D54</f>
        <v>0</v>
      </c>
      <c r="H54" s="187">
        <f>[105]Sheet1!$D52</f>
        <v>0</v>
      </c>
      <c r="I54" s="187">
        <f t="shared" si="2"/>
        <v>0</v>
      </c>
      <c r="J54" s="187">
        <f>'[96]Managerial P&amp;L-SHGG'!$I54</f>
        <v>0</v>
      </c>
      <c r="K54" s="187">
        <f>'[96]Managerial P&amp;L-SHGG'!$I54</f>
        <v>0</v>
      </c>
      <c r="L54" s="187">
        <f>'[96]Managerial P&amp;L-SHGG'!$J54</f>
        <v>213.77</v>
      </c>
      <c r="M54" s="187">
        <f>[105]Sheet1!$E52</f>
        <v>0</v>
      </c>
      <c r="N54" s="187">
        <f t="shared" si="3"/>
        <v>213.77</v>
      </c>
      <c r="O54" s="187">
        <f>'[96]Managerial P&amp;L-SHGG'!$H54</f>
        <v>213.77</v>
      </c>
      <c r="P54" s="187">
        <f>'[96]Managerial P&amp;L-SHGG'!$I54</f>
        <v>0</v>
      </c>
      <c r="Q54" s="187">
        <f>'[96]Managerial P&amp;L-SHGG'!$J54</f>
        <v>213.77</v>
      </c>
      <c r="R54" s="187">
        <f>[105]Sheet1!$F52</f>
        <v>213.77</v>
      </c>
      <c r="S54" s="187">
        <f t="shared" si="4"/>
        <v>0</v>
      </c>
      <c r="T54" s="187">
        <f>'[96]Managerial P&amp;L-SHGG'!$U54</f>
        <v>0</v>
      </c>
      <c r="U54" s="187">
        <f>[105]Sheet1!$G52</f>
        <v>213.77</v>
      </c>
      <c r="V54" s="187">
        <f t="shared" si="5"/>
        <v>-213.77</v>
      </c>
    </row>
    <row r="55" spans="1:22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7">
        <f>'[96]Managerial P&amp;L-SHGG'!$C55</f>
        <v>0</v>
      </c>
      <c r="E55" s="187">
        <f>[105]Sheet1!$C53</f>
        <v>0</v>
      </c>
      <c r="F55" s="187">
        <f t="shared" si="1"/>
        <v>0</v>
      </c>
      <c r="G55" s="187">
        <f>'[96]Managerial P&amp;L-SHGG'!$D55</f>
        <v>0</v>
      </c>
      <c r="H55" s="187">
        <f>[105]Sheet1!$D53</f>
        <v>0</v>
      </c>
      <c r="I55" s="187">
        <f t="shared" si="2"/>
        <v>0</v>
      </c>
      <c r="J55" s="187">
        <f>'[96]Managerial P&amp;L-SHGG'!$I55</f>
        <v>0</v>
      </c>
      <c r="K55" s="187">
        <f>'[96]Managerial P&amp;L-SHGG'!$I55</f>
        <v>0</v>
      </c>
      <c r="L55" s="187">
        <f>'[96]Managerial P&amp;L-SHGG'!$J55</f>
        <v>0</v>
      </c>
      <c r="M55" s="187">
        <f>[105]Sheet1!$E53</f>
        <v>0</v>
      </c>
      <c r="N55" s="187">
        <f t="shared" si="3"/>
        <v>0</v>
      </c>
      <c r="O55" s="187">
        <f>'[96]Managerial P&amp;L-SHGG'!$H55</f>
        <v>0</v>
      </c>
      <c r="P55" s="187">
        <f>'[96]Managerial P&amp;L-SHGG'!$I55</f>
        <v>0</v>
      </c>
      <c r="Q55" s="187">
        <f>'[96]Managerial P&amp;L-SHGG'!$J55</f>
        <v>0</v>
      </c>
      <c r="R55" s="187">
        <f>[105]Sheet1!$F53</f>
        <v>0</v>
      </c>
      <c r="S55" s="187">
        <f t="shared" si="4"/>
        <v>0</v>
      </c>
      <c r="T55" s="187">
        <f>'[96]Managerial P&amp;L-SHGG'!$U55</f>
        <v>0</v>
      </c>
      <c r="U55" s="187">
        <f>[105]Sheet1!$G53</f>
        <v>0</v>
      </c>
      <c r="V55" s="187">
        <f t="shared" si="5"/>
        <v>0</v>
      </c>
    </row>
    <row r="56" spans="1:22" s="15" customFormat="1" ht="15.95" customHeight="1" x14ac:dyDescent="0.2">
      <c r="A56" s="39"/>
      <c r="B56" s="180">
        <f t="shared" si="0"/>
        <v>53</v>
      </c>
      <c r="C56" s="172" t="s">
        <v>1636</v>
      </c>
      <c r="D56" s="187">
        <f>'[96]Managerial P&amp;L-SHGG'!$C56</f>
        <v>0</v>
      </c>
      <c r="E56" s="187">
        <f>[105]Sheet1!$C54</f>
        <v>0</v>
      </c>
      <c r="F56" s="187">
        <f t="shared" si="1"/>
        <v>0</v>
      </c>
      <c r="G56" s="187">
        <f>'[96]Managerial P&amp;L-SHGG'!$D56</f>
        <v>0</v>
      </c>
      <c r="H56" s="187">
        <f>[105]Sheet1!$D54</f>
        <v>0</v>
      </c>
      <c r="I56" s="187">
        <f t="shared" si="2"/>
        <v>0</v>
      </c>
      <c r="J56" s="187">
        <f>'[96]Managerial P&amp;L-SHGG'!$I56</f>
        <v>0</v>
      </c>
      <c r="K56" s="187">
        <f>'[96]Managerial P&amp;L-SHGG'!$I56</f>
        <v>0</v>
      </c>
      <c r="L56" s="187">
        <f>'[96]Managerial P&amp;L-SHGG'!$J56</f>
        <v>0</v>
      </c>
      <c r="M56" s="187">
        <f>[105]Sheet1!$E54</f>
        <v>0</v>
      </c>
      <c r="N56" s="187">
        <f t="shared" si="3"/>
        <v>0</v>
      </c>
      <c r="O56" s="187">
        <f>'[96]Managerial P&amp;L-SHGG'!$H56</f>
        <v>0</v>
      </c>
      <c r="P56" s="187">
        <f>'[96]Managerial P&amp;L-SHGG'!$I56</f>
        <v>0</v>
      </c>
      <c r="Q56" s="187">
        <f>'[96]Managerial P&amp;L-SHGG'!$J56</f>
        <v>0</v>
      </c>
      <c r="R56" s="187">
        <f>[105]Sheet1!$F54</f>
        <v>0</v>
      </c>
      <c r="S56" s="187">
        <f t="shared" si="4"/>
        <v>0</v>
      </c>
      <c r="T56" s="187">
        <f>'[96]Managerial P&amp;L-SHGG'!$U56</f>
        <v>0</v>
      </c>
      <c r="U56" s="187">
        <f>[105]Sheet1!$G54</f>
        <v>0</v>
      </c>
      <c r="V56" s="187">
        <f t="shared" si="5"/>
        <v>0</v>
      </c>
    </row>
    <row r="57" spans="1:22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7">
        <f>'[96]Managerial P&amp;L-SHGG'!$C57</f>
        <v>0</v>
      </c>
      <c r="E57" s="187">
        <f>[105]Sheet1!$C55</f>
        <v>0</v>
      </c>
      <c r="F57" s="187">
        <f t="shared" si="1"/>
        <v>0</v>
      </c>
      <c r="G57" s="187">
        <f>'[96]Managerial P&amp;L-SHGG'!$D57</f>
        <v>0</v>
      </c>
      <c r="H57" s="187">
        <f>[105]Sheet1!$D55</f>
        <v>0</v>
      </c>
      <c r="I57" s="187">
        <f t="shared" si="2"/>
        <v>0</v>
      </c>
      <c r="J57" s="187">
        <f>'[96]Managerial P&amp;L-SHGG'!$I57</f>
        <v>0</v>
      </c>
      <c r="K57" s="187">
        <f>'[96]Managerial P&amp;L-SHGG'!$I57</f>
        <v>0</v>
      </c>
      <c r="L57" s="187">
        <f>'[96]Managerial P&amp;L-SHGG'!$J57</f>
        <v>13512.580000000002</v>
      </c>
      <c r="M57" s="187" t="str">
        <f>[105]Sheet1!$E55</f>
        <v>18,313.78</v>
      </c>
      <c r="N57" s="187">
        <f t="shared" si="3"/>
        <v>-4801.1999999999971</v>
      </c>
      <c r="O57" s="187">
        <f>'[96]Managerial P&amp;L-SHGG'!$H57</f>
        <v>13512.580000000002</v>
      </c>
      <c r="P57" s="187">
        <f>'[96]Managerial P&amp;L-SHGG'!$I57</f>
        <v>0</v>
      </c>
      <c r="Q57" s="187">
        <f>'[96]Managerial P&amp;L-SHGG'!$J57</f>
        <v>13512.580000000002</v>
      </c>
      <c r="R57" s="187" t="str">
        <f>[105]Sheet1!$F55</f>
        <v>13,512.58</v>
      </c>
      <c r="S57" s="187">
        <f t="shared" si="4"/>
        <v>0</v>
      </c>
      <c r="T57" s="187">
        <f>'[96]Managerial P&amp;L-SHGG'!$U57</f>
        <v>482950</v>
      </c>
      <c r="U57" s="187" t="str">
        <f>[105]Sheet1!$G55</f>
        <v>31,826.36</v>
      </c>
      <c r="V57" s="187">
        <f t="shared" si="5"/>
        <v>451123.64</v>
      </c>
    </row>
    <row r="58" spans="1:22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7">
        <f>'[96]Managerial P&amp;L-SHGG'!$C58</f>
        <v>0</v>
      </c>
      <c r="E58" s="187">
        <f>[105]Sheet1!$C56</f>
        <v>0</v>
      </c>
      <c r="F58" s="187">
        <f t="shared" si="1"/>
        <v>0</v>
      </c>
      <c r="G58" s="187">
        <f>'[96]Managerial P&amp;L-SHGG'!$D58</f>
        <v>0</v>
      </c>
      <c r="H58" s="187">
        <f>[105]Sheet1!$D56</f>
        <v>0</v>
      </c>
      <c r="I58" s="187">
        <f t="shared" si="2"/>
        <v>0</v>
      </c>
      <c r="J58" s="187">
        <f>'[96]Managerial P&amp;L-SHGG'!$I58</f>
        <v>0</v>
      </c>
      <c r="K58" s="187">
        <f>'[96]Managerial P&amp;L-SHGG'!$I58</f>
        <v>0</v>
      </c>
      <c r="L58" s="187">
        <f>'[96]Managerial P&amp;L-SHGG'!$J58</f>
        <v>9.7210323045706412E-2</v>
      </c>
      <c r="M58" s="187">
        <f>[105]Sheet1!$E56</f>
        <v>0</v>
      </c>
      <c r="N58" s="187">
        <f t="shared" si="3"/>
        <v>9.7210323045706412E-2</v>
      </c>
      <c r="O58" s="187">
        <f>'[96]Managerial P&amp;L-SHGG'!$H58</f>
        <v>9.7210323045706412E-2</v>
      </c>
      <c r="P58" s="187">
        <f>'[96]Managerial P&amp;L-SHGG'!$I58</f>
        <v>0</v>
      </c>
      <c r="Q58" s="187">
        <f>'[96]Managerial P&amp;L-SHGG'!$J58</f>
        <v>9.7210323045706412E-2</v>
      </c>
      <c r="R58" s="187">
        <f>[105]Sheet1!$F56</f>
        <v>0</v>
      </c>
      <c r="S58" s="187">
        <f t="shared" si="4"/>
        <v>9.7210323045706412E-2</v>
      </c>
      <c r="T58" s="187">
        <f>'[96]Managerial P&amp;L-SHGG'!$U58</f>
        <v>4.8294999999999998E-2</v>
      </c>
      <c r="U58" s="187">
        <f>[105]Sheet1!$G56</f>
        <v>0</v>
      </c>
      <c r="V58" s="187">
        <f t="shared" si="5"/>
        <v>4.8294999999999998E-2</v>
      </c>
    </row>
    <row r="59" spans="1:22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7">
        <f>'[96]Managerial P&amp;L-SHGG'!$C59</f>
        <v>0</v>
      </c>
      <c r="E59" s="187">
        <f>[105]Sheet1!$C57</f>
        <v>0</v>
      </c>
      <c r="F59" s="187">
        <f t="shared" si="1"/>
        <v>0</v>
      </c>
      <c r="G59" s="187">
        <f>'[96]Managerial P&amp;L-SHGG'!$D59</f>
        <v>0</v>
      </c>
      <c r="H59" s="187">
        <f>[105]Sheet1!$D57</f>
        <v>0</v>
      </c>
      <c r="I59" s="187">
        <f t="shared" si="2"/>
        <v>0</v>
      </c>
      <c r="J59" s="187">
        <f>'[96]Managerial P&amp;L-SHGG'!$I59</f>
        <v>0</v>
      </c>
      <c r="K59" s="187">
        <f>'[96]Managerial P&amp;L-SHGG'!$I59</f>
        <v>0</v>
      </c>
      <c r="L59" s="187">
        <f>'[96]Managerial P&amp;L-SHGG'!$J59</f>
        <v>0</v>
      </c>
      <c r="M59" s="187">
        <f>[105]Sheet1!$E57</f>
        <v>0</v>
      </c>
      <c r="N59" s="187">
        <f t="shared" si="3"/>
        <v>0</v>
      </c>
      <c r="O59" s="187">
        <f>'[96]Managerial P&amp;L-SHGG'!$H59</f>
        <v>0</v>
      </c>
      <c r="P59" s="187">
        <f>'[96]Managerial P&amp;L-SHGG'!$I59</f>
        <v>0</v>
      </c>
      <c r="Q59" s="187">
        <f>'[96]Managerial P&amp;L-SHGG'!$J59</f>
        <v>0</v>
      </c>
      <c r="R59" s="187">
        <f>[105]Sheet1!$F57</f>
        <v>0</v>
      </c>
      <c r="S59" s="187">
        <f t="shared" si="4"/>
        <v>0</v>
      </c>
      <c r="T59" s="187">
        <f>'[96]Managerial P&amp;L-SHGG'!$U59</f>
        <v>0</v>
      </c>
      <c r="U59" s="187">
        <f>[105]Sheet1!$G57</f>
        <v>0</v>
      </c>
      <c r="V59" s="187">
        <f t="shared" si="5"/>
        <v>0</v>
      </c>
    </row>
    <row r="60" spans="1:22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7">
        <f>'[96]Managerial P&amp;L-SHGG'!$C60</f>
        <v>0</v>
      </c>
      <c r="E60" s="187">
        <f>[105]Sheet1!$C58</f>
        <v>0</v>
      </c>
      <c r="F60" s="187">
        <f t="shared" si="1"/>
        <v>0</v>
      </c>
      <c r="G60" s="187">
        <f>'[96]Managerial P&amp;L-SHGG'!$D60</f>
        <v>0</v>
      </c>
      <c r="H60" s="187">
        <f>[105]Sheet1!$D58</f>
        <v>0</v>
      </c>
      <c r="I60" s="187">
        <f t="shared" si="2"/>
        <v>0</v>
      </c>
      <c r="J60" s="187">
        <f>'[96]Managerial P&amp;L-SHGG'!$I60</f>
        <v>0</v>
      </c>
      <c r="K60" s="187">
        <f>'[96]Managerial P&amp;L-SHGG'!$I60</f>
        <v>0</v>
      </c>
      <c r="L60" s="187">
        <f>'[96]Managerial P&amp;L-SHGG'!$J60</f>
        <v>0</v>
      </c>
      <c r="M60" s="187">
        <f>[105]Sheet1!$E58</f>
        <v>0</v>
      </c>
      <c r="N60" s="187">
        <f t="shared" si="3"/>
        <v>0</v>
      </c>
      <c r="O60" s="187">
        <f>'[96]Managerial P&amp;L-SHGG'!$H60</f>
        <v>0</v>
      </c>
      <c r="P60" s="187">
        <f>'[96]Managerial P&amp;L-SHGG'!$I60</f>
        <v>0</v>
      </c>
      <c r="Q60" s="187">
        <f>'[96]Managerial P&amp;L-SHGG'!$J60</f>
        <v>0</v>
      </c>
      <c r="R60" s="187">
        <f>[105]Sheet1!$F58</f>
        <v>0</v>
      </c>
      <c r="S60" s="187">
        <f t="shared" si="4"/>
        <v>0</v>
      </c>
      <c r="T60" s="187">
        <f>'[96]Managerial P&amp;L-SHGG'!$U60</f>
        <v>0</v>
      </c>
      <c r="U60" s="187">
        <f>[105]Sheet1!$G58</f>
        <v>0</v>
      </c>
      <c r="V60" s="187">
        <f t="shared" si="5"/>
        <v>0</v>
      </c>
    </row>
    <row r="61" spans="1:22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7">
        <f>'[96]Managerial P&amp;L-SHGG'!$C61</f>
        <v>0</v>
      </c>
      <c r="E61" s="187">
        <f>[105]Sheet1!$C59</f>
        <v>0</v>
      </c>
      <c r="F61" s="187">
        <f t="shared" si="1"/>
        <v>0</v>
      </c>
      <c r="G61" s="187">
        <f>'[96]Managerial P&amp;L-SHGG'!$D61</f>
        <v>0</v>
      </c>
      <c r="H61" s="187">
        <f>[105]Sheet1!$D59</f>
        <v>0</v>
      </c>
      <c r="I61" s="187">
        <f t="shared" si="2"/>
        <v>0</v>
      </c>
      <c r="J61" s="187">
        <f>'[96]Managerial P&amp;L-SHGG'!$I61</f>
        <v>0</v>
      </c>
      <c r="K61" s="187">
        <f>'[96]Managerial P&amp;L-SHGG'!$I61</f>
        <v>0</v>
      </c>
      <c r="L61" s="187">
        <f>'[96]Managerial P&amp;L-SHGG'!$J61</f>
        <v>0</v>
      </c>
      <c r="M61" s="187">
        <f>[105]Sheet1!$E59</f>
        <v>0</v>
      </c>
      <c r="N61" s="187">
        <f t="shared" si="3"/>
        <v>0</v>
      </c>
      <c r="O61" s="187">
        <f>'[96]Managerial P&amp;L-SHGG'!$H61</f>
        <v>0</v>
      </c>
      <c r="P61" s="187">
        <f>'[96]Managerial P&amp;L-SHGG'!$I61</f>
        <v>0</v>
      </c>
      <c r="Q61" s="187">
        <f>'[96]Managerial P&amp;L-SHGG'!$J61</f>
        <v>0</v>
      </c>
      <c r="R61" s="187">
        <f>[105]Sheet1!$F59</f>
        <v>0</v>
      </c>
      <c r="S61" s="187">
        <f t="shared" si="4"/>
        <v>0</v>
      </c>
      <c r="T61" s="187">
        <f>'[96]Managerial P&amp;L-SHGG'!$U61</f>
        <v>0</v>
      </c>
      <c r="U61" s="187">
        <f>[105]Sheet1!$G59</f>
        <v>0</v>
      </c>
      <c r="V61" s="187">
        <f t="shared" si="5"/>
        <v>0</v>
      </c>
    </row>
    <row r="62" spans="1:22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7">
        <f>'[96]Managerial P&amp;L-SHGG'!$C62</f>
        <v>0</v>
      </c>
      <c r="E62" s="187">
        <f>[105]Sheet1!$C60</f>
        <v>0</v>
      </c>
      <c r="F62" s="187">
        <f t="shared" si="1"/>
        <v>0</v>
      </c>
      <c r="G62" s="187">
        <f>'[96]Managerial P&amp;L-SHGG'!$D62</f>
        <v>0</v>
      </c>
      <c r="H62" s="187">
        <f>[105]Sheet1!$D60</f>
        <v>0</v>
      </c>
      <c r="I62" s="187">
        <f t="shared" si="2"/>
        <v>0</v>
      </c>
      <c r="J62" s="187">
        <f>'[96]Managerial P&amp;L-SHGG'!$I62</f>
        <v>0</v>
      </c>
      <c r="K62" s="187">
        <f>'[96]Managerial P&amp;L-SHGG'!$I62</f>
        <v>0</v>
      </c>
      <c r="L62" s="187">
        <f>'[96]Managerial P&amp;L-SHGG'!$J62</f>
        <v>573.33000000000004</v>
      </c>
      <c r="M62" s="187" t="str">
        <f>[105]Sheet1!$E60</f>
        <v>4,716.98</v>
      </c>
      <c r="N62" s="187">
        <f t="shared" si="3"/>
        <v>-4143.6499999999996</v>
      </c>
      <c r="O62" s="187">
        <f>'[96]Managerial P&amp;L-SHGG'!$H62</f>
        <v>573.33000000000004</v>
      </c>
      <c r="P62" s="187">
        <f>'[96]Managerial P&amp;L-SHGG'!$I62</f>
        <v>0</v>
      </c>
      <c r="Q62" s="187">
        <f>'[96]Managerial P&amp;L-SHGG'!$J62</f>
        <v>573.33000000000004</v>
      </c>
      <c r="R62" s="187">
        <f>[105]Sheet1!$F60</f>
        <v>573.33000000000004</v>
      </c>
      <c r="S62" s="187">
        <f t="shared" si="4"/>
        <v>0</v>
      </c>
      <c r="T62" s="187">
        <f>'[96]Managerial P&amp;L-SHGG'!$U62</f>
        <v>0</v>
      </c>
      <c r="U62" s="187" t="str">
        <f>[105]Sheet1!$G60</f>
        <v>5,290.31</v>
      </c>
      <c r="V62" s="187">
        <f t="shared" si="5"/>
        <v>-5290.31</v>
      </c>
    </row>
    <row r="63" spans="1:22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7">
        <f>'[96]Managerial P&amp;L-SHGG'!$C63</f>
        <v>0</v>
      </c>
      <c r="E63" s="187">
        <f>[105]Sheet1!$C61</f>
        <v>0</v>
      </c>
      <c r="F63" s="187">
        <f t="shared" si="1"/>
        <v>0</v>
      </c>
      <c r="G63" s="187">
        <f>'[96]Managerial P&amp;L-SHGG'!$D63</f>
        <v>0</v>
      </c>
      <c r="H63" s="187">
        <f>[105]Sheet1!$D61</f>
        <v>0</v>
      </c>
      <c r="I63" s="187">
        <f t="shared" si="2"/>
        <v>0</v>
      </c>
      <c r="J63" s="187">
        <f>'[96]Managerial P&amp;L-SHGG'!$I63</f>
        <v>0</v>
      </c>
      <c r="K63" s="187">
        <f>'[96]Managerial P&amp;L-SHGG'!$I63</f>
        <v>0</v>
      </c>
      <c r="L63" s="187">
        <f>'[96]Managerial P&amp;L-SHGG'!$J63</f>
        <v>0</v>
      </c>
      <c r="M63" s="187">
        <f>[105]Sheet1!$E61</f>
        <v>0</v>
      </c>
      <c r="N63" s="187">
        <f t="shared" si="3"/>
        <v>0</v>
      </c>
      <c r="O63" s="187">
        <f>'[96]Managerial P&amp;L-SHGG'!$H63</f>
        <v>0</v>
      </c>
      <c r="P63" s="187">
        <f>'[96]Managerial P&amp;L-SHGG'!$I63</f>
        <v>0</v>
      </c>
      <c r="Q63" s="187">
        <f>'[96]Managerial P&amp;L-SHGG'!$J63</f>
        <v>0</v>
      </c>
      <c r="R63" s="187">
        <f>[105]Sheet1!$F61</f>
        <v>0</v>
      </c>
      <c r="S63" s="187">
        <f t="shared" si="4"/>
        <v>0</v>
      </c>
      <c r="T63" s="187">
        <f>'[96]Managerial P&amp;L-SHGG'!$U63</f>
        <v>0</v>
      </c>
      <c r="U63" s="187">
        <f>[105]Sheet1!$G61</f>
        <v>0</v>
      </c>
      <c r="V63" s="187">
        <f t="shared" si="5"/>
        <v>0</v>
      </c>
    </row>
    <row r="64" spans="1:22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7">
        <f>'[96]Managerial P&amp;L-SHGG'!$C64</f>
        <v>0</v>
      </c>
      <c r="E64" s="187">
        <f>[105]Sheet1!$C62</f>
        <v>0</v>
      </c>
      <c r="F64" s="187">
        <f t="shared" si="1"/>
        <v>0</v>
      </c>
      <c r="G64" s="187">
        <f>'[96]Managerial P&amp;L-SHGG'!$D64</f>
        <v>0</v>
      </c>
      <c r="H64" s="187">
        <f>[105]Sheet1!$D62</f>
        <v>0</v>
      </c>
      <c r="I64" s="187">
        <f t="shared" si="2"/>
        <v>0</v>
      </c>
      <c r="J64" s="187">
        <f>'[96]Managerial P&amp;L-SHGG'!$I64</f>
        <v>0</v>
      </c>
      <c r="K64" s="187">
        <f>'[96]Managerial P&amp;L-SHGG'!$I64</f>
        <v>0</v>
      </c>
      <c r="L64" s="187">
        <f>'[96]Managerial P&amp;L-SHGG'!$J64</f>
        <v>0</v>
      </c>
      <c r="M64" s="187">
        <f>[105]Sheet1!$E62</f>
        <v>0</v>
      </c>
      <c r="N64" s="187">
        <f t="shared" si="3"/>
        <v>0</v>
      </c>
      <c r="O64" s="187">
        <f>'[96]Managerial P&amp;L-SHGG'!$H64</f>
        <v>0</v>
      </c>
      <c r="P64" s="187">
        <f>'[96]Managerial P&amp;L-SHGG'!$I64</f>
        <v>0</v>
      </c>
      <c r="Q64" s="187">
        <f>'[96]Managerial P&amp;L-SHGG'!$J64</f>
        <v>0</v>
      </c>
      <c r="R64" s="187">
        <f>[105]Sheet1!$F62</f>
        <v>0</v>
      </c>
      <c r="S64" s="187">
        <f t="shared" si="4"/>
        <v>0</v>
      </c>
      <c r="T64" s="187">
        <f>'[96]Managerial P&amp;L-SHGG'!$U64</f>
        <v>0</v>
      </c>
      <c r="U64" s="187">
        <f>[105]Sheet1!$G62</f>
        <v>0</v>
      </c>
      <c r="V64" s="187">
        <f t="shared" si="5"/>
        <v>0</v>
      </c>
    </row>
    <row r="65" spans="1:22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7">
        <f>'[96]Managerial P&amp;L-SHGG'!$C65</f>
        <v>0</v>
      </c>
      <c r="E65" s="187">
        <f>[105]Sheet1!$C63</f>
        <v>0</v>
      </c>
      <c r="F65" s="187">
        <f t="shared" si="1"/>
        <v>0</v>
      </c>
      <c r="G65" s="187">
        <f>'[96]Managerial P&amp;L-SHGG'!$D65</f>
        <v>0</v>
      </c>
      <c r="H65" s="187">
        <f>[105]Sheet1!$D63</f>
        <v>0</v>
      </c>
      <c r="I65" s="187">
        <f t="shared" si="2"/>
        <v>0</v>
      </c>
      <c r="J65" s="187">
        <f>'[96]Managerial P&amp;L-SHGG'!$I65</f>
        <v>0</v>
      </c>
      <c r="K65" s="187">
        <f>'[96]Managerial P&amp;L-SHGG'!$I65</f>
        <v>0</v>
      </c>
      <c r="L65" s="187">
        <f>'[96]Managerial P&amp;L-SHGG'!$J65</f>
        <v>1576.8</v>
      </c>
      <c r="M65" s="187">
        <f>[105]Sheet1!$E63</f>
        <v>0</v>
      </c>
      <c r="N65" s="187">
        <f t="shared" si="3"/>
        <v>1576.8</v>
      </c>
      <c r="O65" s="187">
        <f>'[96]Managerial P&amp;L-SHGG'!$H65</f>
        <v>1576.8</v>
      </c>
      <c r="P65" s="187">
        <f>'[96]Managerial P&amp;L-SHGG'!$I65</f>
        <v>0</v>
      </c>
      <c r="Q65" s="187">
        <f>'[96]Managerial P&amp;L-SHGG'!$J65</f>
        <v>1576.8</v>
      </c>
      <c r="R65" s="187" t="str">
        <f>[105]Sheet1!$F63</f>
        <v>1,576.80</v>
      </c>
      <c r="S65" s="187">
        <f t="shared" si="4"/>
        <v>0</v>
      </c>
      <c r="T65" s="187">
        <f>'[96]Managerial P&amp;L-SHGG'!$U65</f>
        <v>0</v>
      </c>
      <c r="U65" s="187" t="str">
        <f>[105]Sheet1!$G63</f>
        <v>1,576.80</v>
      </c>
      <c r="V65" s="187">
        <f t="shared" si="5"/>
        <v>-1576.8</v>
      </c>
    </row>
    <row r="66" spans="1:22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7">
        <f>'[96]Managerial P&amp;L-SHGG'!$C66</f>
        <v>0</v>
      </c>
      <c r="E66" s="187">
        <f>[105]Sheet1!$C64</f>
        <v>0</v>
      </c>
      <c r="F66" s="187">
        <f t="shared" si="1"/>
        <v>0</v>
      </c>
      <c r="G66" s="187">
        <f>'[96]Managerial P&amp;L-SHGG'!$D66</f>
        <v>0</v>
      </c>
      <c r="H66" s="187">
        <f>[105]Sheet1!$D64</f>
        <v>0</v>
      </c>
      <c r="I66" s="187">
        <f t="shared" si="2"/>
        <v>0</v>
      </c>
      <c r="J66" s="187">
        <f>'[96]Managerial P&amp;L-SHGG'!$I66</f>
        <v>0</v>
      </c>
      <c r="K66" s="187">
        <f>'[96]Managerial P&amp;L-SHGG'!$I66</f>
        <v>0</v>
      </c>
      <c r="L66" s="187">
        <f>'[96]Managerial P&amp;L-SHGG'!$J66</f>
        <v>600</v>
      </c>
      <c r="M66" s="187" t="str">
        <f>[105]Sheet1!$E64</f>
        <v>13,127.77</v>
      </c>
      <c r="N66" s="187">
        <f t="shared" si="3"/>
        <v>-12527.77</v>
      </c>
      <c r="O66" s="187">
        <f>'[96]Managerial P&amp;L-SHGG'!$H66</f>
        <v>600</v>
      </c>
      <c r="P66" s="187">
        <f>'[96]Managerial P&amp;L-SHGG'!$I66</f>
        <v>0</v>
      </c>
      <c r="Q66" s="187">
        <f>'[96]Managerial P&amp;L-SHGG'!$J66</f>
        <v>600</v>
      </c>
      <c r="R66" s="187">
        <f>[105]Sheet1!$F64</f>
        <v>600</v>
      </c>
      <c r="S66" s="187">
        <f t="shared" si="4"/>
        <v>0</v>
      </c>
      <c r="T66" s="187">
        <f>'[96]Managerial P&amp;L-SHGG'!$U66</f>
        <v>0</v>
      </c>
      <c r="U66" s="187" t="str">
        <f>[105]Sheet1!$G64</f>
        <v>13,727.77</v>
      </c>
      <c r="V66" s="187">
        <f t="shared" si="5"/>
        <v>-13727.77</v>
      </c>
    </row>
    <row r="67" spans="1:22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7">
        <f>'[96]Managerial P&amp;L-SHGG'!$C67</f>
        <v>0</v>
      </c>
      <c r="E67" s="187">
        <f>[105]Sheet1!$C65</f>
        <v>0</v>
      </c>
      <c r="F67" s="187">
        <f t="shared" si="1"/>
        <v>0</v>
      </c>
      <c r="G67" s="187">
        <f>'[96]Managerial P&amp;L-SHGG'!$D67</f>
        <v>0</v>
      </c>
      <c r="H67" s="187">
        <f>[105]Sheet1!$D65</f>
        <v>0</v>
      </c>
      <c r="I67" s="187">
        <f t="shared" si="2"/>
        <v>0</v>
      </c>
      <c r="J67" s="187">
        <f>'[96]Managerial P&amp;L-SHGG'!$I67</f>
        <v>0</v>
      </c>
      <c r="K67" s="187">
        <f>'[96]Managerial P&amp;L-SHGG'!$I67</f>
        <v>0</v>
      </c>
      <c r="L67" s="187">
        <f>'[96]Managerial P&amp;L-SHGG'!$J67</f>
        <v>0</v>
      </c>
      <c r="M67" s="187">
        <f>[105]Sheet1!$E65</f>
        <v>0</v>
      </c>
      <c r="N67" s="187">
        <f t="shared" si="3"/>
        <v>0</v>
      </c>
      <c r="O67" s="187">
        <f>'[96]Managerial P&amp;L-SHGG'!$H67</f>
        <v>0</v>
      </c>
      <c r="P67" s="187">
        <f>'[96]Managerial P&amp;L-SHGG'!$I67</f>
        <v>0</v>
      </c>
      <c r="Q67" s="187">
        <f>'[96]Managerial P&amp;L-SHGG'!$J67</f>
        <v>0</v>
      </c>
      <c r="R67" s="187">
        <f>[105]Sheet1!$F65</f>
        <v>0</v>
      </c>
      <c r="S67" s="187">
        <f t="shared" si="4"/>
        <v>0</v>
      </c>
      <c r="T67" s="187">
        <f>'[96]Managerial P&amp;L-SHGG'!$U67</f>
        <v>0</v>
      </c>
      <c r="U67" s="187">
        <f>[105]Sheet1!$G65</f>
        <v>0</v>
      </c>
      <c r="V67" s="187">
        <f t="shared" si="5"/>
        <v>0</v>
      </c>
    </row>
    <row r="68" spans="1:22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7">
        <f>'[96]Managerial P&amp;L-SHGG'!$C68</f>
        <v>0</v>
      </c>
      <c r="E68" s="187">
        <f>[105]Sheet1!$C66</f>
        <v>0</v>
      </c>
      <c r="F68" s="187">
        <f t="shared" si="1"/>
        <v>0</v>
      </c>
      <c r="G68" s="187">
        <f>'[96]Managerial P&amp;L-SHGG'!$D68</f>
        <v>0</v>
      </c>
      <c r="H68" s="187">
        <f>[105]Sheet1!$D66</f>
        <v>0</v>
      </c>
      <c r="I68" s="187">
        <f t="shared" si="2"/>
        <v>0</v>
      </c>
      <c r="J68" s="187">
        <f>'[96]Managerial P&amp;L-SHGG'!$I68</f>
        <v>0</v>
      </c>
      <c r="K68" s="187">
        <f>'[96]Managerial P&amp;L-SHGG'!$I68</f>
        <v>0</v>
      </c>
      <c r="L68" s="187">
        <f>'[96]Managerial P&amp;L-SHGG'!$J68</f>
        <v>0</v>
      </c>
      <c r="M68" s="187">
        <f>[105]Sheet1!$E66</f>
        <v>0</v>
      </c>
      <c r="N68" s="187">
        <f t="shared" si="3"/>
        <v>0</v>
      </c>
      <c r="O68" s="187">
        <f>'[96]Managerial P&amp;L-SHGG'!$H68</f>
        <v>0</v>
      </c>
      <c r="P68" s="187">
        <f>'[96]Managerial P&amp;L-SHGG'!$I68</f>
        <v>0</v>
      </c>
      <c r="Q68" s="187">
        <f>'[96]Managerial P&amp;L-SHGG'!$J68</f>
        <v>0</v>
      </c>
      <c r="R68" s="187">
        <f>[105]Sheet1!$F66</f>
        <v>0</v>
      </c>
      <c r="S68" s="187">
        <f t="shared" si="4"/>
        <v>0</v>
      </c>
      <c r="T68" s="187">
        <f>'[96]Managerial P&amp;L-SHGG'!$U68</f>
        <v>0</v>
      </c>
      <c r="U68" s="187">
        <f>[105]Sheet1!$G66</f>
        <v>0</v>
      </c>
      <c r="V68" s="187">
        <f t="shared" si="5"/>
        <v>0</v>
      </c>
    </row>
    <row r="69" spans="1:22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7">
        <f>'[96]Managerial P&amp;L-SHGG'!$C69</f>
        <v>0</v>
      </c>
      <c r="E69" s="187">
        <f>[105]Sheet1!$C67</f>
        <v>0</v>
      </c>
      <c r="F69" s="187">
        <f t="shared" ref="F69:F132" si="7">D69-E69</f>
        <v>0</v>
      </c>
      <c r="G69" s="187">
        <f>'[96]Managerial P&amp;L-SHGG'!$D69</f>
        <v>0</v>
      </c>
      <c r="H69" s="187">
        <f>[105]Sheet1!$D67</f>
        <v>0</v>
      </c>
      <c r="I69" s="187">
        <f t="shared" ref="I69:I132" si="8">G69-H69</f>
        <v>0</v>
      </c>
      <c r="J69" s="187">
        <f>'[96]Managerial P&amp;L-SHGG'!$I69</f>
        <v>0</v>
      </c>
      <c r="K69" s="187">
        <f>'[96]Managerial P&amp;L-SHGG'!$I69</f>
        <v>0</v>
      </c>
      <c r="L69" s="187">
        <f>'[96]Managerial P&amp;L-SHGG'!$J69</f>
        <v>0</v>
      </c>
      <c r="M69" s="187">
        <f>[105]Sheet1!$E67</f>
        <v>0</v>
      </c>
      <c r="N69" s="187">
        <f t="shared" ref="N69:N132" si="9">L69-M69</f>
        <v>0</v>
      </c>
      <c r="O69" s="187">
        <f>'[96]Managerial P&amp;L-SHGG'!$H69</f>
        <v>0</v>
      </c>
      <c r="P69" s="187">
        <f>'[96]Managerial P&amp;L-SHGG'!$I69</f>
        <v>0</v>
      </c>
      <c r="Q69" s="187">
        <f>'[96]Managerial P&amp;L-SHGG'!$J69</f>
        <v>0</v>
      </c>
      <c r="R69" s="187">
        <f>[105]Sheet1!$F67</f>
        <v>0</v>
      </c>
      <c r="S69" s="187">
        <f t="shared" ref="S69:S132" si="10">Q69-R69</f>
        <v>0</v>
      </c>
      <c r="T69" s="187">
        <f>'[96]Managerial P&amp;L-SHGG'!$U69</f>
        <v>0</v>
      </c>
      <c r="U69" s="187">
        <f>[105]Sheet1!$G67</f>
        <v>0</v>
      </c>
      <c r="V69" s="187">
        <f t="shared" ref="V69:V132" si="11">T69-U69</f>
        <v>0</v>
      </c>
    </row>
    <row r="70" spans="1:22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7">
        <f>'[96]Managerial P&amp;L-SHGG'!$C70</f>
        <v>0</v>
      </c>
      <c r="E70" s="187">
        <f>[105]Sheet1!$C68</f>
        <v>0</v>
      </c>
      <c r="F70" s="187">
        <f t="shared" si="7"/>
        <v>0</v>
      </c>
      <c r="G70" s="187">
        <f>'[96]Managerial P&amp;L-SHGG'!$D70</f>
        <v>0</v>
      </c>
      <c r="H70" s="187">
        <f>[105]Sheet1!$D68</f>
        <v>0</v>
      </c>
      <c r="I70" s="187">
        <f t="shared" si="8"/>
        <v>0</v>
      </c>
      <c r="J70" s="187">
        <f>'[96]Managerial P&amp;L-SHGG'!$I70</f>
        <v>0</v>
      </c>
      <c r="K70" s="187">
        <f>'[96]Managerial P&amp;L-SHGG'!$I70</f>
        <v>0</v>
      </c>
      <c r="L70" s="187">
        <f>'[96]Managerial P&amp;L-SHGG'!$J70</f>
        <v>377.51</v>
      </c>
      <c r="M70" s="187">
        <f>[105]Sheet1!$E68</f>
        <v>0</v>
      </c>
      <c r="N70" s="187">
        <f t="shared" si="9"/>
        <v>377.51</v>
      </c>
      <c r="O70" s="187">
        <f>'[96]Managerial P&amp;L-SHGG'!$H70</f>
        <v>377.51</v>
      </c>
      <c r="P70" s="187">
        <f>'[96]Managerial P&amp;L-SHGG'!$I70</f>
        <v>0</v>
      </c>
      <c r="Q70" s="187">
        <f>'[96]Managerial P&amp;L-SHGG'!$J70</f>
        <v>377.51</v>
      </c>
      <c r="R70" s="187">
        <f>[105]Sheet1!$F68</f>
        <v>377.51</v>
      </c>
      <c r="S70" s="187">
        <f t="shared" si="10"/>
        <v>0</v>
      </c>
      <c r="T70" s="187">
        <f>'[96]Managerial P&amp;L-SHGG'!$U70</f>
        <v>0</v>
      </c>
      <c r="U70" s="187">
        <f>[105]Sheet1!$G68</f>
        <v>377.51</v>
      </c>
      <c r="V70" s="187">
        <f t="shared" si="11"/>
        <v>-377.51</v>
      </c>
    </row>
    <row r="71" spans="1:22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7">
        <f>'[96]Managerial P&amp;L-SHGG'!$C71</f>
        <v>0</v>
      </c>
      <c r="E71" s="187">
        <f>[105]Sheet1!$C69</f>
        <v>0</v>
      </c>
      <c r="F71" s="187">
        <f t="shared" si="7"/>
        <v>0</v>
      </c>
      <c r="G71" s="187">
        <f>'[96]Managerial P&amp;L-SHGG'!$D71</f>
        <v>0</v>
      </c>
      <c r="H71" s="187">
        <f>[105]Sheet1!$D69</f>
        <v>0</v>
      </c>
      <c r="I71" s="187">
        <f t="shared" si="8"/>
        <v>0</v>
      </c>
      <c r="J71" s="187">
        <f>'[96]Managerial P&amp;L-SHGG'!$I71</f>
        <v>0</v>
      </c>
      <c r="K71" s="187">
        <f>'[96]Managerial P&amp;L-SHGG'!$I71</f>
        <v>0</v>
      </c>
      <c r="L71" s="187">
        <f>'[96]Managerial P&amp;L-SHGG'!$J71</f>
        <v>0</v>
      </c>
      <c r="M71" s="187">
        <f>[105]Sheet1!$E69</f>
        <v>0</v>
      </c>
      <c r="N71" s="187">
        <f t="shared" si="9"/>
        <v>0</v>
      </c>
      <c r="O71" s="187">
        <f>'[96]Managerial P&amp;L-SHGG'!$H71</f>
        <v>0</v>
      </c>
      <c r="P71" s="187">
        <f>'[96]Managerial P&amp;L-SHGG'!$I71</f>
        <v>0</v>
      </c>
      <c r="Q71" s="187">
        <f>'[96]Managerial P&amp;L-SHGG'!$J71</f>
        <v>0</v>
      </c>
      <c r="R71" s="187">
        <f>[105]Sheet1!$F69</f>
        <v>0</v>
      </c>
      <c r="S71" s="187">
        <f t="shared" si="10"/>
        <v>0</v>
      </c>
      <c r="T71" s="187">
        <f>'[96]Managerial P&amp;L-SHGG'!$U71</f>
        <v>0</v>
      </c>
      <c r="U71" s="187">
        <f>[105]Sheet1!$G69</f>
        <v>0</v>
      </c>
      <c r="V71" s="187">
        <f t="shared" si="11"/>
        <v>0</v>
      </c>
    </row>
    <row r="72" spans="1:22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7">
        <f>'[96]Managerial P&amp;L-SHGG'!$C72</f>
        <v>0</v>
      </c>
      <c r="E72" s="187">
        <f>[105]Sheet1!$C70</f>
        <v>0</v>
      </c>
      <c r="F72" s="187">
        <f t="shared" si="7"/>
        <v>0</v>
      </c>
      <c r="G72" s="187">
        <f>'[96]Managerial P&amp;L-SHGG'!$D72</f>
        <v>0</v>
      </c>
      <c r="H72" s="187">
        <f>[105]Sheet1!$D70</f>
        <v>0</v>
      </c>
      <c r="I72" s="187">
        <f t="shared" si="8"/>
        <v>0</v>
      </c>
      <c r="J72" s="187">
        <f>'[96]Managerial P&amp;L-SHGG'!$I72</f>
        <v>0</v>
      </c>
      <c r="K72" s="187">
        <f>'[96]Managerial P&amp;L-SHGG'!$I72</f>
        <v>0</v>
      </c>
      <c r="L72" s="187">
        <f>'[96]Managerial P&amp;L-SHGG'!$J72</f>
        <v>0</v>
      </c>
      <c r="M72" s="187">
        <f>[105]Sheet1!$E70</f>
        <v>0</v>
      </c>
      <c r="N72" s="187">
        <f t="shared" si="9"/>
        <v>0</v>
      </c>
      <c r="O72" s="187">
        <f>'[96]Managerial P&amp;L-SHGG'!$H72</f>
        <v>0</v>
      </c>
      <c r="P72" s="187">
        <f>'[96]Managerial P&amp;L-SHGG'!$I72</f>
        <v>0</v>
      </c>
      <c r="Q72" s="187">
        <f>'[96]Managerial P&amp;L-SHGG'!$J72</f>
        <v>0</v>
      </c>
      <c r="R72" s="187">
        <f>[105]Sheet1!$F70</f>
        <v>0</v>
      </c>
      <c r="S72" s="187">
        <f t="shared" si="10"/>
        <v>0</v>
      </c>
      <c r="T72" s="187">
        <f>'[96]Managerial P&amp;L-SHGG'!$U72</f>
        <v>0</v>
      </c>
      <c r="U72" s="187">
        <f>[105]Sheet1!$G70</f>
        <v>0</v>
      </c>
      <c r="V72" s="187">
        <f t="shared" si="11"/>
        <v>0</v>
      </c>
    </row>
    <row r="73" spans="1:22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7">
        <f>'[96]Managerial P&amp;L-SHGG'!$C73</f>
        <v>0</v>
      </c>
      <c r="E73" s="187">
        <f>[105]Sheet1!$C71</f>
        <v>0</v>
      </c>
      <c r="F73" s="187">
        <f t="shared" si="7"/>
        <v>0</v>
      </c>
      <c r="G73" s="187">
        <f>'[96]Managerial P&amp;L-SHGG'!$D73</f>
        <v>0</v>
      </c>
      <c r="H73" s="187">
        <f>[105]Sheet1!$D71</f>
        <v>0</v>
      </c>
      <c r="I73" s="187">
        <f t="shared" si="8"/>
        <v>0</v>
      </c>
      <c r="J73" s="187">
        <f>'[96]Managerial P&amp;L-SHGG'!$I73</f>
        <v>0</v>
      </c>
      <c r="K73" s="187">
        <f>'[96]Managerial P&amp;L-SHGG'!$I73</f>
        <v>0</v>
      </c>
      <c r="L73" s="187">
        <f>'[96]Managerial P&amp;L-SHGG'!$J73</f>
        <v>0</v>
      </c>
      <c r="M73" s="187">
        <f>[105]Sheet1!$E71</f>
        <v>0</v>
      </c>
      <c r="N73" s="187">
        <f t="shared" si="9"/>
        <v>0</v>
      </c>
      <c r="O73" s="187">
        <f>'[96]Managerial P&amp;L-SHGG'!$H73</f>
        <v>0</v>
      </c>
      <c r="P73" s="187">
        <f>'[96]Managerial P&amp;L-SHGG'!$I73</f>
        <v>0</v>
      </c>
      <c r="Q73" s="187">
        <f>'[96]Managerial P&amp;L-SHGG'!$J73</f>
        <v>0</v>
      </c>
      <c r="R73" s="187">
        <f>[105]Sheet1!$F71</f>
        <v>0</v>
      </c>
      <c r="S73" s="187">
        <f t="shared" si="10"/>
        <v>0</v>
      </c>
      <c r="T73" s="187">
        <f>'[96]Managerial P&amp;L-SHGG'!$U73</f>
        <v>0</v>
      </c>
      <c r="U73" s="187">
        <f>[105]Sheet1!$G71</f>
        <v>0</v>
      </c>
      <c r="V73" s="187">
        <f t="shared" si="11"/>
        <v>0</v>
      </c>
    </row>
    <row r="74" spans="1:22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7">
        <f>'[96]Managerial P&amp;L-SHGG'!$C74</f>
        <v>0</v>
      </c>
      <c r="E74" s="187">
        <f>[105]Sheet1!$C72</f>
        <v>0</v>
      </c>
      <c r="F74" s="187">
        <f t="shared" si="7"/>
        <v>0</v>
      </c>
      <c r="G74" s="187">
        <f>'[96]Managerial P&amp;L-SHGG'!$D74</f>
        <v>0</v>
      </c>
      <c r="H74" s="187">
        <f>[105]Sheet1!$D72</f>
        <v>0</v>
      </c>
      <c r="I74" s="187">
        <f t="shared" si="8"/>
        <v>0</v>
      </c>
      <c r="J74" s="187">
        <f>'[96]Managerial P&amp;L-SHGG'!$I74</f>
        <v>0</v>
      </c>
      <c r="K74" s="187">
        <f>'[96]Managerial P&amp;L-SHGG'!$I74</f>
        <v>0</v>
      </c>
      <c r="L74" s="187">
        <f>'[96]Managerial P&amp;L-SHGG'!$J74</f>
        <v>0</v>
      </c>
      <c r="M74" s="187">
        <f>[105]Sheet1!$E72</f>
        <v>0</v>
      </c>
      <c r="N74" s="187">
        <f t="shared" si="9"/>
        <v>0</v>
      </c>
      <c r="O74" s="187">
        <f>'[96]Managerial P&amp;L-SHGG'!$H74</f>
        <v>0</v>
      </c>
      <c r="P74" s="187">
        <f>'[96]Managerial P&amp;L-SHGG'!$I74</f>
        <v>0</v>
      </c>
      <c r="Q74" s="187">
        <f>'[96]Managerial P&amp;L-SHGG'!$J74</f>
        <v>0</v>
      </c>
      <c r="R74" s="187">
        <f>[105]Sheet1!$F72</f>
        <v>0</v>
      </c>
      <c r="S74" s="187">
        <f t="shared" si="10"/>
        <v>0</v>
      </c>
      <c r="T74" s="187">
        <f>'[96]Managerial P&amp;L-SHGG'!$U74</f>
        <v>0</v>
      </c>
      <c r="U74" s="187">
        <f>[105]Sheet1!$G72</f>
        <v>0</v>
      </c>
      <c r="V74" s="187">
        <f t="shared" si="11"/>
        <v>0</v>
      </c>
    </row>
    <row r="75" spans="1:22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7">
        <f>'[96]Managerial P&amp;L-SHGG'!$C75</f>
        <v>0</v>
      </c>
      <c r="E75" s="187">
        <f>[105]Sheet1!$C73</f>
        <v>0</v>
      </c>
      <c r="F75" s="187">
        <f t="shared" si="7"/>
        <v>0</v>
      </c>
      <c r="G75" s="187">
        <f>'[96]Managerial P&amp;L-SHGG'!$D75</f>
        <v>0</v>
      </c>
      <c r="H75" s="187">
        <f>[105]Sheet1!$D73</f>
        <v>0</v>
      </c>
      <c r="I75" s="187">
        <f t="shared" si="8"/>
        <v>0</v>
      </c>
      <c r="J75" s="187">
        <f>'[96]Managerial P&amp;L-SHGG'!$I75</f>
        <v>0</v>
      </c>
      <c r="K75" s="187">
        <f>'[96]Managerial P&amp;L-SHGG'!$I75</f>
        <v>0</v>
      </c>
      <c r="L75" s="187">
        <f>'[96]Managerial P&amp;L-SHGG'!$J75</f>
        <v>0</v>
      </c>
      <c r="M75" s="187">
        <f>[105]Sheet1!$E73</f>
        <v>0</v>
      </c>
      <c r="N75" s="187">
        <f t="shared" si="9"/>
        <v>0</v>
      </c>
      <c r="O75" s="187">
        <f>'[96]Managerial P&amp;L-SHGG'!$H75</f>
        <v>0</v>
      </c>
      <c r="P75" s="187">
        <f>'[96]Managerial P&amp;L-SHGG'!$I75</f>
        <v>0</v>
      </c>
      <c r="Q75" s="187">
        <f>'[96]Managerial P&amp;L-SHGG'!$J75</f>
        <v>0</v>
      </c>
      <c r="R75" s="187">
        <f>[105]Sheet1!$F73</f>
        <v>0</v>
      </c>
      <c r="S75" s="187">
        <f t="shared" si="10"/>
        <v>0</v>
      </c>
      <c r="T75" s="187">
        <f>'[96]Managerial P&amp;L-SHGG'!$U75</f>
        <v>0</v>
      </c>
      <c r="U75" s="187">
        <f>[105]Sheet1!$G73</f>
        <v>0</v>
      </c>
      <c r="V75" s="187">
        <f t="shared" si="11"/>
        <v>0</v>
      </c>
    </row>
    <row r="76" spans="1:22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7">
        <f>'[96]Managerial P&amp;L-SHGG'!$C76</f>
        <v>0</v>
      </c>
      <c r="E76" s="187">
        <f>[105]Sheet1!$C74</f>
        <v>0</v>
      </c>
      <c r="F76" s="187">
        <f t="shared" si="7"/>
        <v>0</v>
      </c>
      <c r="G76" s="187">
        <f>'[96]Managerial P&amp;L-SHGG'!$D76</f>
        <v>0</v>
      </c>
      <c r="H76" s="187">
        <f>[105]Sheet1!$D74</f>
        <v>0</v>
      </c>
      <c r="I76" s="187">
        <f t="shared" si="8"/>
        <v>0</v>
      </c>
      <c r="J76" s="187">
        <f>'[96]Managerial P&amp;L-SHGG'!$I76</f>
        <v>0</v>
      </c>
      <c r="K76" s="187">
        <f>'[96]Managerial P&amp;L-SHGG'!$I76</f>
        <v>0</v>
      </c>
      <c r="L76" s="187">
        <f>'[96]Managerial P&amp;L-SHGG'!$J76</f>
        <v>0</v>
      </c>
      <c r="M76" s="187">
        <f>[105]Sheet1!$E74</f>
        <v>0</v>
      </c>
      <c r="N76" s="187">
        <f t="shared" si="9"/>
        <v>0</v>
      </c>
      <c r="O76" s="187">
        <f>'[96]Managerial P&amp;L-SHGG'!$H76</f>
        <v>0</v>
      </c>
      <c r="P76" s="187">
        <f>'[96]Managerial P&amp;L-SHGG'!$I76</f>
        <v>0</v>
      </c>
      <c r="Q76" s="187">
        <f>'[96]Managerial P&amp;L-SHGG'!$J76</f>
        <v>0</v>
      </c>
      <c r="R76" s="187">
        <f>[105]Sheet1!$F74</f>
        <v>0</v>
      </c>
      <c r="S76" s="187">
        <f t="shared" si="10"/>
        <v>0</v>
      </c>
      <c r="T76" s="187">
        <f>'[96]Managerial P&amp;L-SHGG'!$U76</f>
        <v>0</v>
      </c>
      <c r="U76" s="187">
        <f>[105]Sheet1!$G74</f>
        <v>0</v>
      </c>
      <c r="V76" s="187">
        <f t="shared" si="11"/>
        <v>0</v>
      </c>
    </row>
    <row r="77" spans="1:22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7">
        <f>'[96]Managerial P&amp;L-SHGG'!$C77</f>
        <v>0</v>
      </c>
      <c r="E77" s="187">
        <f>[105]Sheet1!$C75</f>
        <v>0</v>
      </c>
      <c r="F77" s="187">
        <f t="shared" si="7"/>
        <v>0</v>
      </c>
      <c r="G77" s="187">
        <f>'[96]Managerial P&amp;L-SHGG'!$D77</f>
        <v>0</v>
      </c>
      <c r="H77" s="187">
        <f>[105]Sheet1!$D75</f>
        <v>0</v>
      </c>
      <c r="I77" s="187">
        <f t="shared" si="8"/>
        <v>0</v>
      </c>
      <c r="J77" s="187">
        <f>'[96]Managerial P&amp;L-SHGG'!$I77</f>
        <v>0</v>
      </c>
      <c r="K77" s="187">
        <f>'[96]Managerial P&amp;L-SHGG'!$I77</f>
        <v>0</v>
      </c>
      <c r="L77" s="187">
        <f>'[96]Managerial P&amp;L-SHGG'!$J77</f>
        <v>0</v>
      </c>
      <c r="M77" s="187">
        <f>[105]Sheet1!$E75</f>
        <v>0</v>
      </c>
      <c r="N77" s="187">
        <f t="shared" si="9"/>
        <v>0</v>
      </c>
      <c r="O77" s="187">
        <f>'[96]Managerial P&amp;L-SHGG'!$H77</f>
        <v>0</v>
      </c>
      <c r="P77" s="187">
        <f>'[96]Managerial P&amp;L-SHGG'!$I77</f>
        <v>0</v>
      </c>
      <c r="Q77" s="187">
        <f>'[96]Managerial P&amp;L-SHGG'!$J77</f>
        <v>0</v>
      </c>
      <c r="R77" s="187">
        <f>[105]Sheet1!$F75</f>
        <v>0</v>
      </c>
      <c r="S77" s="187">
        <f t="shared" si="10"/>
        <v>0</v>
      </c>
      <c r="T77" s="187">
        <f>'[96]Managerial P&amp;L-SHGG'!$U77</f>
        <v>0</v>
      </c>
      <c r="U77" s="187">
        <f>[105]Sheet1!$G75</f>
        <v>0</v>
      </c>
      <c r="V77" s="187">
        <f t="shared" si="11"/>
        <v>0</v>
      </c>
    </row>
    <row r="78" spans="1:22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7">
        <f>'[96]Managerial P&amp;L-SHGG'!$C78</f>
        <v>0</v>
      </c>
      <c r="E78" s="187">
        <f>[105]Sheet1!$C76</f>
        <v>0</v>
      </c>
      <c r="F78" s="187">
        <f t="shared" si="7"/>
        <v>0</v>
      </c>
      <c r="G78" s="187">
        <f>'[96]Managerial P&amp;L-SHGG'!$D78</f>
        <v>0</v>
      </c>
      <c r="H78" s="187">
        <f>[105]Sheet1!$D76</f>
        <v>0</v>
      </c>
      <c r="I78" s="187">
        <f t="shared" si="8"/>
        <v>0</v>
      </c>
      <c r="J78" s="187">
        <f>'[96]Managerial P&amp;L-SHGG'!$I78</f>
        <v>0</v>
      </c>
      <c r="K78" s="187">
        <f>'[96]Managerial P&amp;L-SHGG'!$I78</f>
        <v>0</v>
      </c>
      <c r="L78" s="187">
        <f>'[96]Managerial P&amp;L-SHGG'!$J78</f>
        <v>0</v>
      </c>
      <c r="M78" s="187">
        <f>[105]Sheet1!$E76</f>
        <v>0</v>
      </c>
      <c r="N78" s="187">
        <f t="shared" si="9"/>
        <v>0</v>
      </c>
      <c r="O78" s="187">
        <f>'[96]Managerial P&amp;L-SHGG'!$H78</f>
        <v>0</v>
      </c>
      <c r="P78" s="187">
        <f>'[96]Managerial P&amp;L-SHGG'!$I78</f>
        <v>0</v>
      </c>
      <c r="Q78" s="187">
        <f>'[96]Managerial P&amp;L-SHGG'!$J78</f>
        <v>0</v>
      </c>
      <c r="R78" s="187">
        <f>[105]Sheet1!$F76</f>
        <v>0</v>
      </c>
      <c r="S78" s="187">
        <f t="shared" si="10"/>
        <v>0</v>
      </c>
      <c r="T78" s="187">
        <f>'[96]Managerial P&amp;L-SHGG'!$U78</f>
        <v>0</v>
      </c>
      <c r="U78" s="187">
        <f>[105]Sheet1!$G76</f>
        <v>0</v>
      </c>
      <c r="V78" s="187">
        <f t="shared" si="11"/>
        <v>0</v>
      </c>
    </row>
    <row r="79" spans="1:22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7">
        <f>'[96]Managerial P&amp;L-SHGG'!$C79</f>
        <v>0</v>
      </c>
      <c r="E79" s="187">
        <f>[105]Sheet1!$C77</f>
        <v>0</v>
      </c>
      <c r="F79" s="187">
        <f t="shared" si="7"/>
        <v>0</v>
      </c>
      <c r="G79" s="187">
        <f>'[96]Managerial P&amp;L-SHGG'!$D79</f>
        <v>0</v>
      </c>
      <c r="H79" s="187">
        <f>[105]Sheet1!$D77</f>
        <v>0</v>
      </c>
      <c r="I79" s="187">
        <f t="shared" si="8"/>
        <v>0</v>
      </c>
      <c r="J79" s="187">
        <f>'[96]Managerial P&amp;L-SHGG'!$I79</f>
        <v>0</v>
      </c>
      <c r="K79" s="187">
        <f>'[96]Managerial P&amp;L-SHGG'!$I79</f>
        <v>0</v>
      </c>
      <c r="L79" s="187">
        <f>'[96]Managerial P&amp;L-SHGG'!$J79</f>
        <v>0</v>
      </c>
      <c r="M79" s="187">
        <f>[105]Sheet1!$E77</f>
        <v>0</v>
      </c>
      <c r="N79" s="187">
        <f t="shared" si="9"/>
        <v>0</v>
      </c>
      <c r="O79" s="187">
        <f>'[96]Managerial P&amp;L-SHGG'!$H79</f>
        <v>0</v>
      </c>
      <c r="P79" s="187">
        <f>'[96]Managerial P&amp;L-SHGG'!$I79</f>
        <v>0</v>
      </c>
      <c r="Q79" s="187">
        <f>'[96]Managerial P&amp;L-SHGG'!$J79</f>
        <v>0</v>
      </c>
      <c r="R79" s="187">
        <f>[105]Sheet1!$F77</f>
        <v>0</v>
      </c>
      <c r="S79" s="187">
        <f t="shared" si="10"/>
        <v>0</v>
      </c>
      <c r="T79" s="187">
        <f>'[96]Managerial P&amp;L-SHGG'!$U79</f>
        <v>0</v>
      </c>
      <c r="U79" s="187">
        <f>[105]Sheet1!$G77</f>
        <v>0</v>
      </c>
      <c r="V79" s="187">
        <f t="shared" si="11"/>
        <v>0</v>
      </c>
    </row>
    <row r="80" spans="1:22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7">
        <f>'[96]Managerial P&amp;L-SHGG'!$C80</f>
        <v>0</v>
      </c>
      <c r="E80" s="187">
        <f>[105]Sheet1!$C78</f>
        <v>0</v>
      </c>
      <c r="F80" s="187">
        <f t="shared" si="7"/>
        <v>0</v>
      </c>
      <c r="G80" s="187">
        <f>'[96]Managerial P&amp;L-SHGG'!$D80</f>
        <v>0</v>
      </c>
      <c r="H80" s="187">
        <f>[105]Sheet1!$D78</f>
        <v>0</v>
      </c>
      <c r="I80" s="187">
        <f t="shared" si="8"/>
        <v>0</v>
      </c>
      <c r="J80" s="187">
        <f>'[96]Managerial P&amp;L-SHGG'!$I80</f>
        <v>0</v>
      </c>
      <c r="K80" s="187">
        <f>'[96]Managerial P&amp;L-SHGG'!$I80</f>
        <v>0</v>
      </c>
      <c r="L80" s="187">
        <f>'[96]Managerial P&amp;L-SHGG'!$J80</f>
        <v>0</v>
      </c>
      <c r="M80" s="187">
        <f>[105]Sheet1!$E78</f>
        <v>469.03</v>
      </c>
      <c r="N80" s="187">
        <f t="shared" si="9"/>
        <v>-469.03</v>
      </c>
      <c r="O80" s="187">
        <f>'[96]Managerial P&amp;L-SHGG'!$H80</f>
        <v>0</v>
      </c>
      <c r="P80" s="187">
        <f>'[96]Managerial P&amp;L-SHGG'!$I80</f>
        <v>0</v>
      </c>
      <c r="Q80" s="187">
        <f>'[96]Managerial P&amp;L-SHGG'!$J80</f>
        <v>0</v>
      </c>
      <c r="R80" s="187">
        <f>[105]Sheet1!$F78</f>
        <v>0</v>
      </c>
      <c r="S80" s="187">
        <f t="shared" si="10"/>
        <v>0</v>
      </c>
      <c r="T80" s="187">
        <f>'[96]Managerial P&amp;L-SHGG'!$U80</f>
        <v>0</v>
      </c>
      <c r="U80" s="187">
        <f>[105]Sheet1!$G78</f>
        <v>469.03</v>
      </c>
      <c r="V80" s="187">
        <f t="shared" si="11"/>
        <v>-469.03</v>
      </c>
    </row>
    <row r="81" spans="1:22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7">
        <f>'[96]Managerial P&amp;L-SHGG'!$C81</f>
        <v>0</v>
      </c>
      <c r="E81" s="189"/>
      <c r="F81" s="187">
        <f t="shared" si="7"/>
        <v>0</v>
      </c>
      <c r="G81" s="187">
        <f>'[96]Managerial P&amp;L-SHGG'!$D81</f>
        <v>0</v>
      </c>
      <c r="H81" s="187">
        <f>[105]Sheet1!$D79</f>
        <v>0</v>
      </c>
      <c r="I81" s="187">
        <f t="shared" si="8"/>
        <v>0</v>
      </c>
      <c r="J81" s="187">
        <f>'[96]Managerial P&amp;L-SHGG'!$I81</f>
        <v>0</v>
      </c>
      <c r="K81" s="187">
        <f>'[96]Managerial P&amp;L-SHGG'!$I81</f>
        <v>0</v>
      </c>
      <c r="L81" s="187">
        <f>'[96]Managerial P&amp;L-SHGG'!$J81</f>
        <v>9777.4</v>
      </c>
      <c r="M81" s="187">
        <f>[105]Sheet1!$E79</f>
        <v>0</v>
      </c>
      <c r="N81" s="187">
        <f t="shared" si="9"/>
        <v>9777.4</v>
      </c>
      <c r="O81" s="187">
        <f>'[96]Managerial P&amp;L-SHGG'!$H81</f>
        <v>9777.4</v>
      </c>
      <c r="P81" s="187">
        <f>'[96]Managerial P&amp;L-SHGG'!$I81</f>
        <v>0</v>
      </c>
      <c r="Q81" s="187">
        <f>'[96]Managerial P&amp;L-SHGG'!$J81</f>
        <v>9777.4</v>
      </c>
      <c r="R81" s="187" t="str">
        <f>[105]Sheet1!$F79</f>
        <v>9,777.40</v>
      </c>
      <c r="S81" s="187">
        <f t="shared" si="10"/>
        <v>0</v>
      </c>
      <c r="T81" s="187">
        <f>'[96]Managerial P&amp;L-SHGG'!$U81</f>
        <v>0</v>
      </c>
      <c r="U81" s="187" t="str">
        <f>[105]Sheet1!$G79</f>
        <v>9,777.40</v>
      </c>
      <c r="V81" s="187">
        <f t="shared" si="11"/>
        <v>-9777.4</v>
      </c>
    </row>
    <row r="82" spans="1:22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7">
        <f>'[96]Managerial P&amp;L-SHGG'!$C82</f>
        <v>0</v>
      </c>
      <c r="E82" s="189"/>
      <c r="F82" s="187">
        <f t="shared" si="7"/>
        <v>0</v>
      </c>
      <c r="G82" s="187">
        <f>'[96]Managerial P&amp;L-SHGG'!$D82</f>
        <v>0</v>
      </c>
      <c r="H82" s="187">
        <f>[105]Sheet1!$D80</f>
        <v>0</v>
      </c>
      <c r="I82" s="187">
        <f t="shared" si="8"/>
        <v>0</v>
      </c>
      <c r="J82" s="187">
        <f>'[96]Managerial P&amp;L-SHGG'!$I82</f>
        <v>0</v>
      </c>
      <c r="K82" s="187">
        <f>'[96]Managerial P&amp;L-SHGG'!$I82</f>
        <v>0</v>
      </c>
      <c r="L82" s="187">
        <f>'[96]Managerial P&amp;L-SHGG'!$J82</f>
        <v>607.54</v>
      </c>
      <c r="M82" s="187">
        <f>[105]Sheet1!$E80</f>
        <v>0</v>
      </c>
      <c r="N82" s="187">
        <f t="shared" si="9"/>
        <v>607.54</v>
      </c>
      <c r="O82" s="187">
        <f>'[96]Managerial P&amp;L-SHGG'!$H82</f>
        <v>607.54</v>
      </c>
      <c r="P82" s="187">
        <f>'[96]Managerial P&amp;L-SHGG'!$I82</f>
        <v>0</v>
      </c>
      <c r="Q82" s="187">
        <f>'[96]Managerial P&amp;L-SHGG'!$J82</f>
        <v>607.54</v>
      </c>
      <c r="R82" s="187">
        <f>[105]Sheet1!$F80</f>
        <v>607.54</v>
      </c>
      <c r="S82" s="187">
        <f t="shared" si="10"/>
        <v>0</v>
      </c>
      <c r="T82" s="187">
        <f>'[96]Managerial P&amp;L-SHGG'!$U82</f>
        <v>0</v>
      </c>
      <c r="U82" s="187">
        <f>[105]Sheet1!$G80</f>
        <v>607.54</v>
      </c>
      <c r="V82" s="187">
        <f t="shared" si="11"/>
        <v>-607.54</v>
      </c>
    </row>
    <row r="83" spans="1:22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7">
        <f>'[96]Managerial P&amp;L-SHGG'!$C83</f>
        <v>0</v>
      </c>
      <c r="E83" s="189"/>
      <c r="F83" s="187">
        <f t="shared" si="7"/>
        <v>0</v>
      </c>
      <c r="G83" s="187">
        <f>'[96]Managerial P&amp;L-SHGG'!$D83</f>
        <v>0</v>
      </c>
      <c r="H83" s="187">
        <f>[105]Sheet1!$D81</f>
        <v>0</v>
      </c>
      <c r="I83" s="187">
        <f t="shared" si="8"/>
        <v>0</v>
      </c>
      <c r="J83" s="187">
        <f>'[96]Managerial P&amp;L-SHGG'!$I83</f>
        <v>0</v>
      </c>
      <c r="K83" s="187">
        <f>'[96]Managerial P&amp;L-SHGG'!$I83</f>
        <v>0</v>
      </c>
      <c r="L83" s="187">
        <f>'[96]Managerial P&amp;L-SHGG'!$J83</f>
        <v>0</v>
      </c>
      <c r="M83" s="187">
        <f>[105]Sheet1!$E81</f>
        <v>0</v>
      </c>
      <c r="N83" s="187">
        <f t="shared" si="9"/>
        <v>0</v>
      </c>
      <c r="O83" s="187">
        <f>'[96]Managerial P&amp;L-SHGG'!$H83</f>
        <v>0</v>
      </c>
      <c r="P83" s="187">
        <f>'[96]Managerial P&amp;L-SHGG'!$I83</f>
        <v>0</v>
      </c>
      <c r="Q83" s="187">
        <f>'[96]Managerial P&amp;L-SHGG'!$J83</f>
        <v>0</v>
      </c>
      <c r="R83" s="187">
        <f>[105]Sheet1!$F81</f>
        <v>0</v>
      </c>
      <c r="S83" s="187">
        <f t="shared" si="10"/>
        <v>0</v>
      </c>
      <c r="T83" s="187">
        <f>'[96]Managerial P&amp;L-SHGG'!$U83</f>
        <v>0</v>
      </c>
      <c r="U83" s="187">
        <f>[105]Sheet1!$G81</f>
        <v>0</v>
      </c>
      <c r="V83" s="187">
        <f t="shared" si="11"/>
        <v>0</v>
      </c>
    </row>
    <row r="84" spans="1:22" s="15" customFormat="1" ht="15.95" customHeight="1" x14ac:dyDescent="0.2">
      <c r="A84" s="39"/>
      <c r="B84" s="180">
        <f t="shared" si="6"/>
        <v>81</v>
      </c>
      <c r="C84" s="196" t="s">
        <v>1644</v>
      </c>
      <c r="D84" s="187">
        <f>'[96]Managerial P&amp;L-SHGG'!$C84</f>
        <v>0</v>
      </c>
      <c r="E84" s="189"/>
      <c r="F84" s="187">
        <f t="shared" si="7"/>
        <v>0</v>
      </c>
      <c r="G84" s="187">
        <f>'[96]Managerial P&amp;L-SHGG'!$D84</f>
        <v>0</v>
      </c>
      <c r="H84" s="187">
        <f>[105]Sheet1!$D82</f>
        <v>0</v>
      </c>
      <c r="I84" s="187">
        <f t="shared" si="8"/>
        <v>0</v>
      </c>
      <c r="J84" s="187">
        <f>'[96]Managerial P&amp;L-SHGG'!$I84</f>
        <v>0</v>
      </c>
      <c r="K84" s="187">
        <f>'[96]Managerial P&amp;L-SHGG'!$I84</f>
        <v>0</v>
      </c>
      <c r="L84" s="187">
        <f>'[96]Managerial P&amp;L-SHGG'!$J84</f>
        <v>0</v>
      </c>
      <c r="M84" s="187">
        <f>[105]Sheet1!$E82</f>
        <v>0</v>
      </c>
      <c r="N84" s="187">
        <f t="shared" si="9"/>
        <v>0</v>
      </c>
      <c r="O84" s="187">
        <f>'[96]Managerial P&amp;L-SHGG'!$H84</f>
        <v>0</v>
      </c>
      <c r="P84" s="187">
        <f>'[96]Managerial P&amp;L-SHGG'!$I84</f>
        <v>0</v>
      </c>
      <c r="Q84" s="187">
        <f>'[96]Managerial P&amp;L-SHGG'!$J84</f>
        <v>0</v>
      </c>
      <c r="R84" s="187">
        <f>[105]Sheet1!$F82</f>
        <v>0</v>
      </c>
      <c r="S84" s="187">
        <f t="shared" si="10"/>
        <v>0</v>
      </c>
      <c r="T84" s="187">
        <f>'[96]Managerial P&amp;L-SHGG'!$U84</f>
        <v>0</v>
      </c>
      <c r="U84" s="187">
        <f>[105]Sheet1!$G82</f>
        <v>0</v>
      </c>
      <c r="V84" s="187">
        <f t="shared" si="11"/>
        <v>0</v>
      </c>
    </row>
    <row r="85" spans="1:22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7">
        <f>'[96]Managerial P&amp;L-SHGG'!$C85</f>
        <v>0</v>
      </c>
      <c r="E85" s="189"/>
      <c r="F85" s="187">
        <f t="shared" si="7"/>
        <v>0</v>
      </c>
      <c r="G85" s="187">
        <f>'[96]Managerial P&amp;L-SHGG'!$D85</f>
        <v>0</v>
      </c>
      <c r="H85" s="187">
        <f>[105]Sheet1!$D83</f>
        <v>0</v>
      </c>
      <c r="I85" s="187">
        <f t="shared" si="8"/>
        <v>0</v>
      </c>
      <c r="J85" s="187">
        <f>'[96]Managerial P&amp;L-SHGG'!$I85</f>
        <v>0</v>
      </c>
      <c r="K85" s="187">
        <f>'[96]Managerial P&amp;L-SHGG'!$I85</f>
        <v>0</v>
      </c>
      <c r="L85" s="187">
        <f>'[96]Managerial P&amp;L-SHGG'!$J85</f>
        <v>0</v>
      </c>
      <c r="M85" s="187">
        <f>[105]Sheet1!$E83</f>
        <v>0</v>
      </c>
      <c r="N85" s="187">
        <f t="shared" si="9"/>
        <v>0</v>
      </c>
      <c r="O85" s="187">
        <f>'[96]Managerial P&amp;L-SHGG'!$H85</f>
        <v>0</v>
      </c>
      <c r="P85" s="187">
        <f>'[96]Managerial P&amp;L-SHGG'!$I85</f>
        <v>0</v>
      </c>
      <c r="Q85" s="187">
        <f>'[96]Managerial P&amp;L-SHGG'!$J85</f>
        <v>0</v>
      </c>
      <c r="R85" s="187">
        <f>[105]Sheet1!$F83</f>
        <v>0</v>
      </c>
      <c r="S85" s="187">
        <f t="shared" si="10"/>
        <v>0</v>
      </c>
      <c r="T85" s="187">
        <f>'[96]Managerial P&amp;L-SHGG'!$U85</f>
        <v>4504485</v>
      </c>
      <c r="U85" s="187">
        <f>[105]Sheet1!$G83</f>
        <v>0</v>
      </c>
      <c r="V85" s="187">
        <f t="shared" si="11"/>
        <v>4504485</v>
      </c>
    </row>
    <row r="86" spans="1:22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7">
        <f>'[96]Managerial P&amp;L-SHGG'!$C86</f>
        <v>0</v>
      </c>
      <c r="E86" s="190"/>
      <c r="F86" s="187">
        <f t="shared" si="7"/>
        <v>0</v>
      </c>
      <c r="G86" s="187">
        <f>'[96]Managerial P&amp;L-SHGG'!$D86</f>
        <v>0</v>
      </c>
      <c r="H86" s="187">
        <f>[105]Sheet1!$D84</f>
        <v>0</v>
      </c>
      <c r="I86" s="187">
        <f t="shared" si="8"/>
        <v>0</v>
      </c>
      <c r="J86" s="187">
        <f>'[96]Managerial P&amp;L-SHGG'!$I86</f>
        <v>0</v>
      </c>
      <c r="K86" s="187">
        <f>'[96]Managerial P&amp;L-SHGG'!$I86</f>
        <v>0</v>
      </c>
      <c r="L86" s="187">
        <f>'[96]Managerial P&amp;L-SHGG'!$J86</f>
        <v>0</v>
      </c>
      <c r="M86" s="187">
        <f>[105]Sheet1!$E84</f>
        <v>0</v>
      </c>
      <c r="N86" s="187">
        <f t="shared" si="9"/>
        <v>0</v>
      </c>
      <c r="O86" s="187">
        <f>'[96]Managerial P&amp;L-SHGG'!$H86</f>
        <v>0</v>
      </c>
      <c r="P86" s="187">
        <f>'[96]Managerial P&amp;L-SHGG'!$I86</f>
        <v>0</v>
      </c>
      <c r="Q86" s="187">
        <f>'[96]Managerial P&amp;L-SHGG'!$J86</f>
        <v>0</v>
      </c>
      <c r="R86" s="187">
        <f>[105]Sheet1!$F84</f>
        <v>0</v>
      </c>
      <c r="S86" s="187">
        <f t="shared" si="10"/>
        <v>0</v>
      </c>
      <c r="T86" s="187">
        <f>'[96]Managerial P&amp;L-SHGG'!$U86</f>
        <v>0.2969337508239947</v>
      </c>
      <c r="U86" s="187">
        <f>[105]Sheet1!$G84</f>
        <v>0</v>
      </c>
      <c r="V86" s="187">
        <f t="shared" si="11"/>
        <v>0.2969337508239947</v>
      </c>
    </row>
    <row r="87" spans="1:22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7">
        <f>'[96]Managerial P&amp;L-SHGG'!$C87</f>
        <v>0</v>
      </c>
      <c r="E87" s="191"/>
      <c r="F87" s="187">
        <f t="shared" si="7"/>
        <v>0</v>
      </c>
      <c r="G87" s="187">
        <f>'[96]Managerial P&amp;L-SHGG'!$D87</f>
        <v>0</v>
      </c>
      <c r="H87" s="187">
        <f>[105]Sheet1!$D85</f>
        <v>0</v>
      </c>
      <c r="I87" s="187">
        <f t="shared" si="8"/>
        <v>0</v>
      </c>
      <c r="J87" s="187">
        <f>'[96]Managerial P&amp;L-SHGG'!$I87</f>
        <v>0</v>
      </c>
      <c r="K87" s="187">
        <f>'[96]Managerial P&amp;L-SHGG'!$I87</f>
        <v>0</v>
      </c>
      <c r="L87" s="187">
        <f>'[96]Managerial P&amp;L-SHGG'!$J87</f>
        <v>0</v>
      </c>
      <c r="M87" s="187">
        <f>[105]Sheet1!$E85</f>
        <v>0</v>
      </c>
      <c r="N87" s="187">
        <f t="shared" si="9"/>
        <v>0</v>
      </c>
      <c r="O87" s="187">
        <f>'[96]Managerial P&amp;L-SHGG'!$H87</f>
        <v>0</v>
      </c>
      <c r="P87" s="187">
        <f>'[96]Managerial P&amp;L-SHGG'!$I87</f>
        <v>0</v>
      </c>
      <c r="Q87" s="187">
        <f>'[96]Managerial P&amp;L-SHGG'!$J87</f>
        <v>0</v>
      </c>
      <c r="R87" s="187">
        <f>[105]Sheet1!$F85</f>
        <v>0</v>
      </c>
      <c r="S87" s="187">
        <f t="shared" si="10"/>
        <v>0</v>
      </c>
      <c r="T87" s="187">
        <f>'[96]Managerial P&amp;L-SHGG'!$U87</f>
        <v>75850</v>
      </c>
      <c r="U87" s="187">
        <f>[105]Sheet1!$G85</f>
        <v>0</v>
      </c>
      <c r="V87" s="187">
        <f t="shared" si="11"/>
        <v>75850</v>
      </c>
    </row>
    <row r="88" spans="1:22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7">
        <f>'[96]Managerial P&amp;L-SHGG'!$C88</f>
        <v>0</v>
      </c>
      <c r="E88" s="191"/>
      <c r="F88" s="187">
        <f t="shared" si="7"/>
        <v>0</v>
      </c>
      <c r="G88" s="187">
        <f>'[96]Managerial P&amp;L-SHGG'!$D88</f>
        <v>0</v>
      </c>
      <c r="H88" s="187">
        <f>[105]Sheet1!$D86</f>
        <v>0</v>
      </c>
      <c r="I88" s="187">
        <f t="shared" si="8"/>
        <v>0</v>
      </c>
      <c r="J88" s="187">
        <f>'[96]Managerial P&amp;L-SHGG'!$I88</f>
        <v>0</v>
      </c>
      <c r="K88" s="187">
        <f>'[96]Managerial P&amp;L-SHGG'!$I88</f>
        <v>0</v>
      </c>
      <c r="L88" s="187">
        <f>'[96]Managerial P&amp;L-SHGG'!$J88</f>
        <v>0</v>
      </c>
      <c r="M88" s="187">
        <f>[105]Sheet1!$E86</f>
        <v>0</v>
      </c>
      <c r="N88" s="187">
        <f t="shared" si="9"/>
        <v>0</v>
      </c>
      <c r="O88" s="187">
        <f>'[96]Managerial P&amp;L-SHGG'!$H88</f>
        <v>0</v>
      </c>
      <c r="P88" s="187">
        <f>'[96]Managerial P&amp;L-SHGG'!$I88</f>
        <v>0</v>
      </c>
      <c r="Q88" s="187">
        <f>'[96]Managerial P&amp;L-SHGG'!$J88</f>
        <v>0</v>
      </c>
      <c r="R88" s="187">
        <f>[105]Sheet1!$F86</f>
        <v>0</v>
      </c>
      <c r="S88" s="187">
        <f t="shared" si="10"/>
        <v>0</v>
      </c>
      <c r="T88" s="187">
        <f>'[96]Managerial P&amp;L-SHGG'!$U88</f>
        <v>758500</v>
      </c>
      <c r="U88" s="187">
        <f>[105]Sheet1!$G86</f>
        <v>0</v>
      </c>
      <c r="V88" s="187">
        <f t="shared" si="11"/>
        <v>758500</v>
      </c>
    </row>
    <row r="89" spans="1:22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7">
        <f>'[96]Managerial P&amp;L-SHGG'!$C89</f>
        <v>0</v>
      </c>
      <c r="E89" s="191"/>
      <c r="F89" s="187">
        <f t="shared" si="7"/>
        <v>0</v>
      </c>
      <c r="G89" s="187">
        <f>'[96]Managerial P&amp;L-SHGG'!$D89</f>
        <v>0</v>
      </c>
      <c r="H89" s="187">
        <f>[105]Sheet1!$D87</f>
        <v>0</v>
      </c>
      <c r="I89" s="187">
        <f t="shared" si="8"/>
        <v>0</v>
      </c>
      <c r="J89" s="187">
        <f>'[96]Managerial P&amp;L-SHGG'!$I89</f>
        <v>0</v>
      </c>
      <c r="K89" s="187">
        <f>'[96]Managerial P&amp;L-SHGG'!$I89</f>
        <v>0</v>
      </c>
      <c r="L89" s="187">
        <f>'[96]Managerial P&amp;L-SHGG'!$J89</f>
        <v>0</v>
      </c>
      <c r="M89" s="187">
        <f>[105]Sheet1!$E87</f>
        <v>0</v>
      </c>
      <c r="N89" s="187">
        <f t="shared" si="9"/>
        <v>0</v>
      </c>
      <c r="O89" s="187">
        <f>'[96]Managerial P&amp;L-SHGG'!$H89</f>
        <v>0</v>
      </c>
      <c r="P89" s="187">
        <f>'[96]Managerial P&amp;L-SHGG'!$I89</f>
        <v>0</v>
      </c>
      <c r="Q89" s="187">
        <f>'[96]Managerial P&amp;L-SHGG'!$J89</f>
        <v>0</v>
      </c>
      <c r="R89" s="187">
        <f>[105]Sheet1!$F87</f>
        <v>0</v>
      </c>
      <c r="S89" s="187">
        <f t="shared" si="10"/>
        <v>0</v>
      </c>
      <c r="T89" s="187">
        <f>'[96]Managerial P&amp;L-SHGG'!$U89</f>
        <v>121360</v>
      </c>
      <c r="U89" s="187">
        <f>[105]Sheet1!$G87</f>
        <v>0</v>
      </c>
      <c r="V89" s="187">
        <f t="shared" si="11"/>
        <v>121360</v>
      </c>
    </row>
    <row r="90" spans="1:22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7">
        <f>'[96]Managerial P&amp;L-SHGG'!$C90</f>
        <v>0</v>
      </c>
      <c r="E90" s="191"/>
      <c r="F90" s="187">
        <f t="shared" si="7"/>
        <v>0</v>
      </c>
      <c r="G90" s="187">
        <f>'[96]Managerial P&amp;L-SHGG'!$D90</f>
        <v>0</v>
      </c>
      <c r="H90" s="187">
        <f>[105]Sheet1!$D88</f>
        <v>0</v>
      </c>
      <c r="I90" s="187">
        <f t="shared" si="8"/>
        <v>0</v>
      </c>
      <c r="J90" s="187">
        <f>'[96]Managerial P&amp;L-SHGG'!$I90</f>
        <v>0</v>
      </c>
      <c r="K90" s="187">
        <f>'[96]Managerial P&amp;L-SHGG'!$I90</f>
        <v>0</v>
      </c>
      <c r="L90" s="187">
        <f>'[96]Managerial P&amp;L-SHGG'!$J90</f>
        <v>0</v>
      </c>
      <c r="M90" s="187">
        <f>[105]Sheet1!$E88</f>
        <v>0</v>
      </c>
      <c r="N90" s="187">
        <f t="shared" si="9"/>
        <v>0</v>
      </c>
      <c r="O90" s="187">
        <f>'[96]Managerial P&amp;L-SHGG'!$H90</f>
        <v>0</v>
      </c>
      <c r="P90" s="187">
        <f>'[96]Managerial P&amp;L-SHGG'!$I90</f>
        <v>0</v>
      </c>
      <c r="Q90" s="187">
        <f>'[96]Managerial P&amp;L-SHGG'!$J90</f>
        <v>0</v>
      </c>
      <c r="R90" s="187">
        <f>[105]Sheet1!$F88</f>
        <v>0</v>
      </c>
      <c r="S90" s="187">
        <f t="shared" si="10"/>
        <v>0</v>
      </c>
      <c r="T90" s="187">
        <f>'[96]Managerial P&amp;L-SHGG'!$U90</f>
        <v>75850</v>
      </c>
      <c r="U90" s="187">
        <f>[105]Sheet1!$G88</f>
        <v>0</v>
      </c>
      <c r="V90" s="187">
        <f t="shared" si="11"/>
        <v>75850</v>
      </c>
    </row>
    <row r="91" spans="1:22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7">
        <f>'[96]Managerial P&amp;L-SHGG'!$C91</f>
        <v>0</v>
      </c>
      <c r="E91" s="191"/>
      <c r="F91" s="187">
        <f t="shared" si="7"/>
        <v>0</v>
      </c>
      <c r="G91" s="187">
        <f>'[96]Managerial P&amp;L-SHGG'!$D91</f>
        <v>0</v>
      </c>
      <c r="H91" s="187">
        <f>[105]Sheet1!$D89</f>
        <v>0</v>
      </c>
      <c r="I91" s="187">
        <f t="shared" si="8"/>
        <v>0</v>
      </c>
      <c r="J91" s="187">
        <f>'[96]Managerial P&amp;L-SHGG'!$I91</f>
        <v>0</v>
      </c>
      <c r="K91" s="187">
        <f>'[96]Managerial P&amp;L-SHGG'!$I91</f>
        <v>0</v>
      </c>
      <c r="L91" s="187">
        <f>'[96]Managerial P&amp;L-SHGG'!$J91</f>
        <v>0</v>
      </c>
      <c r="M91" s="187">
        <f>[105]Sheet1!$E89</f>
        <v>0</v>
      </c>
      <c r="N91" s="187">
        <f t="shared" si="9"/>
        <v>0</v>
      </c>
      <c r="O91" s="187">
        <f>'[96]Managerial P&amp;L-SHGG'!$H91</f>
        <v>0</v>
      </c>
      <c r="P91" s="187">
        <f>'[96]Managerial P&amp;L-SHGG'!$I91</f>
        <v>0</v>
      </c>
      <c r="Q91" s="187">
        <f>'[96]Managerial P&amp;L-SHGG'!$J91</f>
        <v>0</v>
      </c>
      <c r="R91" s="187">
        <f>[105]Sheet1!$F89</f>
        <v>0</v>
      </c>
      <c r="S91" s="187">
        <f t="shared" si="10"/>
        <v>0</v>
      </c>
      <c r="T91" s="187">
        <f>'[96]Managerial P&amp;L-SHGG'!$U91</f>
        <v>200000</v>
      </c>
      <c r="U91" s="187">
        <f>[105]Sheet1!$G89</f>
        <v>0</v>
      </c>
      <c r="V91" s="187">
        <f t="shared" si="11"/>
        <v>200000</v>
      </c>
    </row>
    <row r="92" spans="1:22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7">
        <f>'[96]Managerial P&amp;L-SHGG'!$C92</f>
        <v>0</v>
      </c>
      <c r="E92" s="191"/>
      <c r="F92" s="187">
        <f t="shared" si="7"/>
        <v>0</v>
      </c>
      <c r="G92" s="187">
        <f>'[96]Managerial P&amp;L-SHGG'!$D92</f>
        <v>0</v>
      </c>
      <c r="H92" s="187">
        <f>[105]Sheet1!$D90</f>
        <v>0</v>
      </c>
      <c r="I92" s="187">
        <f t="shared" si="8"/>
        <v>0</v>
      </c>
      <c r="J92" s="187">
        <f>'[96]Managerial P&amp;L-SHGG'!$I92</f>
        <v>0</v>
      </c>
      <c r="K92" s="187">
        <f>'[96]Managerial P&amp;L-SHGG'!$I92</f>
        <v>0</v>
      </c>
      <c r="L92" s="187">
        <f>'[96]Managerial P&amp;L-SHGG'!$J92</f>
        <v>0</v>
      </c>
      <c r="M92" s="187">
        <f>[105]Sheet1!$E90</f>
        <v>0</v>
      </c>
      <c r="N92" s="187">
        <f t="shared" si="9"/>
        <v>0</v>
      </c>
      <c r="O92" s="187">
        <f>'[96]Managerial P&amp;L-SHGG'!$H92</f>
        <v>0</v>
      </c>
      <c r="P92" s="187">
        <f>'[96]Managerial P&amp;L-SHGG'!$I92</f>
        <v>0</v>
      </c>
      <c r="Q92" s="187">
        <f>'[96]Managerial P&amp;L-SHGG'!$J92</f>
        <v>0</v>
      </c>
      <c r="R92" s="187">
        <f>[105]Sheet1!$F90</f>
        <v>0</v>
      </c>
      <c r="S92" s="187">
        <f t="shared" si="10"/>
        <v>0</v>
      </c>
      <c r="T92" s="187">
        <f>'[96]Managerial P&amp;L-SHGG'!$U92</f>
        <v>2310000</v>
      </c>
      <c r="U92" s="187">
        <f>[105]Sheet1!$G90</f>
        <v>0</v>
      </c>
      <c r="V92" s="187">
        <f t="shared" si="11"/>
        <v>2310000</v>
      </c>
    </row>
    <row r="93" spans="1:22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7">
        <f>'[96]Managerial P&amp;L-SHGG'!$C93</f>
        <v>0</v>
      </c>
      <c r="E93" s="191"/>
      <c r="F93" s="187">
        <f t="shared" si="7"/>
        <v>0</v>
      </c>
      <c r="G93" s="187">
        <f>'[96]Managerial P&amp;L-SHGG'!$D93</f>
        <v>0</v>
      </c>
      <c r="H93" s="187">
        <f>[105]Sheet1!$D91</f>
        <v>0</v>
      </c>
      <c r="I93" s="187">
        <f t="shared" si="8"/>
        <v>0</v>
      </c>
      <c r="J93" s="187">
        <f>'[96]Managerial P&amp;L-SHGG'!$I93</f>
        <v>0</v>
      </c>
      <c r="K93" s="187">
        <f>'[96]Managerial P&amp;L-SHGG'!$I93</f>
        <v>0</v>
      </c>
      <c r="L93" s="187">
        <f>'[96]Managerial P&amp;L-SHGG'!$J93</f>
        <v>0</v>
      </c>
      <c r="M93" s="187">
        <f>[105]Sheet1!$E91</f>
        <v>0</v>
      </c>
      <c r="N93" s="187">
        <f t="shared" si="9"/>
        <v>0</v>
      </c>
      <c r="O93" s="187">
        <f>'[96]Managerial P&amp;L-SHGG'!$H93</f>
        <v>0</v>
      </c>
      <c r="P93" s="187">
        <f>'[96]Managerial P&amp;L-SHGG'!$I93</f>
        <v>0</v>
      </c>
      <c r="Q93" s="187">
        <f>'[96]Managerial P&amp;L-SHGG'!$J93</f>
        <v>0</v>
      </c>
      <c r="R93" s="187">
        <f>[105]Sheet1!$F91</f>
        <v>0</v>
      </c>
      <c r="S93" s="187">
        <f t="shared" si="10"/>
        <v>0</v>
      </c>
      <c r="T93" s="187">
        <f>'[96]Managerial P&amp;L-SHGG'!$U93</f>
        <v>216875</v>
      </c>
      <c r="U93" s="187">
        <f>[105]Sheet1!$G91</f>
        <v>0</v>
      </c>
      <c r="V93" s="187">
        <f t="shared" si="11"/>
        <v>216875</v>
      </c>
    </row>
    <row r="94" spans="1:22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7">
        <f>'[96]Managerial P&amp;L-SHGG'!$C94</f>
        <v>0</v>
      </c>
      <c r="E94" s="191"/>
      <c r="F94" s="187">
        <f t="shared" si="7"/>
        <v>0</v>
      </c>
      <c r="G94" s="187">
        <f>'[96]Managerial P&amp;L-SHGG'!$D94</f>
        <v>0</v>
      </c>
      <c r="H94" s="187">
        <f>[105]Sheet1!$D92</f>
        <v>0</v>
      </c>
      <c r="I94" s="187">
        <f t="shared" si="8"/>
        <v>0</v>
      </c>
      <c r="J94" s="187">
        <f>'[96]Managerial P&amp;L-SHGG'!$I94</f>
        <v>0</v>
      </c>
      <c r="K94" s="187">
        <f>'[96]Managerial P&amp;L-SHGG'!$I94</f>
        <v>0</v>
      </c>
      <c r="L94" s="187">
        <f>'[96]Managerial P&amp;L-SHGG'!$J94</f>
        <v>0</v>
      </c>
      <c r="M94" s="187">
        <f>[105]Sheet1!$E92</f>
        <v>0</v>
      </c>
      <c r="N94" s="187">
        <f t="shared" si="9"/>
        <v>0</v>
      </c>
      <c r="O94" s="187">
        <f>'[96]Managerial P&amp;L-SHGG'!$H94</f>
        <v>0</v>
      </c>
      <c r="P94" s="187">
        <f>'[96]Managerial P&amp;L-SHGG'!$I94</f>
        <v>0</v>
      </c>
      <c r="Q94" s="187">
        <f>'[96]Managerial P&amp;L-SHGG'!$J94</f>
        <v>0</v>
      </c>
      <c r="R94" s="187">
        <f>[105]Sheet1!$F92</f>
        <v>0</v>
      </c>
      <c r="S94" s="187">
        <f t="shared" si="10"/>
        <v>0</v>
      </c>
      <c r="T94" s="187">
        <f>'[96]Managerial P&amp;L-SHGG'!$U94</f>
        <v>166050</v>
      </c>
      <c r="U94" s="187">
        <f>[105]Sheet1!$G92</f>
        <v>0</v>
      </c>
      <c r="V94" s="187">
        <f t="shared" si="11"/>
        <v>166050</v>
      </c>
    </row>
    <row r="95" spans="1:22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7">
        <f>'[96]Managerial P&amp;L-SHGG'!$C95</f>
        <v>0</v>
      </c>
      <c r="E95" s="191"/>
      <c r="F95" s="187">
        <f t="shared" si="7"/>
        <v>0</v>
      </c>
      <c r="G95" s="187">
        <f>'[96]Managerial P&amp;L-SHGG'!$D95</f>
        <v>0</v>
      </c>
      <c r="H95" s="187">
        <f>[105]Sheet1!$D93</f>
        <v>0</v>
      </c>
      <c r="I95" s="187">
        <f t="shared" si="8"/>
        <v>0</v>
      </c>
      <c r="J95" s="187">
        <f>'[96]Managerial P&amp;L-SHGG'!$I95</f>
        <v>0</v>
      </c>
      <c r="K95" s="187">
        <f>'[96]Managerial P&amp;L-SHGG'!$I95</f>
        <v>0</v>
      </c>
      <c r="L95" s="187">
        <f>'[96]Managerial P&amp;L-SHGG'!$J95</f>
        <v>0</v>
      </c>
      <c r="M95" s="187">
        <f>[105]Sheet1!$E93</f>
        <v>0</v>
      </c>
      <c r="N95" s="187">
        <f t="shared" si="9"/>
        <v>0</v>
      </c>
      <c r="O95" s="187">
        <f>'[96]Managerial P&amp;L-SHGG'!$H95</f>
        <v>0</v>
      </c>
      <c r="P95" s="187">
        <f>'[96]Managerial P&amp;L-SHGG'!$I95</f>
        <v>0</v>
      </c>
      <c r="Q95" s="187">
        <f>'[96]Managerial P&amp;L-SHGG'!$J95</f>
        <v>0</v>
      </c>
      <c r="R95" s="187">
        <f>[105]Sheet1!$F93</f>
        <v>0</v>
      </c>
      <c r="S95" s="187">
        <f t="shared" si="10"/>
        <v>0</v>
      </c>
      <c r="T95" s="187">
        <f>'[96]Managerial P&amp;L-SHGG'!$U95</f>
        <v>0</v>
      </c>
      <c r="U95" s="187">
        <f>[105]Sheet1!$G93</f>
        <v>0</v>
      </c>
      <c r="V95" s="187">
        <f t="shared" si="11"/>
        <v>0</v>
      </c>
    </row>
    <row r="96" spans="1:22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7">
        <f>'[96]Managerial P&amp;L-SHGG'!$C96</f>
        <v>0</v>
      </c>
      <c r="E96" s="191"/>
      <c r="F96" s="187">
        <f t="shared" si="7"/>
        <v>0</v>
      </c>
      <c r="G96" s="187">
        <f>'[96]Managerial P&amp;L-SHGG'!$D96</f>
        <v>0</v>
      </c>
      <c r="H96" s="187">
        <f>[105]Sheet1!$D94</f>
        <v>0</v>
      </c>
      <c r="I96" s="187">
        <f t="shared" si="8"/>
        <v>0</v>
      </c>
      <c r="J96" s="187">
        <f>'[96]Managerial P&amp;L-SHGG'!$I96</f>
        <v>0</v>
      </c>
      <c r="K96" s="187">
        <f>'[96]Managerial P&amp;L-SHGG'!$I96</f>
        <v>0</v>
      </c>
      <c r="L96" s="187">
        <f>'[96]Managerial P&amp;L-SHGG'!$J96</f>
        <v>0</v>
      </c>
      <c r="M96" s="187">
        <f>[105]Sheet1!$E94</f>
        <v>0</v>
      </c>
      <c r="N96" s="187">
        <f t="shared" si="9"/>
        <v>0</v>
      </c>
      <c r="O96" s="187">
        <f>'[96]Managerial P&amp;L-SHGG'!$H96</f>
        <v>0</v>
      </c>
      <c r="P96" s="187">
        <f>'[96]Managerial P&amp;L-SHGG'!$I96</f>
        <v>0</v>
      </c>
      <c r="Q96" s="187">
        <f>'[96]Managerial P&amp;L-SHGG'!$J96</f>
        <v>0</v>
      </c>
      <c r="R96" s="187">
        <f>[105]Sheet1!$F94</f>
        <v>0</v>
      </c>
      <c r="S96" s="187">
        <f t="shared" si="10"/>
        <v>0</v>
      </c>
      <c r="T96" s="187">
        <f>'[96]Managerial P&amp;L-SHGG'!$U96</f>
        <v>80000</v>
      </c>
      <c r="U96" s="187">
        <f>[105]Sheet1!$G94</f>
        <v>0</v>
      </c>
      <c r="V96" s="187">
        <f t="shared" si="11"/>
        <v>80000</v>
      </c>
    </row>
    <row r="97" spans="1:22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7">
        <f>'[96]Managerial P&amp;L-SHGG'!$C97</f>
        <v>0</v>
      </c>
      <c r="E97" s="191"/>
      <c r="F97" s="187">
        <f t="shared" si="7"/>
        <v>0</v>
      </c>
      <c r="G97" s="187">
        <f>'[96]Managerial P&amp;L-SHGG'!$D97</f>
        <v>0</v>
      </c>
      <c r="H97" s="187">
        <f>[105]Sheet1!$D95</f>
        <v>0</v>
      </c>
      <c r="I97" s="187">
        <f t="shared" si="8"/>
        <v>0</v>
      </c>
      <c r="J97" s="187">
        <f>'[96]Managerial P&amp;L-SHGG'!$I97</f>
        <v>0</v>
      </c>
      <c r="K97" s="187">
        <f>'[96]Managerial P&amp;L-SHGG'!$I97</f>
        <v>0</v>
      </c>
      <c r="L97" s="187">
        <f>'[96]Managerial P&amp;L-SHGG'!$J97</f>
        <v>0</v>
      </c>
      <c r="M97" s="187">
        <f>[105]Sheet1!$E95</f>
        <v>0</v>
      </c>
      <c r="N97" s="187">
        <f t="shared" si="9"/>
        <v>0</v>
      </c>
      <c r="O97" s="187">
        <f>'[96]Managerial P&amp;L-SHGG'!$H97</f>
        <v>0</v>
      </c>
      <c r="P97" s="187">
        <f>'[96]Managerial P&amp;L-SHGG'!$I97</f>
        <v>0</v>
      </c>
      <c r="Q97" s="187">
        <f>'[96]Managerial P&amp;L-SHGG'!$J97</f>
        <v>0</v>
      </c>
      <c r="R97" s="187">
        <f>[105]Sheet1!$F95</f>
        <v>0</v>
      </c>
      <c r="S97" s="187">
        <f t="shared" si="10"/>
        <v>0</v>
      </c>
      <c r="T97" s="187">
        <f>'[96]Managerial P&amp;L-SHGG'!$U97</f>
        <v>500000</v>
      </c>
      <c r="U97" s="187">
        <f>[105]Sheet1!$G95</f>
        <v>0</v>
      </c>
      <c r="V97" s="187">
        <f t="shared" si="11"/>
        <v>500000</v>
      </c>
    </row>
    <row r="98" spans="1:22" ht="15.95" customHeight="1" x14ac:dyDescent="0.2">
      <c r="A98" s="26"/>
      <c r="B98" s="179">
        <f t="shared" si="6"/>
        <v>95</v>
      </c>
      <c r="C98" s="196" t="s">
        <v>1644</v>
      </c>
      <c r="D98" s="187">
        <f>'[96]Managerial P&amp;L-SHGG'!$C98</f>
        <v>0</v>
      </c>
      <c r="E98" s="191"/>
      <c r="F98" s="187">
        <f t="shared" si="7"/>
        <v>0</v>
      </c>
      <c r="G98" s="187">
        <f>'[96]Managerial P&amp;L-SHGG'!$D98</f>
        <v>0</v>
      </c>
      <c r="H98" s="187">
        <f>[105]Sheet1!$D96</f>
        <v>0</v>
      </c>
      <c r="I98" s="187">
        <f t="shared" si="8"/>
        <v>0</v>
      </c>
      <c r="J98" s="187">
        <f>'[96]Managerial P&amp;L-SHGG'!$I98</f>
        <v>0</v>
      </c>
      <c r="K98" s="187">
        <f>'[96]Managerial P&amp;L-SHGG'!$I98</f>
        <v>0</v>
      </c>
      <c r="L98" s="187">
        <f>'[96]Managerial P&amp;L-SHGG'!$J98</f>
        <v>0</v>
      </c>
      <c r="M98" s="187">
        <f>[105]Sheet1!$E96</f>
        <v>0</v>
      </c>
      <c r="N98" s="187">
        <f t="shared" si="9"/>
        <v>0</v>
      </c>
      <c r="O98" s="187">
        <f>'[96]Managerial P&amp;L-SHGG'!$H98</f>
        <v>0</v>
      </c>
      <c r="P98" s="187">
        <f>'[96]Managerial P&amp;L-SHGG'!$I98</f>
        <v>0</v>
      </c>
      <c r="Q98" s="187">
        <f>'[96]Managerial P&amp;L-SHGG'!$J98</f>
        <v>0</v>
      </c>
      <c r="R98" s="187">
        <f>[105]Sheet1!$F96</f>
        <v>0</v>
      </c>
      <c r="S98" s="187">
        <f t="shared" si="10"/>
        <v>0</v>
      </c>
      <c r="T98" s="187">
        <f>'[96]Managerial P&amp;L-SHGG'!$U98</f>
        <v>0</v>
      </c>
      <c r="U98" s="187">
        <f>[105]Sheet1!$G96</f>
        <v>0</v>
      </c>
      <c r="V98" s="187">
        <f t="shared" si="11"/>
        <v>0</v>
      </c>
    </row>
    <row r="99" spans="1:22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7">
        <f>'[96]Managerial P&amp;L-SHGG'!$C99</f>
        <v>0</v>
      </c>
      <c r="E99" s="189"/>
      <c r="F99" s="187">
        <f t="shared" si="7"/>
        <v>0</v>
      </c>
      <c r="G99" s="187">
        <f>'[96]Managerial P&amp;L-SHGG'!$D99</f>
        <v>0</v>
      </c>
      <c r="H99" s="187">
        <f>[105]Sheet1!$D97</f>
        <v>0</v>
      </c>
      <c r="I99" s="187">
        <f t="shared" si="8"/>
        <v>0</v>
      </c>
      <c r="J99" s="187">
        <f>'[96]Managerial P&amp;L-SHGG'!$I99</f>
        <v>0</v>
      </c>
      <c r="K99" s="187">
        <f>'[96]Managerial P&amp;L-SHGG'!$I99</f>
        <v>0</v>
      </c>
      <c r="L99" s="187">
        <f>'[96]Managerial P&amp;L-SHGG'!$J99</f>
        <v>0</v>
      </c>
      <c r="M99" s="187">
        <f>[105]Sheet1!$E97</f>
        <v>0</v>
      </c>
      <c r="N99" s="187">
        <f t="shared" si="9"/>
        <v>0</v>
      </c>
      <c r="O99" s="187">
        <f>'[96]Managerial P&amp;L-SHGG'!$H99</f>
        <v>0</v>
      </c>
      <c r="P99" s="187">
        <f>'[96]Managerial P&amp;L-SHGG'!$I99</f>
        <v>0</v>
      </c>
      <c r="Q99" s="187">
        <f>'[96]Managerial P&amp;L-SHGG'!$J99</f>
        <v>0</v>
      </c>
      <c r="R99" s="187">
        <f>[105]Sheet1!$F97</f>
        <v>0</v>
      </c>
      <c r="S99" s="187">
        <f t="shared" si="10"/>
        <v>0</v>
      </c>
      <c r="T99" s="187">
        <f>'[96]Managerial P&amp;L-SHGG'!$U99</f>
        <v>1912688.6792452801</v>
      </c>
      <c r="U99" s="187">
        <f>[105]Sheet1!$G97</f>
        <v>0</v>
      </c>
      <c r="V99" s="187">
        <f t="shared" si="11"/>
        <v>1912688.6792452801</v>
      </c>
    </row>
    <row r="100" spans="1:22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7">
        <f>'[96]Managerial P&amp;L-SHGG'!$C100</f>
        <v>0</v>
      </c>
      <c r="E100" s="190"/>
      <c r="F100" s="187">
        <f t="shared" si="7"/>
        <v>0</v>
      </c>
      <c r="G100" s="187">
        <f>'[96]Managerial P&amp;L-SHGG'!$D100</f>
        <v>0</v>
      </c>
      <c r="H100" s="187">
        <f>[105]Sheet1!$D98</f>
        <v>0</v>
      </c>
      <c r="I100" s="187">
        <f t="shared" si="8"/>
        <v>0</v>
      </c>
      <c r="J100" s="187">
        <f>'[96]Managerial P&amp;L-SHGG'!$I100</f>
        <v>0</v>
      </c>
      <c r="K100" s="187">
        <f>'[96]Managerial P&amp;L-SHGG'!$I100</f>
        <v>0</v>
      </c>
      <c r="L100" s="187">
        <f>'[96]Managerial P&amp;L-SHGG'!$J100</f>
        <v>0</v>
      </c>
      <c r="M100" s="187">
        <f>[105]Sheet1!$E98</f>
        <v>0</v>
      </c>
      <c r="N100" s="187">
        <f t="shared" si="9"/>
        <v>0</v>
      </c>
      <c r="O100" s="187">
        <f>'[96]Managerial P&amp;L-SHGG'!$H100</f>
        <v>0</v>
      </c>
      <c r="P100" s="187">
        <f>'[96]Managerial P&amp;L-SHGG'!$I100</f>
        <v>0</v>
      </c>
      <c r="Q100" s="187">
        <f>'[96]Managerial P&amp;L-SHGG'!$J100</f>
        <v>0</v>
      </c>
      <c r="R100" s="187">
        <f>[105]Sheet1!$F98</f>
        <v>0</v>
      </c>
      <c r="S100" s="187">
        <f t="shared" si="10"/>
        <v>0</v>
      </c>
      <c r="T100" s="187">
        <f>'[96]Managerial P&amp;L-SHGG'!$U100</f>
        <v>0.12608363080061175</v>
      </c>
      <c r="U100" s="187">
        <f>[105]Sheet1!$G98</f>
        <v>0</v>
      </c>
      <c r="V100" s="187">
        <f t="shared" si="11"/>
        <v>0.12608363080061175</v>
      </c>
    </row>
    <row r="101" spans="1:22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7">
        <f>'[96]Managerial P&amp;L-SHGG'!$C101</f>
        <v>0</v>
      </c>
      <c r="E101" s="191"/>
      <c r="F101" s="187">
        <f t="shared" si="7"/>
        <v>0</v>
      </c>
      <c r="G101" s="187">
        <f>'[96]Managerial P&amp;L-SHGG'!$D101</f>
        <v>0</v>
      </c>
      <c r="H101" s="187">
        <f>[105]Sheet1!$D99</f>
        <v>0</v>
      </c>
      <c r="I101" s="187">
        <f t="shared" si="8"/>
        <v>0</v>
      </c>
      <c r="J101" s="187">
        <f>'[96]Managerial P&amp;L-SHGG'!$I101</f>
        <v>0</v>
      </c>
      <c r="K101" s="187">
        <f>'[96]Managerial P&amp;L-SHGG'!$I101</f>
        <v>0</v>
      </c>
      <c r="L101" s="187">
        <f>'[96]Managerial P&amp;L-SHGG'!$J101</f>
        <v>0</v>
      </c>
      <c r="M101" s="187">
        <f>[105]Sheet1!$E99</f>
        <v>0</v>
      </c>
      <c r="N101" s="187">
        <f t="shared" si="9"/>
        <v>0</v>
      </c>
      <c r="O101" s="187">
        <f>'[96]Managerial P&amp;L-SHGG'!$H101</f>
        <v>0</v>
      </c>
      <c r="P101" s="187">
        <f>'[96]Managerial P&amp;L-SHGG'!$I101</f>
        <v>0</v>
      </c>
      <c r="Q101" s="187">
        <f>'[96]Managerial P&amp;L-SHGG'!$J101</f>
        <v>0</v>
      </c>
      <c r="R101" s="187">
        <f>[105]Sheet1!$F99</f>
        <v>0</v>
      </c>
      <c r="S101" s="187">
        <f t="shared" si="10"/>
        <v>0</v>
      </c>
      <c r="T101" s="187">
        <f>'[96]Managerial P&amp;L-SHGG'!$U101</f>
        <v>300000</v>
      </c>
      <c r="U101" s="187">
        <f>[105]Sheet1!$G99</f>
        <v>0</v>
      </c>
      <c r="V101" s="187">
        <f t="shared" si="11"/>
        <v>300000</v>
      </c>
    </row>
    <row r="102" spans="1:22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7">
        <f>'[96]Managerial P&amp;L-SHGG'!$C102</f>
        <v>0</v>
      </c>
      <c r="E102" s="191"/>
      <c r="F102" s="187">
        <f t="shared" si="7"/>
        <v>0</v>
      </c>
      <c r="G102" s="187">
        <f>'[96]Managerial P&amp;L-SHGG'!$D102</f>
        <v>0</v>
      </c>
      <c r="H102" s="187">
        <f>[105]Sheet1!$D100</f>
        <v>0</v>
      </c>
      <c r="I102" s="187">
        <f t="shared" si="8"/>
        <v>0</v>
      </c>
      <c r="J102" s="187">
        <f>'[96]Managerial P&amp;L-SHGG'!$I102</f>
        <v>0</v>
      </c>
      <c r="K102" s="187">
        <f>'[96]Managerial P&amp;L-SHGG'!$I102</f>
        <v>0</v>
      </c>
      <c r="L102" s="187">
        <f>'[96]Managerial P&amp;L-SHGG'!$J102</f>
        <v>0</v>
      </c>
      <c r="M102" s="187">
        <f>[105]Sheet1!$E100</f>
        <v>0</v>
      </c>
      <c r="N102" s="187">
        <f t="shared" si="9"/>
        <v>0</v>
      </c>
      <c r="O102" s="187">
        <f>'[96]Managerial P&amp;L-SHGG'!$H102</f>
        <v>0</v>
      </c>
      <c r="P102" s="187">
        <f>'[96]Managerial P&amp;L-SHGG'!$I102</f>
        <v>0</v>
      </c>
      <c r="Q102" s="187">
        <f>'[96]Managerial P&amp;L-SHGG'!$J102</f>
        <v>0</v>
      </c>
      <c r="R102" s="187">
        <f>[105]Sheet1!$F100</f>
        <v>0</v>
      </c>
      <c r="S102" s="187">
        <f t="shared" si="10"/>
        <v>0</v>
      </c>
      <c r="T102" s="187">
        <f>'[96]Managerial P&amp;L-SHGG'!$U102</f>
        <v>110000</v>
      </c>
      <c r="U102" s="187">
        <f>[105]Sheet1!$G100</f>
        <v>0</v>
      </c>
      <c r="V102" s="187">
        <f t="shared" si="11"/>
        <v>110000</v>
      </c>
    </row>
    <row r="103" spans="1:22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7">
        <f>'[96]Managerial P&amp;L-SHGG'!$C103</f>
        <v>0</v>
      </c>
      <c r="E103" s="191"/>
      <c r="F103" s="187">
        <f t="shared" si="7"/>
        <v>0</v>
      </c>
      <c r="G103" s="187">
        <f>'[96]Managerial P&amp;L-SHGG'!$D103</f>
        <v>0</v>
      </c>
      <c r="H103" s="187">
        <f>[105]Sheet1!$D101</f>
        <v>0</v>
      </c>
      <c r="I103" s="187">
        <f t="shared" si="8"/>
        <v>0</v>
      </c>
      <c r="J103" s="187">
        <f>'[96]Managerial P&amp;L-SHGG'!$I103</f>
        <v>0</v>
      </c>
      <c r="K103" s="187">
        <f>'[96]Managerial P&amp;L-SHGG'!$I103</f>
        <v>0</v>
      </c>
      <c r="L103" s="187">
        <f>'[96]Managerial P&amp;L-SHGG'!$J103</f>
        <v>0</v>
      </c>
      <c r="M103" s="187">
        <f>[105]Sheet1!$E101</f>
        <v>0</v>
      </c>
      <c r="N103" s="187">
        <f t="shared" si="9"/>
        <v>0</v>
      </c>
      <c r="O103" s="187">
        <f>'[96]Managerial P&amp;L-SHGG'!$H103</f>
        <v>0</v>
      </c>
      <c r="P103" s="187">
        <f>'[96]Managerial P&amp;L-SHGG'!$I103</f>
        <v>0</v>
      </c>
      <c r="Q103" s="187">
        <f>'[96]Managerial P&amp;L-SHGG'!$J103</f>
        <v>0</v>
      </c>
      <c r="R103" s="187">
        <f>[105]Sheet1!$F101</f>
        <v>0</v>
      </c>
      <c r="S103" s="187">
        <f t="shared" si="10"/>
        <v>0</v>
      </c>
      <c r="T103" s="187">
        <f>'[96]Managerial P&amp;L-SHGG'!$U103</f>
        <v>0</v>
      </c>
      <c r="U103" s="187">
        <f>[105]Sheet1!$G101</f>
        <v>0</v>
      </c>
      <c r="V103" s="187">
        <f t="shared" si="11"/>
        <v>0</v>
      </c>
    </row>
    <row r="104" spans="1:22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7">
        <f>'[96]Managerial P&amp;L-SHGG'!$C104</f>
        <v>0</v>
      </c>
      <c r="E104" s="191"/>
      <c r="F104" s="187">
        <f t="shared" si="7"/>
        <v>0</v>
      </c>
      <c r="G104" s="187">
        <f>'[96]Managerial P&amp;L-SHGG'!$D104</f>
        <v>0</v>
      </c>
      <c r="H104" s="187">
        <f>[105]Sheet1!$D102</f>
        <v>0</v>
      </c>
      <c r="I104" s="187">
        <f t="shared" si="8"/>
        <v>0</v>
      </c>
      <c r="J104" s="187">
        <f>'[96]Managerial P&amp;L-SHGG'!$I104</f>
        <v>0</v>
      </c>
      <c r="K104" s="187">
        <f>'[96]Managerial P&amp;L-SHGG'!$I104</f>
        <v>0</v>
      </c>
      <c r="L104" s="187">
        <f>'[96]Managerial P&amp;L-SHGG'!$J104</f>
        <v>0</v>
      </c>
      <c r="M104" s="187">
        <f>[105]Sheet1!$E102</f>
        <v>0</v>
      </c>
      <c r="N104" s="187">
        <f t="shared" si="9"/>
        <v>0</v>
      </c>
      <c r="O104" s="187">
        <f>'[96]Managerial P&amp;L-SHGG'!$H104</f>
        <v>0</v>
      </c>
      <c r="P104" s="187">
        <f>'[96]Managerial P&amp;L-SHGG'!$I104</f>
        <v>0</v>
      </c>
      <c r="Q104" s="187">
        <f>'[96]Managerial P&amp;L-SHGG'!$J104</f>
        <v>0</v>
      </c>
      <c r="R104" s="187">
        <f>[105]Sheet1!$F102</f>
        <v>0</v>
      </c>
      <c r="S104" s="187">
        <f t="shared" si="10"/>
        <v>0</v>
      </c>
      <c r="T104" s="187">
        <f>'[96]Managerial P&amp;L-SHGG'!$U104</f>
        <v>1502688.6792452801</v>
      </c>
      <c r="U104" s="187">
        <f>[105]Sheet1!$G102</f>
        <v>0</v>
      </c>
      <c r="V104" s="187">
        <f t="shared" si="11"/>
        <v>1502688.6792452801</v>
      </c>
    </row>
    <row r="105" spans="1:22" ht="15.95" customHeight="1" x14ac:dyDescent="0.2">
      <c r="A105" s="39"/>
      <c r="B105" s="180">
        <f t="shared" si="6"/>
        <v>102</v>
      </c>
      <c r="C105" s="196" t="s">
        <v>1644</v>
      </c>
      <c r="D105" s="187">
        <f>'[96]Managerial P&amp;L-SHGG'!$C105</f>
        <v>0</v>
      </c>
      <c r="E105" s="191"/>
      <c r="F105" s="187">
        <f t="shared" si="7"/>
        <v>0</v>
      </c>
      <c r="G105" s="187">
        <f>'[96]Managerial P&amp;L-SHGG'!$D105</f>
        <v>0</v>
      </c>
      <c r="H105" s="187">
        <f>[105]Sheet1!$D103</f>
        <v>0</v>
      </c>
      <c r="I105" s="187">
        <f t="shared" si="8"/>
        <v>0</v>
      </c>
      <c r="J105" s="187">
        <f>'[96]Managerial P&amp;L-SHGG'!$I105</f>
        <v>0</v>
      </c>
      <c r="K105" s="187">
        <f>'[96]Managerial P&amp;L-SHGG'!$I105</f>
        <v>0</v>
      </c>
      <c r="L105" s="187">
        <f>'[96]Managerial P&amp;L-SHGG'!$J105</f>
        <v>0</v>
      </c>
      <c r="M105" s="187">
        <f>[105]Sheet1!$E103</f>
        <v>0</v>
      </c>
      <c r="N105" s="187">
        <f t="shared" si="9"/>
        <v>0</v>
      </c>
      <c r="O105" s="187">
        <f>'[96]Managerial P&amp;L-SHGG'!$H105</f>
        <v>0</v>
      </c>
      <c r="P105" s="187">
        <f>'[96]Managerial P&amp;L-SHGG'!$I105</f>
        <v>0</v>
      </c>
      <c r="Q105" s="187">
        <f>'[96]Managerial P&amp;L-SHGG'!$J105</f>
        <v>0</v>
      </c>
      <c r="R105" s="187">
        <f>[105]Sheet1!$F103</f>
        <v>0</v>
      </c>
      <c r="S105" s="187">
        <f t="shared" si="10"/>
        <v>0</v>
      </c>
      <c r="T105" s="187">
        <f>'[96]Managerial P&amp;L-SHGG'!$U105</f>
        <v>0</v>
      </c>
      <c r="U105" s="187">
        <f>[105]Sheet1!$G103</f>
        <v>0</v>
      </c>
      <c r="V105" s="187">
        <f t="shared" si="11"/>
        <v>0</v>
      </c>
    </row>
    <row r="106" spans="1:22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7">
        <f>'[96]Managerial P&amp;L-SHGG'!$C106</f>
        <v>0</v>
      </c>
      <c r="E106" s="189"/>
      <c r="F106" s="187">
        <f t="shared" si="7"/>
        <v>0</v>
      </c>
      <c r="G106" s="187">
        <f>'[96]Managerial P&amp;L-SHGG'!$D106</f>
        <v>0</v>
      </c>
      <c r="H106" s="187">
        <f>[105]Sheet1!$D104</f>
        <v>0</v>
      </c>
      <c r="I106" s="187">
        <f t="shared" si="8"/>
        <v>0</v>
      </c>
      <c r="J106" s="187">
        <f>'[96]Managerial P&amp;L-SHGG'!$I106</f>
        <v>0</v>
      </c>
      <c r="K106" s="187">
        <f>'[96]Managerial P&amp;L-SHGG'!$I106</f>
        <v>0</v>
      </c>
      <c r="L106" s="187">
        <f>'[96]Managerial P&amp;L-SHGG'!$J106</f>
        <v>0</v>
      </c>
      <c r="M106" s="187">
        <f>[105]Sheet1!$E104</f>
        <v>0</v>
      </c>
      <c r="N106" s="187">
        <f t="shared" si="9"/>
        <v>0</v>
      </c>
      <c r="O106" s="187">
        <f>'[96]Managerial P&amp;L-SHGG'!$H106</f>
        <v>0</v>
      </c>
      <c r="P106" s="187">
        <f>'[96]Managerial P&amp;L-SHGG'!$I106</f>
        <v>0</v>
      </c>
      <c r="Q106" s="187">
        <f>'[96]Managerial P&amp;L-SHGG'!$J106</f>
        <v>0</v>
      </c>
      <c r="R106" s="187">
        <f>[105]Sheet1!$F104</f>
        <v>0</v>
      </c>
      <c r="S106" s="187">
        <f t="shared" si="10"/>
        <v>0</v>
      </c>
      <c r="T106" s="187">
        <f>'[96]Managerial P&amp;L-SHGG'!$U106</f>
        <v>2754000.0000000005</v>
      </c>
      <c r="U106" s="187">
        <f>[105]Sheet1!$G104</f>
        <v>0</v>
      </c>
      <c r="V106" s="187">
        <f t="shared" si="11"/>
        <v>2754000.0000000005</v>
      </c>
    </row>
    <row r="107" spans="1:22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7">
        <f>'[96]Managerial P&amp;L-SHGG'!$C107</f>
        <v>0</v>
      </c>
      <c r="E107" s="190"/>
      <c r="F107" s="187">
        <f t="shared" si="7"/>
        <v>0</v>
      </c>
      <c r="G107" s="187">
        <f>'[96]Managerial P&amp;L-SHGG'!$D107</f>
        <v>0</v>
      </c>
      <c r="H107" s="187">
        <f>[105]Sheet1!$D105</f>
        <v>0</v>
      </c>
      <c r="I107" s="187">
        <f t="shared" si="8"/>
        <v>0</v>
      </c>
      <c r="J107" s="187">
        <f>'[96]Managerial P&amp;L-SHGG'!$I107</f>
        <v>0</v>
      </c>
      <c r="K107" s="187">
        <f>'[96]Managerial P&amp;L-SHGG'!$I107</f>
        <v>0</v>
      </c>
      <c r="L107" s="187">
        <f>'[96]Managerial P&amp;L-SHGG'!$J107</f>
        <v>0</v>
      </c>
      <c r="M107" s="187">
        <f>[105]Sheet1!$E105</f>
        <v>0</v>
      </c>
      <c r="N107" s="187">
        <f t="shared" si="9"/>
        <v>0</v>
      </c>
      <c r="O107" s="187">
        <f>'[96]Managerial P&amp;L-SHGG'!$H107</f>
        <v>0</v>
      </c>
      <c r="P107" s="187">
        <f>'[96]Managerial P&amp;L-SHGG'!$I107</f>
        <v>0</v>
      </c>
      <c r="Q107" s="187">
        <f>'[96]Managerial P&amp;L-SHGG'!$J107</f>
        <v>0</v>
      </c>
      <c r="R107" s="187">
        <f>[105]Sheet1!$F105</f>
        <v>0</v>
      </c>
      <c r="S107" s="187">
        <f t="shared" si="10"/>
        <v>0</v>
      </c>
      <c r="T107" s="187">
        <f>'[96]Managerial P&amp;L-SHGG'!$U107</f>
        <v>0.1</v>
      </c>
      <c r="U107" s="187">
        <f>[105]Sheet1!$G105</f>
        <v>0</v>
      </c>
      <c r="V107" s="187">
        <f t="shared" si="11"/>
        <v>0.1</v>
      </c>
    </row>
    <row r="108" spans="1:22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7">
        <f>'[96]Managerial P&amp;L-SHGG'!$C108</f>
        <v>0</v>
      </c>
      <c r="E108" s="189"/>
      <c r="F108" s="187">
        <f t="shared" si="7"/>
        <v>0</v>
      </c>
      <c r="G108" s="187">
        <f>'[96]Managerial P&amp;L-SHGG'!$D108</f>
        <v>0</v>
      </c>
      <c r="H108" s="187">
        <f>[105]Sheet1!$D106</f>
        <v>0</v>
      </c>
      <c r="I108" s="187">
        <f t="shared" si="8"/>
        <v>0</v>
      </c>
      <c r="J108" s="187">
        <f>'[96]Managerial P&amp;L-SHGG'!$I108</f>
        <v>0</v>
      </c>
      <c r="K108" s="187">
        <f>'[96]Managerial P&amp;L-SHGG'!$I108</f>
        <v>0</v>
      </c>
      <c r="L108" s="187">
        <f>'[96]Managerial P&amp;L-SHGG'!$J108</f>
        <v>0</v>
      </c>
      <c r="M108" s="187">
        <f>[105]Sheet1!$E106</f>
        <v>0</v>
      </c>
      <c r="N108" s="187">
        <f t="shared" si="9"/>
        <v>0</v>
      </c>
      <c r="O108" s="187">
        <f>'[96]Managerial P&amp;L-SHGG'!$H108</f>
        <v>0</v>
      </c>
      <c r="P108" s="187">
        <f>'[96]Managerial P&amp;L-SHGG'!$I108</f>
        <v>0</v>
      </c>
      <c r="Q108" s="187">
        <f>'[96]Managerial P&amp;L-SHGG'!$J108</f>
        <v>0</v>
      </c>
      <c r="R108" s="187">
        <f>[105]Sheet1!$F106</f>
        <v>0</v>
      </c>
      <c r="S108" s="187">
        <f t="shared" si="10"/>
        <v>0</v>
      </c>
      <c r="T108" s="187">
        <f>'[96]Managerial P&amp;L-SHGG'!$U108</f>
        <v>0</v>
      </c>
      <c r="U108" s="187">
        <f>[105]Sheet1!$G106</f>
        <v>0</v>
      </c>
      <c r="V108" s="187">
        <f t="shared" si="11"/>
        <v>0</v>
      </c>
    </row>
    <row r="109" spans="1:22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7">
        <f>'[96]Managerial P&amp;L-SHGG'!$C109</f>
        <v>0</v>
      </c>
      <c r="E109" s="189"/>
      <c r="F109" s="187">
        <f t="shared" si="7"/>
        <v>0</v>
      </c>
      <c r="G109" s="187">
        <f>'[96]Managerial P&amp;L-SHGG'!$D109</f>
        <v>0</v>
      </c>
      <c r="H109" s="187">
        <f>[105]Sheet1!$D107</f>
        <v>0</v>
      </c>
      <c r="I109" s="187">
        <f t="shared" si="8"/>
        <v>0</v>
      </c>
      <c r="J109" s="187">
        <f>'[96]Managerial P&amp;L-SHGG'!$I109</f>
        <v>0</v>
      </c>
      <c r="K109" s="187">
        <f>'[96]Managerial P&amp;L-SHGG'!$I109</f>
        <v>0</v>
      </c>
      <c r="L109" s="187">
        <f>'[96]Managerial P&amp;L-SHGG'!$J109</f>
        <v>0</v>
      </c>
      <c r="M109" s="187">
        <f>[105]Sheet1!$E107</f>
        <v>0</v>
      </c>
      <c r="N109" s="187">
        <f t="shared" si="9"/>
        <v>0</v>
      </c>
      <c r="O109" s="187">
        <f>'[96]Managerial P&amp;L-SHGG'!$H109</f>
        <v>0</v>
      </c>
      <c r="P109" s="187">
        <f>'[96]Managerial P&amp;L-SHGG'!$I109</f>
        <v>0</v>
      </c>
      <c r="Q109" s="187">
        <f>'[96]Managerial P&amp;L-SHGG'!$J109</f>
        <v>0</v>
      </c>
      <c r="R109" s="187">
        <f>[105]Sheet1!$F107</f>
        <v>0</v>
      </c>
      <c r="S109" s="187">
        <f t="shared" si="10"/>
        <v>0</v>
      </c>
      <c r="T109" s="187">
        <f>'[96]Managerial P&amp;L-SHGG'!$U109</f>
        <v>0</v>
      </c>
      <c r="U109" s="187">
        <f>[105]Sheet1!$G107</f>
        <v>0</v>
      </c>
      <c r="V109" s="187">
        <f t="shared" si="11"/>
        <v>0</v>
      </c>
    </row>
    <row r="110" spans="1:22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7">
        <f>'[96]Managerial P&amp;L-SHGG'!$C110</f>
        <v>0</v>
      </c>
      <c r="E110" s="189"/>
      <c r="F110" s="187">
        <f t="shared" si="7"/>
        <v>0</v>
      </c>
      <c r="G110" s="187">
        <f>'[96]Managerial P&amp;L-SHGG'!$D110</f>
        <v>0</v>
      </c>
      <c r="H110" s="187">
        <f>[105]Sheet1!$D108</f>
        <v>0</v>
      </c>
      <c r="I110" s="187">
        <f t="shared" si="8"/>
        <v>0</v>
      </c>
      <c r="J110" s="187">
        <f>'[96]Managerial P&amp;L-SHGG'!$I110</f>
        <v>0</v>
      </c>
      <c r="K110" s="187">
        <f>'[96]Managerial P&amp;L-SHGG'!$I110</f>
        <v>0</v>
      </c>
      <c r="L110" s="187">
        <f>'[96]Managerial P&amp;L-SHGG'!$J110</f>
        <v>0</v>
      </c>
      <c r="M110" s="187">
        <f>[105]Sheet1!$E108</f>
        <v>0</v>
      </c>
      <c r="N110" s="187">
        <f t="shared" si="9"/>
        <v>0</v>
      </c>
      <c r="O110" s="187">
        <f>'[96]Managerial P&amp;L-SHGG'!$H110</f>
        <v>0</v>
      </c>
      <c r="P110" s="187">
        <f>'[96]Managerial P&amp;L-SHGG'!$I110</f>
        <v>0</v>
      </c>
      <c r="Q110" s="187">
        <f>'[96]Managerial P&amp;L-SHGG'!$J110</f>
        <v>0</v>
      </c>
      <c r="R110" s="187">
        <f>[105]Sheet1!$F108</f>
        <v>0</v>
      </c>
      <c r="S110" s="187">
        <f t="shared" si="10"/>
        <v>0</v>
      </c>
      <c r="T110" s="187">
        <f>'[96]Managerial P&amp;L-SHGG'!$U110</f>
        <v>0</v>
      </c>
      <c r="U110" s="187">
        <f>[105]Sheet1!$G108</f>
        <v>0</v>
      </c>
      <c r="V110" s="187">
        <f t="shared" si="11"/>
        <v>0</v>
      </c>
    </row>
    <row r="111" spans="1:22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7">
        <f>'[96]Managerial P&amp;L-SHGG'!$C111</f>
        <v>0</v>
      </c>
      <c r="E111" s="189"/>
      <c r="F111" s="187">
        <f t="shared" si="7"/>
        <v>0</v>
      </c>
      <c r="G111" s="187">
        <f>'[96]Managerial P&amp;L-SHGG'!$D111</f>
        <v>0</v>
      </c>
      <c r="H111" s="187">
        <f>[105]Sheet1!$D109</f>
        <v>0</v>
      </c>
      <c r="I111" s="187">
        <f t="shared" si="8"/>
        <v>0</v>
      </c>
      <c r="J111" s="187">
        <f>'[96]Managerial P&amp;L-SHGG'!$I111</f>
        <v>0</v>
      </c>
      <c r="K111" s="187">
        <f>'[96]Managerial P&amp;L-SHGG'!$I111</f>
        <v>0</v>
      </c>
      <c r="L111" s="187">
        <f>'[96]Managerial P&amp;L-SHGG'!$J111</f>
        <v>0</v>
      </c>
      <c r="M111" s="187">
        <f>[105]Sheet1!$E109</f>
        <v>0</v>
      </c>
      <c r="N111" s="187">
        <f t="shared" si="9"/>
        <v>0</v>
      </c>
      <c r="O111" s="187">
        <f>'[96]Managerial P&amp;L-SHGG'!$H111</f>
        <v>0</v>
      </c>
      <c r="P111" s="187">
        <f>'[96]Managerial P&amp;L-SHGG'!$I111</f>
        <v>0</v>
      </c>
      <c r="Q111" s="187">
        <f>'[96]Managerial P&amp;L-SHGG'!$J111</f>
        <v>0</v>
      </c>
      <c r="R111" s="187">
        <f>[105]Sheet1!$F109</f>
        <v>0</v>
      </c>
      <c r="S111" s="187">
        <f t="shared" si="10"/>
        <v>0</v>
      </c>
      <c r="T111" s="187">
        <f>'[96]Managerial P&amp;L-SHGG'!$U111</f>
        <v>0</v>
      </c>
      <c r="U111" s="187">
        <f>[105]Sheet1!$G109</f>
        <v>0</v>
      </c>
      <c r="V111" s="187">
        <f t="shared" si="11"/>
        <v>0</v>
      </c>
    </row>
    <row r="112" spans="1:22" s="15" customFormat="1" ht="15.95" customHeight="1" x14ac:dyDescent="0.2">
      <c r="A112" s="26"/>
      <c r="B112" s="179">
        <f t="shared" si="6"/>
        <v>109</v>
      </c>
      <c r="C112" s="196" t="s">
        <v>1644</v>
      </c>
      <c r="D112" s="187">
        <f>'[96]Managerial P&amp;L-SHGG'!$C112</f>
        <v>0</v>
      </c>
      <c r="E112" s="189"/>
      <c r="F112" s="187">
        <f t="shared" si="7"/>
        <v>0</v>
      </c>
      <c r="G112" s="187">
        <f>'[96]Managerial P&amp;L-SHGG'!$D112</f>
        <v>0</v>
      </c>
      <c r="H112" s="187">
        <f>[105]Sheet1!$D110</f>
        <v>0</v>
      </c>
      <c r="I112" s="187">
        <f t="shared" si="8"/>
        <v>0</v>
      </c>
      <c r="J112" s="187">
        <f>'[96]Managerial P&amp;L-SHGG'!$I112</f>
        <v>0</v>
      </c>
      <c r="K112" s="187">
        <f>'[96]Managerial P&amp;L-SHGG'!$I112</f>
        <v>0</v>
      </c>
      <c r="L112" s="187">
        <f>'[96]Managerial P&amp;L-SHGG'!$J112</f>
        <v>0</v>
      </c>
      <c r="M112" s="187">
        <f>[105]Sheet1!$E110</f>
        <v>0</v>
      </c>
      <c r="N112" s="187">
        <f t="shared" si="9"/>
        <v>0</v>
      </c>
      <c r="O112" s="187">
        <f>'[96]Managerial P&amp;L-SHGG'!$H112</f>
        <v>0</v>
      </c>
      <c r="P112" s="187">
        <f>'[96]Managerial P&amp;L-SHGG'!$I112</f>
        <v>0</v>
      </c>
      <c r="Q112" s="187">
        <f>'[96]Managerial P&amp;L-SHGG'!$J112</f>
        <v>0</v>
      </c>
      <c r="R112" s="187">
        <f>[105]Sheet1!$F110</f>
        <v>0</v>
      </c>
      <c r="S112" s="187">
        <f t="shared" si="10"/>
        <v>0</v>
      </c>
      <c r="T112" s="187">
        <f>'[96]Managerial P&amp;L-SHGG'!$U112</f>
        <v>0</v>
      </c>
      <c r="U112" s="187">
        <f>[105]Sheet1!$G110</f>
        <v>0</v>
      </c>
      <c r="V112" s="187">
        <f t="shared" si="11"/>
        <v>0</v>
      </c>
    </row>
    <row r="113" spans="1:22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7">
        <f>'[96]Managerial P&amp;L-SHGG'!$C113</f>
        <v>0</v>
      </c>
      <c r="E113" s="189"/>
      <c r="F113" s="187">
        <f t="shared" si="7"/>
        <v>0</v>
      </c>
      <c r="G113" s="187">
        <f>'[96]Managerial P&amp;L-SHGG'!$D113</f>
        <v>0</v>
      </c>
      <c r="H113" s="187">
        <f>[105]Sheet1!$D111</f>
        <v>0</v>
      </c>
      <c r="I113" s="187">
        <f t="shared" si="8"/>
        <v>0</v>
      </c>
      <c r="J113" s="187">
        <f>'[96]Managerial P&amp;L-SHGG'!$I113</f>
        <v>0</v>
      </c>
      <c r="K113" s="187">
        <f>'[96]Managerial P&amp;L-SHGG'!$I113</f>
        <v>0</v>
      </c>
      <c r="L113" s="187">
        <f>'[96]Managerial P&amp;L-SHGG'!$J113</f>
        <v>0</v>
      </c>
      <c r="M113" s="187">
        <f>[105]Sheet1!$E111</f>
        <v>0</v>
      </c>
      <c r="N113" s="187">
        <f t="shared" si="9"/>
        <v>0</v>
      </c>
      <c r="O113" s="187">
        <f>'[96]Managerial P&amp;L-SHGG'!$H113</f>
        <v>0</v>
      </c>
      <c r="P113" s="187">
        <f>'[96]Managerial P&amp;L-SHGG'!$I113</f>
        <v>0</v>
      </c>
      <c r="Q113" s="187">
        <f>'[96]Managerial P&amp;L-SHGG'!$J113</f>
        <v>0</v>
      </c>
      <c r="R113" s="187">
        <f>[105]Sheet1!$F111</f>
        <v>0</v>
      </c>
      <c r="S113" s="187">
        <f t="shared" si="10"/>
        <v>0</v>
      </c>
      <c r="T113" s="187">
        <f>'[96]Managerial P&amp;L-SHGG'!$U113</f>
        <v>3900000</v>
      </c>
      <c r="U113" s="187">
        <f>[105]Sheet1!$G111</f>
        <v>0</v>
      </c>
      <c r="V113" s="187">
        <f t="shared" si="11"/>
        <v>3900000</v>
      </c>
    </row>
    <row r="114" spans="1:22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7">
        <f>'[96]Managerial P&amp;L-SHGG'!$C114</f>
        <v>0</v>
      </c>
      <c r="E114" s="190"/>
      <c r="F114" s="187">
        <f t="shared" si="7"/>
        <v>0</v>
      </c>
      <c r="G114" s="187">
        <f>'[96]Managerial P&amp;L-SHGG'!$D114</f>
        <v>0</v>
      </c>
      <c r="H114" s="187">
        <f>[105]Sheet1!$D112</f>
        <v>0</v>
      </c>
      <c r="I114" s="187">
        <f t="shared" si="8"/>
        <v>0</v>
      </c>
      <c r="J114" s="187">
        <f>'[96]Managerial P&amp;L-SHGG'!$I114</f>
        <v>0</v>
      </c>
      <c r="K114" s="187">
        <f>'[96]Managerial P&amp;L-SHGG'!$I114</f>
        <v>0</v>
      </c>
      <c r="L114" s="187">
        <f>'[96]Managerial P&amp;L-SHGG'!$J114</f>
        <v>0</v>
      </c>
      <c r="M114" s="187">
        <f>[105]Sheet1!$E112</f>
        <v>0</v>
      </c>
      <c r="N114" s="187">
        <f t="shared" si="9"/>
        <v>0</v>
      </c>
      <c r="O114" s="187">
        <f>'[96]Managerial P&amp;L-SHGG'!$H114</f>
        <v>0</v>
      </c>
      <c r="P114" s="187">
        <f>'[96]Managerial P&amp;L-SHGG'!$I114</f>
        <v>0</v>
      </c>
      <c r="Q114" s="187">
        <f>'[96]Managerial P&amp;L-SHGG'!$J114</f>
        <v>0</v>
      </c>
      <c r="R114" s="187">
        <f>[105]Sheet1!$F112</f>
        <v>0</v>
      </c>
      <c r="S114" s="187">
        <f t="shared" si="10"/>
        <v>0</v>
      </c>
      <c r="T114" s="187">
        <f>'[96]Managerial P&amp;L-SHGG'!$U114</f>
        <v>0.14161220043572983</v>
      </c>
      <c r="U114" s="187">
        <f>[105]Sheet1!$G112</f>
        <v>0</v>
      </c>
      <c r="V114" s="187">
        <f t="shared" si="11"/>
        <v>0.14161220043572983</v>
      </c>
    </row>
    <row r="115" spans="1:22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7">
        <f>'[96]Managerial P&amp;L-SHGG'!$C115</f>
        <v>0</v>
      </c>
      <c r="E115" s="189"/>
      <c r="F115" s="187">
        <f t="shared" si="7"/>
        <v>0</v>
      </c>
      <c r="G115" s="187">
        <f>'[96]Managerial P&amp;L-SHGG'!$D115</f>
        <v>0</v>
      </c>
      <c r="H115" s="187">
        <f>[105]Sheet1!$D113</f>
        <v>0</v>
      </c>
      <c r="I115" s="187">
        <f t="shared" si="8"/>
        <v>0</v>
      </c>
      <c r="J115" s="187">
        <f>'[96]Managerial P&amp;L-SHGG'!$I115</f>
        <v>0</v>
      </c>
      <c r="K115" s="187">
        <f>'[96]Managerial P&amp;L-SHGG'!$I115</f>
        <v>0</v>
      </c>
      <c r="L115" s="187">
        <f>'[96]Managerial P&amp;L-SHGG'!$J115</f>
        <v>0</v>
      </c>
      <c r="M115" s="187">
        <f>[105]Sheet1!$E113</f>
        <v>0</v>
      </c>
      <c r="N115" s="187">
        <f t="shared" si="9"/>
        <v>0</v>
      </c>
      <c r="O115" s="187">
        <f>'[96]Managerial P&amp;L-SHGG'!$H115</f>
        <v>0</v>
      </c>
      <c r="P115" s="187">
        <f>'[96]Managerial P&amp;L-SHGG'!$I115</f>
        <v>0</v>
      </c>
      <c r="Q115" s="187">
        <f>'[96]Managerial P&amp;L-SHGG'!$J115</f>
        <v>0</v>
      </c>
      <c r="R115" s="187">
        <f>[105]Sheet1!$F113</f>
        <v>0</v>
      </c>
      <c r="S115" s="187">
        <f t="shared" si="10"/>
        <v>0</v>
      </c>
      <c r="T115" s="187">
        <f>'[96]Managerial P&amp;L-SHGG'!$U115</f>
        <v>0</v>
      </c>
      <c r="U115" s="187">
        <f>[105]Sheet1!$G113</f>
        <v>0</v>
      </c>
      <c r="V115" s="187">
        <f t="shared" si="11"/>
        <v>0</v>
      </c>
    </row>
    <row r="116" spans="1:22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7">
        <f>'[96]Managerial P&amp;L-SHGG'!$C116</f>
        <v>0</v>
      </c>
      <c r="E116" s="189"/>
      <c r="F116" s="187">
        <f t="shared" si="7"/>
        <v>0</v>
      </c>
      <c r="G116" s="187">
        <f>'[96]Managerial P&amp;L-SHGG'!$D116</f>
        <v>0</v>
      </c>
      <c r="H116" s="187">
        <f>[105]Sheet1!$D114</f>
        <v>0</v>
      </c>
      <c r="I116" s="187">
        <f t="shared" si="8"/>
        <v>0</v>
      </c>
      <c r="J116" s="187">
        <f>'[96]Managerial P&amp;L-SHGG'!$I116</f>
        <v>0</v>
      </c>
      <c r="K116" s="187">
        <f>'[96]Managerial P&amp;L-SHGG'!$I116</f>
        <v>0</v>
      </c>
      <c r="L116" s="187">
        <f>'[96]Managerial P&amp;L-SHGG'!$J116</f>
        <v>0</v>
      </c>
      <c r="M116" s="187">
        <f>[105]Sheet1!$E114</f>
        <v>0</v>
      </c>
      <c r="N116" s="187">
        <f t="shared" si="9"/>
        <v>0</v>
      </c>
      <c r="O116" s="187">
        <f>'[96]Managerial P&amp;L-SHGG'!$H116</f>
        <v>0</v>
      </c>
      <c r="P116" s="187">
        <f>'[96]Managerial P&amp;L-SHGG'!$I116</f>
        <v>0</v>
      </c>
      <c r="Q116" s="187">
        <f>'[96]Managerial P&amp;L-SHGG'!$J116</f>
        <v>0</v>
      </c>
      <c r="R116" s="187">
        <f>[105]Sheet1!$F114</f>
        <v>0</v>
      </c>
      <c r="S116" s="187">
        <f t="shared" si="10"/>
        <v>0</v>
      </c>
      <c r="T116" s="187">
        <f>'[96]Managerial P&amp;L-SHGG'!$U116</f>
        <v>0</v>
      </c>
      <c r="U116" s="187">
        <f>[105]Sheet1!$G114</f>
        <v>0</v>
      </c>
      <c r="V116" s="187">
        <f t="shared" si="11"/>
        <v>0</v>
      </c>
    </row>
    <row r="117" spans="1:22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7">
        <f>'[96]Managerial P&amp;L-SHGG'!$C117</f>
        <v>0</v>
      </c>
      <c r="E117" s="189"/>
      <c r="F117" s="187">
        <f t="shared" si="7"/>
        <v>0</v>
      </c>
      <c r="G117" s="187">
        <f>'[96]Managerial P&amp;L-SHGG'!$D117</f>
        <v>0</v>
      </c>
      <c r="H117" s="187">
        <f>[105]Sheet1!$D115</f>
        <v>0</v>
      </c>
      <c r="I117" s="187">
        <f t="shared" si="8"/>
        <v>0</v>
      </c>
      <c r="J117" s="187">
        <f>'[96]Managerial P&amp;L-SHGG'!$I117</f>
        <v>0</v>
      </c>
      <c r="K117" s="187">
        <f>'[96]Managerial P&amp;L-SHGG'!$I117</f>
        <v>0</v>
      </c>
      <c r="L117" s="187">
        <f>'[96]Managerial P&amp;L-SHGG'!$J117</f>
        <v>0</v>
      </c>
      <c r="M117" s="187">
        <f>[105]Sheet1!$E115</f>
        <v>0</v>
      </c>
      <c r="N117" s="187">
        <f t="shared" si="9"/>
        <v>0</v>
      </c>
      <c r="O117" s="187">
        <f>'[96]Managerial P&amp;L-SHGG'!$H117</f>
        <v>0</v>
      </c>
      <c r="P117" s="187">
        <f>'[96]Managerial P&amp;L-SHGG'!$I117</f>
        <v>0</v>
      </c>
      <c r="Q117" s="187">
        <f>'[96]Managerial P&amp;L-SHGG'!$J117</f>
        <v>0</v>
      </c>
      <c r="R117" s="187">
        <f>[105]Sheet1!$F115</f>
        <v>0</v>
      </c>
      <c r="S117" s="187">
        <f t="shared" si="10"/>
        <v>0</v>
      </c>
      <c r="T117" s="187">
        <f>'[96]Managerial P&amp;L-SHGG'!$U117</f>
        <v>0</v>
      </c>
      <c r="U117" s="187">
        <f>[105]Sheet1!$G115</f>
        <v>0</v>
      </c>
      <c r="V117" s="187">
        <f t="shared" si="11"/>
        <v>0</v>
      </c>
    </row>
    <row r="118" spans="1:22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7">
        <f>'[96]Managerial P&amp;L-SHGG'!$C118</f>
        <v>0</v>
      </c>
      <c r="E118" s="189"/>
      <c r="F118" s="187">
        <f t="shared" si="7"/>
        <v>0</v>
      </c>
      <c r="G118" s="187">
        <f>'[96]Managerial P&amp;L-SHGG'!$D118</f>
        <v>0</v>
      </c>
      <c r="H118" s="187">
        <f>[105]Sheet1!$D116</f>
        <v>0</v>
      </c>
      <c r="I118" s="187">
        <f t="shared" si="8"/>
        <v>0</v>
      </c>
      <c r="J118" s="187">
        <f>'[96]Managerial P&amp;L-SHGG'!$I118</f>
        <v>0</v>
      </c>
      <c r="K118" s="187">
        <f>'[96]Managerial P&amp;L-SHGG'!$I118</f>
        <v>0</v>
      </c>
      <c r="L118" s="187">
        <f>'[96]Managerial P&amp;L-SHGG'!$J118</f>
        <v>0</v>
      </c>
      <c r="M118" s="187">
        <f>[105]Sheet1!$E116</f>
        <v>0</v>
      </c>
      <c r="N118" s="187">
        <f t="shared" si="9"/>
        <v>0</v>
      </c>
      <c r="O118" s="187">
        <f>'[96]Managerial P&amp;L-SHGG'!$H118</f>
        <v>0</v>
      </c>
      <c r="P118" s="187">
        <f>'[96]Managerial P&amp;L-SHGG'!$I118</f>
        <v>0</v>
      </c>
      <c r="Q118" s="187">
        <f>'[96]Managerial P&amp;L-SHGG'!$J118</f>
        <v>0</v>
      </c>
      <c r="R118" s="187">
        <f>[105]Sheet1!$F116</f>
        <v>0</v>
      </c>
      <c r="S118" s="187">
        <f t="shared" si="10"/>
        <v>0</v>
      </c>
      <c r="T118" s="187">
        <f>'[96]Managerial P&amp;L-SHGG'!$U118</f>
        <v>0</v>
      </c>
      <c r="U118" s="187">
        <f>[105]Sheet1!$G116</f>
        <v>0</v>
      </c>
      <c r="V118" s="187">
        <f t="shared" si="11"/>
        <v>0</v>
      </c>
    </row>
    <row r="119" spans="1:22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7">
        <f>'[96]Managerial P&amp;L-SHGG'!$C119</f>
        <v>0</v>
      </c>
      <c r="E119" s="189"/>
      <c r="F119" s="187">
        <f t="shared" si="7"/>
        <v>0</v>
      </c>
      <c r="G119" s="187">
        <f>'[96]Managerial P&amp;L-SHGG'!$D119</f>
        <v>0</v>
      </c>
      <c r="H119" s="187">
        <f>[105]Sheet1!$D117</f>
        <v>0</v>
      </c>
      <c r="I119" s="187">
        <f t="shared" si="8"/>
        <v>0</v>
      </c>
      <c r="J119" s="187">
        <f>'[96]Managerial P&amp;L-SHGG'!$I119</f>
        <v>0</v>
      </c>
      <c r="K119" s="187">
        <f>'[96]Managerial P&amp;L-SHGG'!$I119</f>
        <v>0</v>
      </c>
      <c r="L119" s="187">
        <f>'[96]Managerial P&amp;L-SHGG'!$J119</f>
        <v>0</v>
      </c>
      <c r="M119" s="187">
        <f>[105]Sheet1!$E117</f>
        <v>0</v>
      </c>
      <c r="N119" s="187">
        <f t="shared" si="9"/>
        <v>0</v>
      </c>
      <c r="O119" s="187">
        <f>'[96]Managerial P&amp;L-SHGG'!$H119</f>
        <v>0</v>
      </c>
      <c r="P119" s="187">
        <f>'[96]Managerial P&amp;L-SHGG'!$I119</f>
        <v>0</v>
      </c>
      <c r="Q119" s="187">
        <f>'[96]Managerial P&amp;L-SHGG'!$J119</f>
        <v>0</v>
      </c>
      <c r="R119" s="187">
        <f>[105]Sheet1!$F117</f>
        <v>0</v>
      </c>
      <c r="S119" s="187">
        <f t="shared" si="10"/>
        <v>0</v>
      </c>
      <c r="T119" s="187">
        <f>'[96]Managerial P&amp;L-SHGG'!$U119</f>
        <v>0</v>
      </c>
      <c r="U119" s="187">
        <f>[105]Sheet1!$G117</f>
        <v>0</v>
      </c>
      <c r="V119" s="187">
        <f t="shared" si="11"/>
        <v>0</v>
      </c>
    </row>
    <row r="120" spans="1:22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7">
        <f>'[96]Managerial P&amp;L-SHGG'!$C120</f>
        <v>0</v>
      </c>
      <c r="E120" s="189"/>
      <c r="F120" s="187">
        <f t="shared" si="7"/>
        <v>0</v>
      </c>
      <c r="G120" s="187">
        <f>'[96]Managerial P&amp;L-SHGG'!$D120</f>
        <v>0</v>
      </c>
      <c r="H120" s="187">
        <f>[105]Sheet1!$D118</f>
        <v>0</v>
      </c>
      <c r="I120" s="187">
        <f t="shared" si="8"/>
        <v>0</v>
      </c>
      <c r="J120" s="187">
        <f>'[96]Managerial P&amp;L-SHGG'!$I120</f>
        <v>0</v>
      </c>
      <c r="K120" s="187">
        <f>'[96]Managerial P&amp;L-SHGG'!$I120</f>
        <v>0</v>
      </c>
      <c r="L120" s="187">
        <f>'[96]Managerial P&amp;L-SHGG'!$J120</f>
        <v>0</v>
      </c>
      <c r="M120" s="187">
        <f>[105]Sheet1!$E118</f>
        <v>0</v>
      </c>
      <c r="N120" s="187">
        <f t="shared" si="9"/>
        <v>0</v>
      </c>
      <c r="O120" s="187">
        <f>'[96]Managerial P&amp;L-SHGG'!$H120</f>
        <v>0</v>
      </c>
      <c r="P120" s="187">
        <f>'[96]Managerial P&amp;L-SHGG'!$I120</f>
        <v>0</v>
      </c>
      <c r="Q120" s="187">
        <f>'[96]Managerial P&amp;L-SHGG'!$J120</f>
        <v>0</v>
      </c>
      <c r="R120" s="187">
        <f>[105]Sheet1!$F118</f>
        <v>0</v>
      </c>
      <c r="S120" s="187">
        <f t="shared" si="10"/>
        <v>0</v>
      </c>
      <c r="T120" s="187">
        <f>'[96]Managerial P&amp;L-SHGG'!$U120</f>
        <v>0</v>
      </c>
      <c r="U120" s="187">
        <f>[105]Sheet1!$G118</f>
        <v>0</v>
      </c>
      <c r="V120" s="187">
        <f t="shared" si="11"/>
        <v>0</v>
      </c>
    </row>
    <row r="121" spans="1:22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7">
        <f>'[96]Managerial P&amp;L-SHGG'!$C121</f>
        <v>0</v>
      </c>
      <c r="E121" s="189"/>
      <c r="F121" s="187">
        <f t="shared" si="7"/>
        <v>0</v>
      </c>
      <c r="G121" s="187">
        <f>'[96]Managerial P&amp;L-SHGG'!$D121</f>
        <v>0</v>
      </c>
      <c r="H121" s="187">
        <f>[105]Sheet1!$D119</f>
        <v>0</v>
      </c>
      <c r="I121" s="187">
        <f t="shared" si="8"/>
        <v>0</v>
      </c>
      <c r="J121" s="187">
        <f>'[96]Managerial P&amp;L-SHGG'!$I121</f>
        <v>0</v>
      </c>
      <c r="K121" s="187">
        <f>'[96]Managerial P&amp;L-SHGG'!$I121</f>
        <v>0</v>
      </c>
      <c r="L121" s="187">
        <f>'[96]Managerial P&amp;L-SHGG'!$J121</f>
        <v>0</v>
      </c>
      <c r="M121" s="187">
        <f>[105]Sheet1!$E119</f>
        <v>0</v>
      </c>
      <c r="N121" s="187">
        <f t="shared" si="9"/>
        <v>0</v>
      </c>
      <c r="O121" s="187">
        <f>'[96]Managerial P&amp;L-SHGG'!$H121</f>
        <v>0</v>
      </c>
      <c r="P121" s="187">
        <f>'[96]Managerial P&amp;L-SHGG'!$I121</f>
        <v>0</v>
      </c>
      <c r="Q121" s="187">
        <f>'[96]Managerial P&amp;L-SHGG'!$J121</f>
        <v>0</v>
      </c>
      <c r="R121" s="187">
        <f>[105]Sheet1!$F119</f>
        <v>0</v>
      </c>
      <c r="S121" s="187">
        <f t="shared" si="10"/>
        <v>0</v>
      </c>
      <c r="T121" s="187">
        <f>'[96]Managerial P&amp;L-SHGG'!$U121</f>
        <v>0</v>
      </c>
      <c r="U121" s="187">
        <f>[105]Sheet1!$G119</f>
        <v>0</v>
      </c>
      <c r="V121" s="187">
        <f t="shared" si="11"/>
        <v>0</v>
      </c>
    </row>
    <row r="122" spans="1:22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7">
        <f>'[96]Managerial P&amp;L-SHGG'!$C122</f>
        <v>0</v>
      </c>
      <c r="E122" s="189"/>
      <c r="F122" s="187">
        <f t="shared" si="7"/>
        <v>0</v>
      </c>
      <c r="G122" s="187">
        <f>'[96]Managerial P&amp;L-SHGG'!$D122</f>
        <v>0</v>
      </c>
      <c r="H122" s="187">
        <f>[105]Sheet1!$D120</f>
        <v>0</v>
      </c>
      <c r="I122" s="187">
        <f t="shared" si="8"/>
        <v>0</v>
      </c>
      <c r="J122" s="187">
        <f>'[96]Managerial P&amp;L-SHGG'!$I122</f>
        <v>0</v>
      </c>
      <c r="K122" s="187">
        <f>'[96]Managerial P&amp;L-SHGG'!$I122</f>
        <v>0</v>
      </c>
      <c r="L122" s="187">
        <f>'[96]Managerial P&amp;L-SHGG'!$J122</f>
        <v>0</v>
      </c>
      <c r="M122" s="187">
        <f>[105]Sheet1!$E120</f>
        <v>0</v>
      </c>
      <c r="N122" s="187">
        <f t="shared" si="9"/>
        <v>0</v>
      </c>
      <c r="O122" s="187">
        <f>'[96]Managerial P&amp;L-SHGG'!$H122</f>
        <v>0</v>
      </c>
      <c r="P122" s="187">
        <f>'[96]Managerial P&amp;L-SHGG'!$I122</f>
        <v>0</v>
      </c>
      <c r="Q122" s="187">
        <f>'[96]Managerial P&amp;L-SHGG'!$J122</f>
        <v>0</v>
      </c>
      <c r="R122" s="187">
        <f>[105]Sheet1!$F120</f>
        <v>0</v>
      </c>
      <c r="S122" s="187">
        <f t="shared" si="10"/>
        <v>0</v>
      </c>
      <c r="T122" s="187">
        <f>'[96]Managerial P&amp;L-SHGG'!$U122</f>
        <v>0</v>
      </c>
      <c r="U122" s="187">
        <f>[105]Sheet1!$G120</f>
        <v>0</v>
      </c>
      <c r="V122" s="187">
        <f t="shared" si="11"/>
        <v>0</v>
      </c>
    </row>
    <row r="123" spans="1:22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7">
        <f>'[96]Managerial P&amp;L-SHGG'!$C123</f>
        <v>0</v>
      </c>
      <c r="E123" s="189"/>
      <c r="F123" s="187">
        <f t="shared" si="7"/>
        <v>0</v>
      </c>
      <c r="G123" s="187">
        <f>'[96]Managerial P&amp;L-SHGG'!$D123</f>
        <v>0</v>
      </c>
      <c r="H123" s="187">
        <f>[105]Sheet1!$D121</f>
        <v>0</v>
      </c>
      <c r="I123" s="187">
        <f t="shared" si="8"/>
        <v>0</v>
      </c>
      <c r="J123" s="187">
        <f>'[96]Managerial P&amp;L-SHGG'!$I123</f>
        <v>0</v>
      </c>
      <c r="K123" s="187">
        <f>'[96]Managerial P&amp;L-SHGG'!$I123</f>
        <v>0</v>
      </c>
      <c r="L123" s="187">
        <f>'[96]Managerial P&amp;L-SHGG'!$J123</f>
        <v>0</v>
      </c>
      <c r="M123" s="187">
        <f>[105]Sheet1!$E121</f>
        <v>0</v>
      </c>
      <c r="N123" s="187">
        <f t="shared" si="9"/>
        <v>0</v>
      </c>
      <c r="O123" s="187">
        <f>'[96]Managerial P&amp;L-SHGG'!$H123</f>
        <v>0</v>
      </c>
      <c r="P123" s="187">
        <f>'[96]Managerial P&amp;L-SHGG'!$I123</f>
        <v>0</v>
      </c>
      <c r="Q123" s="187">
        <f>'[96]Managerial P&amp;L-SHGG'!$J123</f>
        <v>0</v>
      </c>
      <c r="R123" s="187">
        <f>[105]Sheet1!$F121</f>
        <v>0</v>
      </c>
      <c r="S123" s="187">
        <f t="shared" si="10"/>
        <v>0</v>
      </c>
      <c r="T123" s="187">
        <f>'[96]Managerial P&amp;L-SHGG'!$U123</f>
        <v>0</v>
      </c>
      <c r="U123" s="187">
        <f>[105]Sheet1!$G121</f>
        <v>0</v>
      </c>
      <c r="V123" s="187">
        <f t="shared" si="11"/>
        <v>0</v>
      </c>
    </row>
    <row r="124" spans="1:22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7">
        <f>'[96]Managerial P&amp;L-SHGG'!$C124</f>
        <v>0</v>
      </c>
      <c r="E124" s="189"/>
      <c r="F124" s="187">
        <f t="shared" si="7"/>
        <v>0</v>
      </c>
      <c r="G124" s="187">
        <f>'[96]Managerial P&amp;L-SHGG'!$D124</f>
        <v>0</v>
      </c>
      <c r="H124" s="187">
        <f>[105]Sheet1!$D122</f>
        <v>0</v>
      </c>
      <c r="I124" s="187">
        <f t="shared" si="8"/>
        <v>0</v>
      </c>
      <c r="J124" s="187">
        <f>'[96]Managerial P&amp;L-SHGG'!$I124</f>
        <v>0</v>
      </c>
      <c r="K124" s="187">
        <f>'[96]Managerial P&amp;L-SHGG'!$I124</f>
        <v>0</v>
      </c>
      <c r="L124" s="187">
        <f>'[96]Managerial P&amp;L-SHGG'!$J124</f>
        <v>0</v>
      </c>
      <c r="M124" s="187">
        <f>[105]Sheet1!$E122</f>
        <v>0</v>
      </c>
      <c r="N124" s="187">
        <f t="shared" si="9"/>
        <v>0</v>
      </c>
      <c r="O124" s="187">
        <f>'[96]Managerial P&amp;L-SHGG'!$H124</f>
        <v>0</v>
      </c>
      <c r="P124" s="187">
        <f>'[96]Managerial P&amp;L-SHGG'!$I124</f>
        <v>0</v>
      </c>
      <c r="Q124" s="187">
        <f>'[96]Managerial P&amp;L-SHGG'!$J124</f>
        <v>0</v>
      </c>
      <c r="R124" s="187">
        <f>[105]Sheet1!$F122</f>
        <v>0</v>
      </c>
      <c r="S124" s="187">
        <f t="shared" si="10"/>
        <v>0</v>
      </c>
      <c r="T124" s="187">
        <f>'[96]Managerial P&amp;L-SHGG'!$U124</f>
        <v>0</v>
      </c>
      <c r="U124" s="187">
        <f>[105]Sheet1!$G122</f>
        <v>0</v>
      </c>
      <c r="V124" s="187">
        <f t="shared" si="11"/>
        <v>0</v>
      </c>
    </row>
    <row r="125" spans="1:22" s="15" customFormat="1" ht="15.95" customHeight="1" x14ac:dyDescent="0.2">
      <c r="A125" s="26"/>
      <c r="B125" s="179">
        <f t="shared" si="6"/>
        <v>122</v>
      </c>
      <c r="C125" s="196" t="s">
        <v>1644</v>
      </c>
      <c r="D125" s="187">
        <f>'[96]Managerial P&amp;L-SHGG'!$C125</f>
        <v>0</v>
      </c>
      <c r="E125" s="189"/>
      <c r="F125" s="187">
        <f t="shared" si="7"/>
        <v>0</v>
      </c>
      <c r="G125" s="187">
        <f>'[96]Managerial P&amp;L-SHGG'!$D125</f>
        <v>0</v>
      </c>
      <c r="H125" s="187">
        <f>[105]Sheet1!$D123</f>
        <v>0</v>
      </c>
      <c r="I125" s="187">
        <f t="shared" si="8"/>
        <v>0</v>
      </c>
      <c r="J125" s="187">
        <f>'[96]Managerial P&amp;L-SHGG'!$I125</f>
        <v>0</v>
      </c>
      <c r="K125" s="187">
        <f>'[96]Managerial P&amp;L-SHGG'!$I125</f>
        <v>0</v>
      </c>
      <c r="L125" s="187">
        <f>'[96]Managerial P&amp;L-SHGG'!$J125</f>
        <v>0</v>
      </c>
      <c r="M125" s="187">
        <f>[105]Sheet1!$E123</f>
        <v>0</v>
      </c>
      <c r="N125" s="187">
        <f t="shared" si="9"/>
        <v>0</v>
      </c>
      <c r="O125" s="187">
        <f>'[96]Managerial P&amp;L-SHGG'!$H125</f>
        <v>0</v>
      </c>
      <c r="P125" s="187">
        <f>'[96]Managerial P&amp;L-SHGG'!$I125</f>
        <v>0</v>
      </c>
      <c r="Q125" s="187">
        <f>'[96]Managerial P&amp;L-SHGG'!$J125</f>
        <v>0</v>
      </c>
      <c r="R125" s="187">
        <f>[105]Sheet1!$F123</f>
        <v>0</v>
      </c>
      <c r="S125" s="187">
        <f t="shared" si="10"/>
        <v>0</v>
      </c>
      <c r="T125" s="187">
        <f>'[96]Managerial P&amp;L-SHGG'!$U125</f>
        <v>0</v>
      </c>
      <c r="U125" s="187">
        <f>[105]Sheet1!$G123</f>
        <v>0</v>
      </c>
      <c r="V125" s="187">
        <f t="shared" si="11"/>
        <v>0</v>
      </c>
    </row>
    <row r="126" spans="1:22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7">
        <f>'[96]Managerial P&amp;L-SHGG'!$C126</f>
        <v>0</v>
      </c>
      <c r="E126" s="189"/>
      <c r="F126" s="187">
        <f t="shared" si="7"/>
        <v>0</v>
      </c>
      <c r="G126" s="187">
        <f>'[96]Managerial P&amp;L-SHGG'!$D126</f>
        <v>0</v>
      </c>
      <c r="H126" s="187">
        <f>[105]Sheet1!$D124</f>
        <v>0</v>
      </c>
      <c r="I126" s="187">
        <f t="shared" si="8"/>
        <v>0</v>
      </c>
      <c r="J126" s="187">
        <f>'[96]Managerial P&amp;L-SHGG'!$I126</f>
        <v>0</v>
      </c>
      <c r="K126" s="187">
        <f>'[96]Managerial P&amp;L-SHGG'!$I126</f>
        <v>0</v>
      </c>
      <c r="L126" s="187">
        <f>'[96]Managerial P&amp;L-SHGG'!$J126</f>
        <v>0</v>
      </c>
      <c r="M126" s="187">
        <f>[105]Sheet1!$E124</f>
        <v>0</v>
      </c>
      <c r="N126" s="187">
        <f t="shared" si="9"/>
        <v>0</v>
      </c>
      <c r="O126" s="187">
        <f>'[96]Managerial P&amp;L-SHGG'!$H126</f>
        <v>0</v>
      </c>
      <c r="P126" s="187">
        <f>'[96]Managerial P&amp;L-SHGG'!$I126</f>
        <v>0</v>
      </c>
      <c r="Q126" s="187">
        <f>'[96]Managerial P&amp;L-SHGG'!$J126</f>
        <v>0</v>
      </c>
      <c r="R126" s="187">
        <f>[105]Sheet1!$F124</f>
        <v>0</v>
      </c>
      <c r="S126" s="187">
        <f t="shared" si="10"/>
        <v>0</v>
      </c>
      <c r="T126" s="187">
        <f>'[96]Managerial P&amp;L-SHGG'!$U126</f>
        <v>96790.45</v>
      </c>
      <c r="U126" s="187">
        <f>[105]Sheet1!$G124</f>
        <v>0</v>
      </c>
      <c r="V126" s="187">
        <f t="shared" si="11"/>
        <v>96790.45</v>
      </c>
    </row>
    <row r="127" spans="1:22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7">
        <f>'[96]Managerial P&amp;L-SHGG'!$C127</f>
        <v>0</v>
      </c>
      <c r="E127" s="190"/>
      <c r="F127" s="187">
        <f t="shared" si="7"/>
        <v>0</v>
      </c>
      <c r="G127" s="187">
        <f>'[96]Managerial P&amp;L-SHGG'!$D127</f>
        <v>0</v>
      </c>
      <c r="H127" s="187">
        <f>[105]Sheet1!$D125</f>
        <v>0</v>
      </c>
      <c r="I127" s="187">
        <f t="shared" si="8"/>
        <v>0</v>
      </c>
      <c r="J127" s="187">
        <f>'[96]Managerial P&amp;L-SHGG'!$I127</f>
        <v>0</v>
      </c>
      <c r="K127" s="187">
        <f>'[96]Managerial P&amp;L-SHGG'!$I127</f>
        <v>0</v>
      </c>
      <c r="L127" s="187">
        <f>'[96]Managerial P&amp;L-SHGG'!$J127</f>
        <v>0</v>
      </c>
      <c r="M127" s="187">
        <f>[105]Sheet1!$E125</f>
        <v>0</v>
      </c>
      <c r="N127" s="187">
        <f t="shared" si="9"/>
        <v>0</v>
      </c>
      <c r="O127" s="187">
        <f>'[96]Managerial P&amp;L-SHGG'!$H127</f>
        <v>0</v>
      </c>
      <c r="P127" s="187">
        <f>'[96]Managerial P&amp;L-SHGG'!$I127</f>
        <v>0</v>
      </c>
      <c r="Q127" s="187">
        <f>'[96]Managerial P&amp;L-SHGG'!$J127</f>
        <v>0</v>
      </c>
      <c r="R127" s="187">
        <f>[105]Sheet1!$F125</f>
        <v>0</v>
      </c>
      <c r="S127" s="187">
        <f t="shared" si="10"/>
        <v>0</v>
      </c>
      <c r="T127" s="187">
        <f>'[96]Managerial P&amp;L-SHGG'!$U127</f>
        <v>3.5145406681190987E-3</v>
      </c>
      <c r="U127" s="187">
        <f>[105]Sheet1!$G125</f>
        <v>0</v>
      </c>
      <c r="V127" s="187">
        <f t="shared" si="11"/>
        <v>3.5145406681190987E-3</v>
      </c>
    </row>
    <row r="128" spans="1:22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7">
        <f>'[96]Managerial P&amp;L-SHGG'!$C128</f>
        <v>0</v>
      </c>
      <c r="E128" s="189"/>
      <c r="F128" s="187">
        <f t="shared" si="7"/>
        <v>0</v>
      </c>
      <c r="G128" s="187">
        <f>'[96]Managerial P&amp;L-SHGG'!$D128</f>
        <v>0</v>
      </c>
      <c r="H128" s="187">
        <f>[105]Sheet1!$D126</f>
        <v>0</v>
      </c>
      <c r="I128" s="187">
        <f t="shared" si="8"/>
        <v>0</v>
      </c>
      <c r="J128" s="187">
        <f>'[96]Managerial P&amp;L-SHGG'!$I128</f>
        <v>0</v>
      </c>
      <c r="K128" s="187">
        <f>'[96]Managerial P&amp;L-SHGG'!$I128</f>
        <v>0</v>
      </c>
      <c r="L128" s="187">
        <f>'[96]Managerial P&amp;L-SHGG'!$J128</f>
        <v>0</v>
      </c>
      <c r="M128" s="187">
        <f>[105]Sheet1!$E126</f>
        <v>0</v>
      </c>
      <c r="N128" s="187">
        <f t="shared" si="9"/>
        <v>0</v>
      </c>
      <c r="O128" s="187">
        <f>'[96]Managerial P&amp;L-SHGG'!$H128</f>
        <v>0</v>
      </c>
      <c r="P128" s="187">
        <f>'[96]Managerial P&amp;L-SHGG'!$I128</f>
        <v>0</v>
      </c>
      <c r="Q128" s="187">
        <f>'[96]Managerial P&amp;L-SHGG'!$J128</f>
        <v>0</v>
      </c>
      <c r="R128" s="187">
        <f>[105]Sheet1!$F126</f>
        <v>0</v>
      </c>
      <c r="S128" s="187">
        <f t="shared" si="10"/>
        <v>0</v>
      </c>
      <c r="T128" s="187">
        <f>'[96]Managerial P&amp;L-SHGG'!$U128</f>
        <v>0</v>
      </c>
      <c r="U128" s="187">
        <f>[105]Sheet1!$G126</f>
        <v>0</v>
      </c>
      <c r="V128" s="187">
        <f t="shared" si="11"/>
        <v>0</v>
      </c>
    </row>
    <row r="129" spans="1:22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7">
        <f>'[96]Managerial P&amp;L-SHGG'!$C129</f>
        <v>0</v>
      </c>
      <c r="E129" s="189"/>
      <c r="F129" s="187">
        <f t="shared" si="7"/>
        <v>0</v>
      </c>
      <c r="G129" s="187">
        <f>'[96]Managerial P&amp;L-SHGG'!$D129</f>
        <v>0</v>
      </c>
      <c r="H129" s="187">
        <f>[105]Sheet1!$D127</f>
        <v>0</v>
      </c>
      <c r="I129" s="187">
        <f t="shared" si="8"/>
        <v>0</v>
      </c>
      <c r="J129" s="187">
        <f>'[96]Managerial P&amp;L-SHGG'!$I129</f>
        <v>0</v>
      </c>
      <c r="K129" s="187">
        <f>'[96]Managerial P&amp;L-SHGG'!$I129</f>
        <v>0</v>
      </c>
      <c r="L129" s="187">
        <f>'[96]Managerial P&amp;L-SHGG'!$J129</f>
        <v>0</v>
      </c>
      <c r="M129" s="187">
        <f>[105]Sheet1!$E127</f>
        <v>0</v>
      </c>
      <c r="N129" s="187">
        <f t="shared" si="9"/>
        <v>0</v>
      </c>
      <c r="O129" s="187">
        <f>'[96]Managerial P&amp;L-SHGG'!$H129</f>
        <v>0</v>
      </c>
      <c r="P129" s="187">
        <f>'[96]Managerial P&amp;L-SHGG'!$I129</f>
        <v>0</v>
      </c>
      <c r="Q129" s="187">
        <f>'[96]Managerial P&amp;L-SHGG'!$J129</f>
        <v>0</v>
      </c>
      <c r="R129" s="187">
        <f>[105]Sheet1!$F127</f>
        <v>0</v>
      </c>
      <c r="S129" s="187">
        <f t="shared" si="10"/>
        <v>0</v>
      </c>
      <c r="T129" s="187">
        <f>'[96]Managerial P&amp;L-SHGG'!$U129</f>
        <v>0</v>
      </c>
      <c r="U129" s="187">
        <f>[105]Sheet1!$G127</f>
        <v>0</v>
      </c>
      <c r="V129" s="187">
        <f t="shared" si="11"/>
        <v>0</v>
      </c>
    </row>
    <row r="130" spans="1:22" s="15" customFormat="1" ht="15.95" customHeight="1" x14ac:dyDescent="0.2">
      <c r="A130" s="26"/>
      <c r="B130" s="179">
        <f t="shared" si="6"/>
        <v>127</v>
      </c>
      <c r="C130" s="196" t="s">
        <v>1644</v>
      </c>
      <c r="D130" s="187">
        <f>'[96]Managerial P&amp;L-SHGG'!$C130</f>
        <v>0</v>
      </c>
      <c r="E130" s="189"/>
      <c r="F130" s="187">
        <f t="shared" si="7"/>
        <v>0</v>
      </c>
      <c r="G130" s="187">
        <f>'[96]Managerial P&amp;L-SHGG'!$D130</f>
        <v>0</v>
      </c>
      <c r="H130" s="187">
        <f>[105]Sheet1!$D128</f>
        <v>0</v>
      </c>
      <c r="I130" s="187">
        <f t="shared" si="8"/>
        <v>0</v>
      </c>
      <c r="J130" s="187">
        <f>'[96]Managerial P&amp;L-SHGG'!$I130</f>
        <v>0</v>
      </c>
      <c r="K130" s="187">
        <f>'[96]Managerial P&amp;L-SHGG'!$I130</f>
        <v>0</v>
      </c>
      <c r="L130" s="187">
        <f>'[96]Managerial P&amp;L-SHGG'!$J130</f>
        <v>0</v>
      </c>
      <c r="M130" s="187">
        <f>[105]Sheet1!$E128</f>
        <v>0</v>
      </c>
      <c r="N130" s="187">
        <f t="shared" si="9"/>
        <v>0</v>
      </c>
      <c r="O130" s="187">
        <f>'[96]Managerial P&amp;L-SHGG'!$H130</f>
        <v>0</v>
      </c>
      <c r="P130" s="187">
        <f>'[96]Managerial P&amp;L-SHGG'!$I130</f>
        <v>0</v>
      </c>
      <c r="Q130" s="187">
        <f>'[96]Managerial P&amp;L-SHGG'!$J130</f>
        <v>0</v>
      </c>
      <c r="R130" s="187">
        <f>[105]Sheet1!$F128</f>
        <v>0</v>
      </c>
      <c r="S130" s="187">
        <f t="shared" si="10"/>
        <v>0</v>
      </c>
      <c r="T130" s="187">
        <f>'[96]Managerial P&amp;L-SHGG'!$U130</f>
        <v>0</v>
      </c>
      <c r="U130" s="187">
        <f>[105]Sheet1!$G128</f>
        <v>0</v>
      </c>
      <c r="V130" s="187">
        <f t="shared" si="11"/>
        <v>0</v>
      </c>
    </row>
    <row r="131" spans="1:22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7">
        <f>'[96]Managerial P&amp;L-SHGG'!$C131</f>
        <v>0</v>
      </c>
      <c r="E131" s="189"/>
      <c r="F131" s="187">
        <f t="shared" si="7"/>
        <v>0</v>
      </c>
      <c r="G131" s="187">
        <f>'[96]Managerial P&amp;L-SHGG'!$D131</f>
        <v>0</v>
      </c>
      <c r="H131" s="187">
        <f>[105]Sheet1!$D129</f>
        <v>0</v>
      </c>
      <c r="I131" s="187">
        <f t="shared" si="8"/>
        <v>0</v>
      </c>
      <c r="J131" s="187">
        <f>'[96]Managerial P&amp;L-SHGG'!$I131</f>
        <v>0</v>
      </c>
      <c r="K131" s="187">
        <f>'[96]Managerial P&amp;L-SHGG'!$I131</f>
        <v>0</v>
      </c>
      <c r="L131" s="187">
        <f>'[96]Managerial P&amp;L-SHGG'!$J131</f>
        <v>0</v>
      </c>
      <c r="M131" s="187">
        <f>[105]Sheet1!$E129</f>
        <v>0</v>
      </c>
      <c r="N131" s="187">
        <f t="shared" si="9"/>
        <v>0</v>
      </c>
      <c r="O131" s="187">
        <f>'[96]Managerial P&amp;L-SHGG'!$H131</f>
        <v>0</v>
      </c>
      <c r="P131" s="187">
        <f>'[96]Managerial P&amp;L-SHGG'!$I131</f>
        <v>0</v>
      </c>
      <c r="Q131" s="187">
        <f>'[96]Managerial P&amp;L-SHGG'!$J131</f>
        <v>0</v>
      </c>
      <c r="R131" s="187">
        <f>[105]Sheet1!$F129</f>
        <v>0</v>
      </c>
      <c r="S131" s="187">
        <f t="shared" si="10"/>
        <v>0</v>
      </c>
      <c r="T131" s="187">
        <f>'[96]Managerial P&amp;L-SHGG'!$U131</f>
        <v>874000</v>
      </c>
      <c r="U131" s="187">
        <f>[105]Sheet1!$G129</f>
        <v>0</v>
      </c>
      <c r="V131" s="187">
        <f t="shared" si="11"/>
        <v>874000</v>
      </c>
    </row>
    <row r="132" spans="1:22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7">
        <f>'[96]Managerial P&amp;L-SHGG'!$C132</f>
        <v>0</v>
      </c>
      <c r="E132" s="190"/>
      <c r="F132" s="187">
        <f t="shared" si="7"/>
        <v>0</v>
      </c>
      <c r="G132" s="187">
        <f>'[96]Managerial P&amp;L-SHGG'!$D132</f>
        <v>0</v>
      </c>
      <c r="H132" s="187">
        <f>[105]Sheet1!$D130</f>
        <v>0</v>
      </c>
      <c r="I132" s="187">
        <f t="shared" si="8"/>
        <v>0</v>
      </c>
      <c r="J132" s="187">
        <f>'[96]Managerial P&amp;L-SHGG'!$I132</f>
        <v>0</v>
      </c>
      <c r="K132" s="187">
        <f>'[96]Managerial P&amp;L-SHGG'!$I132</f>
        <v>0</v>
      </c>
      <c r="L132" s="187">
        <f>'[96]Managerial P&amp;L-SHGG'!$J132</f>
        <v>0</v>
      </c>
      <c r="M132" s="187">
        <f>[105]Sheet1!$E130</f>
        <v>0</v>
      </c>
      <c r="N132" s="187">
        <f t="shared" si="9"/>
        <v>0</v>
      </c>
      <c r="O132" s="187">
        <f>'[96]Managerial P&amp;L-SHGG'!$H132</f>
        <v>0</v>
      </c>
      <c r="P132" s="187">
        <f>'[96]Managerial P&amp;L-SHGG'!$I132</f>
        <v>0</v>
      </c>
      <c r="Q132" s="187">
        <f>'[96]Managerial P&amp;L-SHGG'!$J132</f>
        <v>0</v>
      </c>
      <c r="R132" s="187">
        <f>[105]Sheet1!$F130</f>
        <v>0</v>
      </c>
      <c r="S132" s="187">
        <f t="shared" si="10"/>
        <v>0</v>
      </c>
      <c r="T132" s="187">
        <f>'[96]Managerial P&amp;L-SHGG'!$U132</f>
        <v>0</v>
      </c>
      <c r="U132" s="187">
        <f>[105]Sheet1!$G130</f>
        <v>0</v>
      </c>
      <c r="V132" s="187">
        <f t="shared" si="11"/>
        <v>0</v>
      </c>
    </row>
    <row r="133" spans="1:22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7">
        <f>'[96]Managerial P&amp;L-SHGG'!$C133</f>
        <v>0</v>
      </c>
      <c r="E133" s="189"/>
      <c r="F133" s="187">
        <f t="shared" ref="F133:F161" si="13">D133-E133</f>
        <v>0</v>
      </c>
      <c r="G133" s="187">
        <f>'[96]Managerial P&amp;L-SHGG'!$D133</f>
        <v>0</v>
      </c>
      <c r="H133" s="187">
        <f>[105]Sheet1!$D131</f>
        <v>0</v>
      </c>
      <c r="I133" s="187">
        <f t="shared" ref="I133:I161" si="14">G133-H133</f>
        <v>0</v>
      </c>
      <c r="J133" s="187">
        <f>'[96]Managerial P&amp;L-SHGG'!$I133</f>
        <v>0</v>
      </c>
      <c r="K133" s="187">
        <f>'[96]Managerial P&amp;L-SHGG'!$I133</f>
        <v>0</v>
      </c>
      <c r="L133" s="187">
        <f>'[96]Managerial P&amp;L-SHGG'!$J133</f>
        <v>0</v>
      </c>
      <c r="M133" s="187">
        <f>[105]Sheet1!$E131</f>
        <v>0</v>
      </c>
      <c r="N133" s="187">
        <f t="shared" ref="N133:N161" si="15">L133-M133</f>
        <v>0</v>
      </c>
      <c r="O133" s="187">
        <f>'[96]Managerial P&amp;L-SHGG'!$H133</f>
        <v>0</v>
      </c>
      <c r="P133" s="187">
        <f>'[96]Managerial P&amp;L-SHGG'!$I133</f>
        <v>0</v>
      </c>
      <c r="Q133" s="187">
        <f>'[96]Managerial P&amp;L-SHGG'!$J133</f>
        <v>0</v>
      </c>
      <c r="R133" s="187">
        <f>[105]Sheet1!$F131</f>
        <v>0</v>
      </c>
      <c r="S133" s="187">
        <f t="shared" ref="S133:S161" si="16">Q133-R133</f>
        <v>0</v>
      </c>
      <c r="T133" s="187">
        <f>'[96]Managerial P&amp;L-SHGG'!$U133</f>
        <v>0</v>
      </c>
      <c r="U133" s="187">
        <f>[105]Sheet1!$G131</f>
        <v>0</v>
      </c>
      <c r="V133" s="187">
        <f t="shared" ref="V133:V161" si="17">T133-U133</f>
        <v>0</v>
      </c>
    </row>
    <row r="134" spans="1:22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7">
        <f>'[96]Managerial P&amp;L-SHGG'!$C134</f>
        <v>0</v>
      </c>
      <c r="E134" s="189"/>
      <c r="F134" s="187">
        <f t="shared" si="13"/>
        <v>0</v>
      </c>
      <c r="G134" s="187">
        <f>'[96]Managerial P&amp;L-SHGG'!$D134</f>
        <v>0</v>
      </c>
      <c r="H134" s="187">
        <f>[105]Sheet1!$D132</f>
        <v>0</v>
      </c>
      <c r="I134" s="187">
        <f t="shared" si="14"/>
        <v>0</v>
      </c>
      <c r="J134" s="187">
        <f>'[96]Managerial P&amp;L-SHGG'!$I134</f>
        <v>0</v>
      </c>
      <c r="K134" s="187">
        <f>'[96]Managerial P&amp;L-SHGG'!$I134</f>
        <v>0</v>
      </c>
      <c r="L134" s="187">
        <f>'[96]Managerial P&amp;L-SHGG'!$J134</f>
        <v>0</v>
      </c>
      <c r="M134" s="187">
        <f>[105]Sheet1!$E132</f>
        <v>0</v>
      </c>
      <c r="N134" s="187">
        <f t="shared" si="15"/>
        <v>0</v>
      </c>
      <c r="O134" s="187">
        <f>'[96]Managerial P&amp;L-SHGG'!$H134</f>
        <v>0</v>
      </c>
      <c r="P134" s="187">
        <f>'[96]Managerial P&amp;L-SHGG'!$I134</f>
        <v>0</v>
      </c>
      <c r="Q134" s="187">
        <f>'[96]Managerial P&amp;L-SHGG'!$J134</f>
        <v>0</v>
      </c>
      <c r="R134" s="187">
        <f>[105]Sheet1!$F132</f>
        <v>0</v>
      </c>
      <c r="S134" s="187">
        <f t="shared" si="16"/>
        <v>0</v>
      </c>
      <c r="T134" s="187">
        <f>'[96]Managerial P&amp;L-SHGG'!$U134</f>
        <v>0</v>
      </c>
      <c r="U134" s="187">
        <f>[105]Sheet1!$G132</f>
        <v>0</v>
      </c>
      <c r="V134" s="187">
        <f t="shared" si="17"/>
        <v>0</v>
      </c>
    </row>
    <row r="135" spans="1:22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7">
        <f>'[96]Managerial P&amp;L-SHGG'!$C135</f>
        <v>0</v>
      </c>
      <c r="E135" s="189"/>
      <c r="F135" s="187">
        <f t="shared" si="13"/>
        <v>0</v>
      </c>
      <c r="G135" s="187">
        <f>'[96]Managerial P&amp;L-SHGG'!$D135</f>
        <v>0</v>
      </c>
      <c r="H135" s="187">
        <f>[105]Sheet1!$D133</f>
        <v>0</v>
      </c>
      <c r="I135" s="187">
        <f t="shared" si="14"/>
        <v>0</v>
      </c>
      <c r="J135" s="187">
        <f>'[96]Managerial P&amp;L-SHGG'!$I135</f>
        <v>0</v>
      </c>
      <c r="K135" s="187">
        <f>'[96]Managerial P&amp;L-SHGG'!$I135</f>
        <v>0</v>
      </c>
      <c r="L135" s="187">
        <f>'[96]Managerial P&amp;L-SHGG'!$J135</f>
        <v>0</v>
      </c>
      <c r="M135" s="187">
        <f>[105]Sheet1!$E133</f>
        <v>0</v>
      </c>
      <c r="N135" s="187">
        <f t="shared" si="15"/>
        <v>0</v>
      </c>
      <c r="O135" s="187">
        <f>'[96]Managerial P&amp;L-SHGG'!$H135</f>
        <v>0</v>
      </c>
      <c r="P135" s="187">
        <f>'[96]Managerial P&amp;L-SHGG'!$I135</f>
        <v>0</v>
      </c>
      <c r="Q135" s="187">
        <f>'[96]Managerial P&amp;L-SHGG'!$J135</f>
        <v>0</v>
      </c>
      <c r="R135" s="187">
        <f>[105]Sheet1!$F133</f>
        <v>0</v>
      </c>
      <c r="S135" s="187">
        <f t="shared" si="16"/>
        <v>0</v>
      </c>
      <c r="T135" s="187">
        <f>'[96]Managerial P&amp;L-SHGG'!$U135</f>
        <v>0</v>
      </c>
      <c r="U135" s="187">
        <f>[105]Sheet1!$G133</f>
        <v>0</v>
      </c>
      <c r="V135" s="187">
        <f t="shared" si="17"/>
        <v>0</v>
      </c>
    </row>
    <row r="136" spans="1:22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7">
        <f>'[96]Managerial P&amp;L-SHGG'!$C136</f>
        <v>0</v>
      </c>
      <c r="E136" s="189"/>
      <c r="F136" s="187">
        <f t="shared" si="13"/>
        <v>0</v>
      </c>
      <c r="G136" s="187">
        <f>'[96]Managerial P&amp;L-SHGG'!$D136</f>
        <v>0</v>
      </c>
      <c r="H136" s="187">
        <f>[105]Sheet1!$D134</f>
        <v>0</v>
      </c>
      <c r="I136" s="187">
        <f t="shared" si="14"/>
        <v>0</v>
      </c>
      <c r="J136" s="187">
        <f>'[96]Managerial P&amp;L-SHGG'!$I136</f>
        <v>0</v>
      </c>
      <c r="K136" s="187">
        <f>'[96]Managerial P&amp;L-SHGG'!$I136</f>
        <v>0</v>
      </c>
      <c r="L136" s="187">
        <f>'[96]Managerial P&amp;L-SHGG'!$J136</f>
        <v>0</v>
      </c>
      <c r="M136" s="187">
        <f>[105]Sheet1!$E134</f>
        <v>0</v>
      </c>
      <c r="N136" s="187">
        <f t="shared" si="15"/>
        <v>0</v>
      </c>
      <c r="O136" s="187">
        <f>'[96]Managerial P&amp;L-SHGG'!$H136</f>
        <v>0</v>
      </c>
      <c r="P136" s="187">
        <f>'[96]Managerial P&amp;L-SHGG'!$I136</f>
        <v>0</v>
      </c>
      <c r="Q136" s="187">
        <f>'[96]Managerial P&amp;L-SHGG'!$J136</f>
        <v>0</v>
      </c>
      <c r="R136" s="187">
        <f>[105]Sheet1!$F134</f>
        <v>0</v>
      </c>
      <c r="S136" s="187">
        <f t="shared" si="16"/>
        <v>0</v>
      </c>
      <c r="T136" s="187">
        <f>'[96]Managerial P&amp;L-SHGG'!$U136</f>
        <v>0</v>
      </c>
      <c r="U136" s="187">
        <f>[105]Sheet1!$G134</f>
        <v>0</v>
      </c>
      <c r="V136" s="187">
        <f t="shared" si="17"/>
        <v>0</v>
      </c>
    </row>
    <row r="137" spans="1:22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7">
        <f>'[96]Managerial P&amp;L-SHGG'!$C137</f>
        <v>0</v>
      </c>
      <c r="E137" s="189"/>
      <c r="F137" s="187">
        <f t="shared" si="13"/>
        <v>0</v>
      </c>
      <c r="G137" s="187">
        <f>'[96]Managerial P&amp;L-SHGG'!$D137</f>
        <v>0</v>
      </c>
      <c r="H137" s="187">
        <f>[105]Sheet1!$D135</f>
        <v>0</v>
      </c>
      <c r="I137" s="187">
        <f t="shared" si="14"/>
        <v>0</v>
      </c>
      <c r="J137" s="187">
        <f>'[96]Managerial P&amp;L-SHGG'!$I137</f>
        <v>0</v>
      </c>
      <c r="K137" s="187">
        <f>'[96]Managerial P&amp;L-SHGG'!$I137</f>
        <v>0</v>
      </c>
      <c r="L137" s="187">
        <f>'[96]Managerial P&amp;L-SHGG'!$J137</f>
        <v>0</v>
      </c>
      <c r="M137" s="187">
        <f>[105]Sheet1!$E135</f>
        <v>0</v>
      </c>
      <c r="N137" s="187">
        <f t="shared" si="15"/>
        <v>0</v>
      </c>
      <c r="O137" s="187">
        <f>'[96]Managerial P&amp;L-SHGG'!$H137</f>
        <v>0</v>
      </c>
      <c r="P137" s="187">
        <f>'[96]Managerial P&amp;L-SHGG'!$I137</f>
        <v>0</v>
      </c>
      <c r="Q137" s="187">
        <f>'[96]Managerial P&amp;L-SHGG'!$J137</f>
        <v>0</v>
      </c>
      <c r="R137" s="187">
        <f>[105]Sheet1!$F135</f>
        <v>0</v>
      </c>
      <c r="S137" s="187">
        <f t="shared" si="16"/>
        <v>0</v>
      </c>
      <c r="T137" s="187">
        <f>'[96]Managerial P&amp;L-SHGG'!$U137</f>
        <v>0</v>
      </c>
      <c r="U137" s="187">
        <f>[105]Sheet1!$G135</f>
        <v>0</v>
      </c>
      <c r="V137" s="187">
        <f t="shared" si="17"/>
        <v>0</v>
      </c>
    </row>
    <row r="138" spans="1:22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7">
        <f>'[96]Managerial P&amp;L-SHGG'!$C138</f>
        <v>0</v>
      </c>
      <c r="E138" s="189"/>
      <c r="F138" s="187">
        <f t="shared" si="13"/>
        <v>0</v>
      </c>
      <c r="G138" s="187">
        <f>'[96]Managerial P&amp;L-SHGG'!$D138</f>
        <v>0</v>
      </c>
      <c r="H138" s="187">
        <f>[105]Sheet1!$D136</f>
        <v>0</v>
      </c>
      <c r="I138" s="187">
        <f t="shared" si="14"/>
        <v>0</v>
      </c>
      <c r="J138" s="187">
        <f>'[96]Managerial P&amp;L-SHGG'!$I138</f>
        <v>0</v>
      </c>
      <c r="K138" s="187">
        <f>'[96]Managerial P&amp;L-SHGG'!$I138</f>
        <v>0</v>
      </c>
      <c r="L138" s="187">
        <f>'[96]Managerial P&amp;L-SHGG'!$J138</f>
        <v>0</v>
      </c>
      <c r="M138" s="187">
        <f>[105]Sheet1!$E136</f>
        <v>0</v>
      </c>
      <c r="N138" s="187">
        <f t="shared" si="15"/>
        <v>0</v>
      </c>
      <c r="O138" s="187">
        <f>'[96]Managerial P&amp;L-SHGG'!$H138</f>
        <v>0</v>
      </c>
      <c r="P138" s="187">
        <f>'[96]Managerial P&amp;L-SHGG'!$I138</f>
        <v>0</v>
      </c>
      <c r="Q138" s="187">
        <f>'[96]Managerial P&amp;L-SHGG'!$J138</f>
        <v>0</v>
      </c>
      <c r="R138" s="187">
        <f>[105]Sheet1!$F136</f>
        <v>0</v>
      </c>
      <c r="S138" s="187">
        <f t="shared" si="16"/>
        <v>0</v>
      </c>
      <c r="T138" s="187">
        <f>'[96]Managerial P&amp;L-SHGG'!$U138</f>
        <v>0</v>
      </c>
      <c r="U138" s="187">
        <f>[105]Sheet1!$G136</f>
        <v>0</v>
      </c>
      <c r="V138" s="187">
        <f t="shared" si="17"/>
        <v>0</v>
      </c>
    </row>
    <row r="139" spans="1:22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7">
        <f>'[96]Managerial P&amp;L-SHGG'!$C139</f>
        <v>0</v>
      </c>
      <c r="E139" s="189"/>
      <c r="F139" s="187">
        <f t="shared" si="13"/>
        <v>0</v>
      </c>
      <c r="G139" s="187">
        <f>'[96]Managerial P&amp;L-SHGG'!$D139</f>
        <v>0</v>
      </c>
      <c r="H139" s="187">
        <f>[105]Sheet1!$D137</f>
        <v>0</v>
      </c>
      <c r="I139" s="187">
        <f t="shared" si="14"/>
        <v>0</v>
      </c>
      <c r="J139" s="187">
        <f>'[96]Managerial P&amp;L-SHGG'!$I139</f>
        <v>0</v>
      </c>
      <c r="K139" s="187">
        <f>'[96]Managerial P&amp;L-SHGG'!$I139</f>
        <v>0</v>
      </c>
      <c r="L139" s="187">
        <f>'[96]Managerial P&amp;L-SHGG'!$J139</f>
        <v>0</v>
      </c>
      <c r="M139" s="187">
        <f>[105]Sheet1!$E137</f>
        <v>0</v>
      </c>
      <c r="N139" s="187">
        <f t="shared" si="15"/>
        <v>0</v>
      </c>
      <c r="O139" s="187">
        <f>'[96]Managerial P&amp;L-SHGG'!$H139</f>
        <v>0</v>
      </c>
      <c r="P139" s="187">
        <f>'[96]Managerial P&amp;L-SHGG'!$I139</f>
        <v>0</v>
      </c>
      <c r="Q139" s="187">
        <f>'[96]Managerial P&amp;L-SHGG'!$J139</f>
        <v>0</v>
      </c>
      <c r="R139" s="187">
        <f>[105]Sheet1!$F137</f>
        <v>0</v>
      </c>
      <c r="S139" s="187">
        <f t="shared" si="16"/>
        <v>0</v>
      </c>
      <c r="T139" s="187">
        <f>'[96]Managerial P&amp;L-SHGG'!$U139</f>
        <v>0</v>
      </c>
      <c r="U139" s="187">
        <f>[105]Sheet1!$G137</f>
        <v>0</v>
      </c>
      <c r="V139" s="187">
        <f t="shared" si="17"/>
        <v>0</v>
      </c>
    </row>
    <row r="140" spans="1:22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7">
        <f>'[96]Managerial P&amp;L-SHGG'!$C140</f>
        <v>0</v>
      </c>
      <c r="E140" s="189"/>
      <c r="F140" s="187">
        <f t="shared" si="13"/>
        <v>0</v>
      </c>
      <c r="G140" s="187">
        <f>'[96]Managerial P&amp;L-SHGG'!$D140</f>
        <v>0</v>
      </c>
      <c r="H140" s="187">
        <f>[105]Sheet1!$D138</f>
        <v>0</v>
      </c>
      <c r="I140" s="187">
        <f t="shared" si="14"/>
        <v>0</v>
      </c>
      <c r="J140" s="187">
        <f>'[96]Managerial P&amp;L-SHGG'!$I140</f>
        <v>0</v>
      </c>
      <c r="K140" s="187">
        <f>'[96]Managerial P&amp;L-SHGG'!$I140</f>
        <v>0</v>
      </c>
      <c r="L140" s="187">
        <f>'[96]Managerial P&amp;L-SHGG'!$J140</f>
        <v>0</v>
      </c>
      <c r="M140" s="187">
        <f>[105]Sheet1!$E138</f>
        <v>0</v>
      </c>
      <c r="N140" s="187">
        <f t="shared" si="15"/>
        <v>0</v>
      </c>
      <c r="O140" s="187">
        <f>'[96]Managerial P&amp;L-SHGG'!$H140</f>
        <v>0</v>
      </c>
      <c r="P140" s="187">
        <f>'[96]Managerial P&amp;L-SHGG'!$I140</f>
        <v>0</v>
      </c>
      <c r="Q140" s="187">
        <f>'[96]Managerial P&amp;L-SHGG'!$J140</f>
        <v>0</v>
      </c>
      <c r="R140" s="187">
        <f>[105]Sheet1!$F138</f>
        <v>0</v>
      </c>
      <c r="S140" s="187">
        <f t="shared" si="16"/>
        <v>0</v>
      </c>
      <c r="T140" s="187">
        <f>'[96]Managerial P&amp;L-SHGG'!$U140</f>
        <v>0</v>
      </c>
      <c r="U140" s="187">
        <f>[105]Sheet1!$G138</f>
        <v>0</v>
      </c>
      <c r="V140" s="187">
        <f t="shared" si="17"/>
        <v>0</v>
      </c>
    </row>
    <row r="141" spans="1:22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7">
        <f>'[96]Managerial P&amp;L-SHGG'!$C141</f>
        <v>0</v>
      </c>
      <c r="E141" s="189"/>
      <c r="F141" s="187">
        <f t="shared" si="13"/>
        <v>0</v>
      </c>
      <c r="G141" s="187">
        <f>'[96]Managerial P&amp;L-SHGG'!$D141</f>
        <v>0</v>
      </c>
      <c r="H141" s="187">
        <f>[105]Sheet1!$D139</f>
        <v>0</v>
      </c>
      <c r="I141" s="187">
        <f t="shared" si="14"/>
        <v>0</v>
      </c>
      <c r="J141" s="187">
        <f>'[96]Managerial P&amp;L-SHGG'!$I141</f>
        <v>0</v>
      </c>
      <c r="K141" s="187">
        <f>'[96]Managerial P&amp;L-SHGG'!$I141</f>
        <v>0</v>
      </c>
      <c r="L141" s="187">
        <f>'[96]Managerial P&amp;L-SHGG'!$J141</f>
        <v>0</v>
      </c>
      <c r="M141" s="187">
        <f>[105]Sheet1!$E139</f>
        <v>0</v>
      </c>
      <c r="N141" s="187">
        <f t="shared" si="15"/>
        <v>0</v>
      </c>
      <c r="O141" s="187">
        <f>'[96]Managerial P&amp;L-SHGG'!$H141</f>
        <v>0</v>
      </c>
      <c r="P141" s="187">
        <f>'[96]Managerial P&amp;L-SHGG'!$I141</f>
        <v>0</v>
      </c>
      <c r="Q141" s="187">
        <f>'[96]Managerial P&amp;L-SHGG'!$J141</f>
        <v>0</v>
      </c>
      <c r="R141" s="187">
        <f>[105]Sheet1!$F139</f>
        <v>0</v>
      </c>
      <c r="S141" s="187">
        <f t="shared" si="16"/>
        <v>0</v>
      </c>
      <c r="T141" s="187">
        <f>'[96]Managerial P&amp;L-SHGG'!$U141</f>
        <v>0</v>
      </c>
      <c r="U141" s="187">
        <f>[105]Sheet1!$G139</f>
        <v>0</v>
      </c>
      <c r="V141" s="187">
        <f t="shared" si="17"/>
        <v>0</v>
      </c>
    </row>
    <row r="142" spans="1:22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7">
        <f>'[96]Managerial P&amp;L-SHGG'!$C142</f>
        <v>0</v>
      </c>
      <c r="E142" s="189"/>
      <c r="F142" s="187">
        <f t="shared" si="13"/>
        <v>0</v>
      </c>
      <c r="G142" s="187">
        <f>'[96]Managerial P&amp;L-SHGG'!$D142</f>
        <v>0</v>
      </c>
      <c r="H142" s="187">
        <f>[105]Sheet1!$D140</f>
        <v>0</v>
      </c>
      <c r="I142" s="187">
        <f t="shared" si="14"/>
        <v>0</v>
      </c>
      <c r="J142" s="187">
        <f>'[96]Managerial P&amp;L-SHGG'!$I142</f>
        <v>0</v>
      </c>
      <c r="K142" s="187">
        <f>'[96]Managerial P&amp;L-SHGG'!$I142</f>
        <v>0</v>
      </c>
      <c r="L142" s="187">
        <f>'[96]Managerial P&amp;L-SHGG'!$J142</f>
        <v>0</v>
      </c>
      <c r="M142" s="187">
        <f>[105]Sheet1!$E140</f>
        <v>0</v>
      </c>
      <c r="N142" s="187">
        <f t="shared" si="15"/>
        <v>0</v>
      </c>
      <c r="O142" s="187">
        <f>'[96]Managerial P&amp;L-SHGG'!$H142</f>
        <v>0</v>
      </c>
      <c r="P142" s="187">
        <f>'[96]Managerial P&amp;L-SHGG'!$I142</f>
        <v>0</v>
      </c>
      <c r="Q142" s="187">
        <f>'[96]Managerial P&amp;L-SHGG'!$J142</f>
        <v>0</v>
      </c>
      <c r="R142" s="187">
        <f>[105]Sheet1!$F140</f>
        <v>0</v>
      </c>
      <c r="S142" s="187">
        <f t="shared" si="16"/>
        <v>0</v>
      </c>
      <c r="T142" s="187">
        <f>'[96]Managerial P&amp;L-SHGG'!$U142</f>
        <v>0</v>
      </c>
      <c r="U142" s="187">
        <f>[105]Sheet1!$G140</f>
        <v>0</v>
      </c>
      <c r="V142" s="187">
        <f t="shared" si="17"/>
        <v>0</v>
      </c>
    </row>
    <row r="143" spans="1:22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7">
        <f>'[96]Managerial P&amp;L-SHGG'!$C143</f>
        <v>0</v>
      </c>
      <c r="E143" s="189"/>
      <c r="F143" s="187">
        <f t="shared" si="13"/>
        <v>0</v>
      </c>
      <c r="G143" s="187">
        <f>'[96]Managerial P&amp;L-SHGG'!$D143</f>
        <v>0</v>
      </c>
      <c r="H143" s="187">
        <f>[105]Sheet1!$D141</f>
        <v>0</v>
      </c>
      <c r="I143" s="187">
        <f t="shared" si="14"/>
        <v>0</v>
      </c>
      <c r="J143" s="187">
        <f>'[96]Managerial P&amp;L-SHGG'!$I143</f>
        <v>0</v>
      </c>
      <c r="K143" s="187">
        <f>'[96]Managerial P&amp;L-SHGG'!$I143</f>
        <v>0</v>
      </c>
      <c r="L143" s="187">
        <f>'[96]Managerial P&amp;L-SHGG'!$J143</f>
        <v>0</v>
      </c>
      <c r="M143" s="187">
        <f>[105]Sheet1!$E141</f>
        <v>0</v>
      </c>
      <c r="N143" s="187">
        <f t="shared" si="15"/>
        <v>0</v>
      </c>
      <c r="O143" s="187">
        <f>'[96]Managerial P&amp;L-SHGG'!$H143</f>
        <v>0</v>
      </c>
      <c r="P143" s="187">
        <f>'[96]Managerial P&amp;L-SHGG'!$I143</f>
        <v>0</v>
      </c>
      <c r="Q143" s="187">
        <f>'[96]Managerial P&amp;L-SHGG'!$J143</f>
        <v>0</v>
      </c>
      <c r="R143" s="187">
        <f>[105]Sheet1!$F141</f>
        <v>0</v>
      </c>
      <c r="S143" s="187">
        <f t="shared" si="16"/>
        <v>0</v>
      </c>
      <c r="T143" s="187">
        <f>'[96]Managerial P&amp;L-SHGG'!$U143</f>
        <v>0</v>
      </c>
      <c r="U143" s="187">
        <f>[105]Sheet1!$G141</f>
        <v>0</v>
      </c>
      <c r="V143" s="187">
        <f t="shared" si="17"/>
        <v>0</v>
      </c>
    </row>
    <row r="144" spans="1:22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7">
        <f>'[96]Managerial P&amp;L-SHGG'!$C144</f>
        <v>0</v>
      </c>
      <c r="E144" s="189"/>
      <c r="F144" s="187">
        <f t="shared" si="13"/>
        <v>0</v>
      </c>
      <c r="G144" s="187">
        <f>'[96]Managerial P&amp;L-SHGG'!$D144</f>
        <v>0</v>
      </c>
      <c r="H144" s="187">
        <f>[105]Sheet1!$D142</f>
        <v>0</v>
      </c>
      <c r="I144" s="187">
        <f t="shared" si="14"/>
        <v>0</v>
      </c>
      <c r="J144" s="187">
        <f>'[96]Managerial P&amp;L-SHGG'!$I144</f>
        <v>0</v>
      </c>
      <c r="K144" s="187">
        <f>'[96]Managerial P&amp;L-SHGG'!$I144</f>
        <v>0</v>
      </c>
      <c r="L144" s="187">
        <f>'[96]Managerial P&amp;L-SHGG'!$J144</f>
        <v>0</v>
      </c>
      <c r="M144" s="187">
        <f>[105]Sheet1!$E142</f>
        <v>0</v>
      </c>
      <c r="N144" s="187">
        <f t="shared" si="15"/>
        <v>0</v>
      </c>
      <c r="O144" s="187">
        <f>'[96]Managerial P&amp;L-SHGG'!$H144</f>
        <v>0</v>
      </c>
      <c r="P144" s="187">
        <f>'[96]Managerial P&amp;L-SHGG'!$I144</f>
        <v>0</v>
      </c>
      <c r="Q144" s="187">
        <f>'[96]Managerial P&amp;L-SHGG'!$J144</f>
        <v>0</v>
      </c>
      <c r="R144" s="187">
        <f>[105]Sheet1!$F142</f>
        <v>0</v>
      </c>
      <c r="S144" s="187">
        <f t="shared" si="16"/>
        <v>0</v>
      </c>
      <c r="T144" s="187">
        <f>'[96]Managerial P&amp;L-SHGG'!$U144</f>
        <v>0</v>
      </c>
      <c r="U144" s="187">
        <f>[105]Sheet1!$G142</f>
        <v>0</v>
      </c>
      <c r="V144" s="187">
        <f t="shared" si="17"/>
        <v>0</v>
      </c>
    </row>
    <row r="145" spans="1:22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7">
        <f>'[96]Managerial P&amp;L-SHGG'!$C145</f>
        <v>0</v>
      </c>
      <c r="E145" s="189"/>
      <c r="F145" s="187">
        <f t="shared" si="13"/>
        <v>0</v>
      </c>
      <c r="G145" s="187">
        <f>'[96]Managerial P&amp;L-SHGG'!$D145</f>
        <v>0</v>
      </c>
      <c r="H145" s="187">
        <f>[105]Sheet1!$D143</f>
        <v>0</v>
      </c>
      <c r="I145" s="187">
        <f t="shared" si="14"/>
        <v>0</v>
      </c>
      <c r="J145" s="187">
        <f>'[96]Managerial P&amp;L-SHGG'!$I145</f>
        <v>0</v>
      </c>
      <c r="K145" s="187">
        <f>'[96]Managerial P&amp;L-SHGG'!$I145</f>
        <v>0</v>
      </c>
      <c r="L145" s="187">
        <f>'[96]Managerial P&amp;L-SHGG'!$J145</f>
        <v>52459.75</v>
      </c>
      <c r="M145" s="187">
        <f>[105]Sheet1!$E143</f>
        <v>0</v>
      </c>
      <c r="N145" s="187">
        <f t="shared" si="15"/>
        <v>52459.75</v>
      </c>
      <c r="O145" s="187">
        <f>'[96]Managerial P&amp;L-SHGG'!$H145</f>
        <v>52459.75</v>
      </c>
      <c r="P145" s="187">
        <f>'[96]Managerial P&amp;L-SHGG'!$I145</f>
        <v>0</v>
      </c>
      <c r="Q145" s="187">
        <f>'[96]Managerial P&amp;L-SHGG'!$J145</f>
        <v>52459.75</v>
      </c>
      <c r="R145" s="187" t="str">
        <f>[105]Sheet1!$F143</f>
        <v>52,459.75</v>
      </c>
      <c r="S145" s="187">
        <f t="shared" si="16"/>
        <v>0</v>
      </c>
      <c r="T145" s="187">
        <f>'[96]Managerial P&amp;L-SHGG'!$U145</f>
        <v>0</v>
      </c>
      <c r="U145" s="187" t="str">
        <f>[105]Sheet1!$G143</f>
        <v>52,459.75</v>
      </c>
      <c r="V145" s="187">
        <f t="shared" si="17"/>
        <v>-52459.75</v>
      </c>
    </row>
    <row r="146" spans="1:22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7">
        <f>'[96]Managerial P&amp;L-SHGG'!$C146</f>
        <v>0</v>
      </c>
      <c r="E146" s="190"/>
      <c r="F146" s="187">
        <f t="shared" si="13"/>
        <v>0</v>
      </c>
      <c r="G146" s="187">
        <f>'[96]Managerial P&amp;L-SHGG'!$D146</f>
        <v>0</v>
      </c>
      <c r="H146" s="187">
        <f>[105]Sheet1!$D144</f>
        <v>0</v>
      </c>
      <c r="I146" s="187">
        <f t="shared" si="14"/>
        <v>0</v>
      </c>
      <c r="J146" s="187">
        <f>'[96]Managerial P&amp;L-SHGG'!$I146</f>
        <v>0</v>
      </c>
      <c r="K146" s="187">
        <f>'[96]Managerial P&amp;L-SHGG'!$I146</f>
        <v>0</v>
      </c>
      <c r="L146" s="187">
        <f>'[96]Managerial P&amp;L-SHGG'!$J146</f>
        <v>0.37739863478306851</v>
      </c>
      <c r="M146" s="187">
        <f>[105]Sheet1!$E144</f>
        <v>0</v>
      </c>
      <c r="N146" s="187">
        <f t="shared" si="15"/>
        <v>0.37739863478306851</v>
      </c>
      <c r="O146" s="187">
        <f>'[96]Managerial P&amp;L-SHGG'!$H146</f>
        <v>0.37739863478306851</v>
      </c>
      <c r="P146" s="187">
        <f>'[96]Managerial P&amp;L-SHGG'!$I146</f>
        <v>0</v>
      </c>
      <c r="Q146" s="187">
        <f>'[96]Managerial P&amp;L-SHGG'!$J146</f>
        <v>0.37739863478306851</v>
      </c>
      <c r="R146" s="187">
        <f>[105]Sheet1!$F144</f>
        <v>2.64</v>
      </c>
      <c r="S146" s="187">
        <f t="shared" si="16"/>
        <v>-2.2626013652169314</v>
      </c>
      <c r="T146" s="187">
        <f>'[96]Managerial P&amp;L-SHGG'!$U146</f>
        <v>0</v>
      </c>
      <c r="U146" s="187">
        <f>[105]Sheet1!$G144</f>
        <v>2.64</v>
      </c>
      <c r="V146" s="187">
        <f t="shared" si="17"/>
        <v>-2.64</v>
      </c>
    </row>
    <row r="147" spans="1:22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7">
        <f>'[96]Managerial P&amp;L-SHGG'!$C147</f>
        <v>0</v>
      </c>
      <c r="E147" s="189"/>
      <c r="F147" s="187">
        <f t="shared" si="13"/>
        <v>0</v>
      </c>
      <c r="G147" s="187">
        <f>'[96]Managerial P&amp;L-SHGG'!$D147</f>
        <v>0</v>
      </c>
      <c r="H147" s="187">
        <f>[105]Sheet1!$D145</f>
        <v>0</v>
      </c>
      <c r="I147" s="187">
        <f t="shared" si="14"/>
        <v>0</v>
      </c>
      <c r="J147" s="187">
        <f>'[96]Managerial P&amp;L-SHGG'!$I147</f>
        <v>0</v>
      </c>
      <c r="K147" s="187">
        <f>'[96]Managerial P&amp;L-SHGG'!$I147</f>
        <v>0</v>
      </c>
      <c r="L147" s="187">
        <f>'[96]Managerial P&amp;L-SHGG'!$J147</f>
        <v>0</v>
      </c>
      <c r="M147" s="187">
        <f>[105]Sheet1!$E145</f>
        <v>0</v>
      </c>
      <c r="N147" s="187">
        <f t="shared" si="15"/>
        <v>0</v>
      </c>
      <c r="O147" s="187">
        <f>'[96]Managerial P&amp;L-SHGG'!$H147</f>
        <v>0</v>
      </c>
      <c r="P147" s="187">
        <f>'[96]Managerial P&amp;L-SHGG'!$I147</f>
        <v>0</v>
      </c>
      <c r="Q147" s="187">
        <f>'[96]Managerial P&amp;L-SHGG'!$J147</f>
        <v>0</v>
      </c>
      <c r="R147" s="187">
        <f>[105]Sheet1!$F145</f>
        <v>0</v>
      </c>
      <c r="S147" s="187">
        <f t="shared" si="16"/>
        <v>0</v>
      </c>
      <c r="T147" s="187">
        <f>'[96]Managerial P&amp;L-SHGG'!$U147</f>
        <v>0</v>
      </c>
      <c r="U147" s="187">
        <f>[105]Sheet1!$G145</f>
        <v>0</v>
      </c>
      <c r="V147" s="187">
        <f t="shared" si="17"/>
        <v>0</v>
      </c>
    </row>
    <row r="148" spans="1:22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7">
        <f>'[96]Managerial P&amp;L-SHGG'!$C148</f>
        <v>0</v>
      </c>
      <c r="E148" s="189"/>
      <c r="F148" s="187">
        <f t="shared" si="13"/>
        <v>0</v>
      </c>
      <c r="G148" s="187">
        <f>'[96]Managerial P&amp;L-SHGG'!$D148</f>
        <v>0</v>
      </c>
      <c r="H148" s="187">
        <f>[105]Sheet1!$D146</f>
        <v>0</v>
      </c>
      <c r="I148" s="187">
        <f t="shared" si="14"/>
        <v>0</v>
      </c>
      <c r="J148" s="187">
        <f>'[96]Managerial P&amp;L-SHGG'!$I148</f>
        <v>0</v>
      </c>
      <c r="K148" s="187">
        <f>'[96]Managerial P&amp;L-SHGG'!$I148</f>
        <v>0</v>
      </c>
      <c r="L148" s="187">
        <f>'[96]Managerial P&amp;L-SHGG'!$J148</f>
        <v>0</v>
      </c>
      <c r="M148" s="187">
        <f>[105]Sheet1!$E146</f>
        <v>0</v>
      </c>
      <c r="N148" s="187">
        <f t="shared" si="15"/>
        <v>0</v>
      </c>
      <c r="O148" s="187">
        <f>'[96]Managerial P&amp;L-SHGG'!$H148</f>
        <v>0</v>
      </c>
      <c r="P148" s="187">
        <f>'[96]Managerial P&amp;L-SHGG'!$I148</f>
        <v>0</v>
      </c>
      <c r="Q148" s="187">
        <f>'[96]Managerial P&amp;L-SHGG'!$J148</f>
        <v>0</v>
      </c>
      <c r="R148" s="187">
        <f>[105]Sheet1!$F146</f>
        <v>0</v>
      </c>
      <c r="S148" s="187">
        <f t="shared" si="16"/>
        <v>0</v>
      </c>
      <c r="T148" s="187">
        <f>'[96]Managerial P&amp;L-SHGG'!$U148</f>
        <v>0</v>
      </c>
      <c r="U148" s="187">
        <f>[105]Sheet1!$G146</f>
        <v>0</v>
      </c>
      <c r="V148" s="187">
        <f t="shared" si="17"/>
        <v>0</v>
      </c>
    </row>
    <row r="149" spans="1:22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7">
        <f>'[96]Managerial P&amp;L-SHGG'!$C149</f>
        <v>0</v>
      </c>
      <c r="E149" s="189"/>
      <c r="F149" s="187">
        <f t="shared" si="13"/>
        <v>0</v>
      </c>
      <c r="G149" s="187">
        <f>'[96]Managerial P&amp;L-SHGG'!$D149</f>
        <v>0</v>
      </c>
      <c r="H149" s="187">
        <f>[105]Sheet1!$D147</f>
        <v>0</v>
      </c>
      <c r="I149" s="187">
        <f t="shared" si="14"/>
        <v>0</v>
      </c>
      <c r="J149" s="187">
        <f>'[96]Managerial P&amp;L-SHGG'!$I149</f>
        <v>0</v>
      </c>
      <c r="K149" s="187">
        <f>'[96]Managerial P&amp;L-SHGG'!$I149</f>
        <v>0</v>
      </c>
      <c r="L149" s="187">
        <f>'[96]Managerial P&amp;L-SHGG'!$J149</f>
        <v>0</v>
      </c>
      <c r="M149" s="187">
        <f>[105]Sheet1!$E147</f>
        <v>0</v>
      </c>
      <c r="N149" s="187">
        <f t="shared" si="15"/>
        <v>0</v>
      </c>
      <c r="O149" s="187">
        <f>'[96]Managerial P&amp;L-SHGG'!$H149</f>
        <v>0</v>
      </c>
      <c r="P149" s="187">
        <f>'[96]Managerial P&amp;L-SHGG'!$I149</f>
        <v>0</v>
      </c>
      <c r="Q149" s="187">
        <f>'[96]Managerial P&amp;L-SHGG'!$J149</f>
        <v>0</v>
      </c>
      <c r="R149" s="187">
        <f>[105]Sheet1!$F147</f>
        <v>0</v>
      </c>
      <c r="S149" s="187">
        <f t="shared" si="16"/>
        <v>0</v>
      </c>
      <c r="T149" s="187">
        <f>'[96]Managerial P&amp;L-SHGG'!$U149</f>
        <v>0</v>
      </c>
      <c r="U149" s="187">
        <f>[105]Sheet1!$G147</f>
        <v>0</v>
      </c>
      <c r="V149" s="187">
        <f t="shared" si="17"/>
        <v>0</v>
      </c>
    </row>
    <row r="150" spans="1:22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7">
        <f>'[96]Managerial P&amp;L-SHGG'!$C150</f>
        <v>0</v>
      </c>
      <c r="E150" s="189"/>
      <c r="F150" s="187">
        <f t="shared" si="13"/>
        <v>0</v>
      </c>
      <c r="G150" s="187">
        <f>'[96]Managerial P&amp;L-SHGG'!$D150</f>
        <v>0</v>
      </c>
      <c r="H150" s="187">
        <f>[105]Sheet1!$D148</f>
        <v>0</v>
      </c>
      <c r="I150" s="187">
        <f t="shared" si="14"/>
        <v>0</v>
      </c>
      <c r="J150" s="187">
        <f>'[96]Managerial P&amp;L-SHGG'!$I150</f>
        <v>0</v>
      </c>
      <c r="K150" s="187">
        <f>'[96]Managerial P&amp;L-SHGG'!$I150</f>
        <v>0</v>
      </c>
      <c r="L150" s="187">
        <f>'[96]Managerial P&amp;L-SHGG'!$J150</f>
        <v>52459.75</v>
      </c>
      <c r="M150" s="187">
        <f>[105]Sheet1!$E148</f>
        <v>0</v>
      </c>
      <c r="N150" s="187">
        <f t="shared" si="15"/>
        <v>52459.75</v>
      </c>
      <c r="O150" s="187">
        <f>'[96]Managerial P&amp;L-SHGG'!$H150</f>
        <v>52459.75</v>
      </c>
      <c r="P150" s="187">
        <f>'[96]Managerial P&amp;L-SHGG'!$I150</f>
        <v>0</v>
      </c>
      <c r="Q150" s="187">
        <f>'[96]Managerial P&amp;L-SHGG'!$J150</f>
        <v>52459.75</v>
      </c>
      <c r="R150" s="187" t="str">
        <f>[105]Sheet1!$F148</f>
        <v>52,459.75</v>
      </c>
      <c r="S150" s="187">
        <f t="shared" si="16"/>
        <v>0</v>
      </c>
      <c r="T150" s="187">
        <f>'[96]Managerial P&amp;L-SHGG'!$U150</f>
        <v>0</v>
      </c>
      <c r="U150" s="187" t="str">
        <f>[105]Sheet1!$G148</f>
        <v>52,459.75</v>
      </c>
      <c r="V150" s="187">
        <f t="shared" si="17"/>
        <v>-52459.75</v>
      </c>
    </row>
    <row r="151" spans="1:22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7">
        <f>'[96]Managerial P&amp;L-SHGG'!$C151</f>
        <v>0</v>
      </c>
      <c r="E151" s="189"/>
      <c r="F151" s="187">
        <f t="shared" si="13"/>
        <v>0</v>
      </c>
      <c r="G151" s="187">
        <f>'[96]Managerial P&amp;L-SHGG'!$D151</f>
        <v>0</v>
      </c>
      <c r="H151" s="187">
        <f>[105]Sheet1!$D149</f>
        <v>0</v>
      </c>
      <c r="I151" s="187">
        <f t="shared" si="14"/>
        <v>0</v>
      </c>
      <c r="J151" s="187">
        <f>'[96]Managerial P&amp;L-SHGG'!$I151</f>
        <v>0</v>
      </c>
      <c r="K151" s="187">
        <f>'[96]Managerial P&amp;L-SHGG'!$I151</f>
        <v>0</v>
      </c>
      <c r="L151" s="187">
        <f>'[96]Managerial P&amp;L-SHGG'!$J151</f>
        <v>0</v>
      </c>
      <c r="M151" s="187">
        <f>[105]Sheet1!$E149</f>
        <v>0</v>
      </c>
      <c r="N151" s="187">
        <f t="shared" si="15"/>
        <v>0</v>
      </c>
      <c r="O151" s="187">
        <f>'[96]Managerial P&amp;L-SHGG'!$H151</f>
        <v>0</v>
      </c>
      <c r="P151" s="187">
        <f>'[96]Managerial P&amp;L-SHGG'!$I151</f>
        <v>0</v>
      </c>
      <c r="Q151" s="187">
        <f>'[96]Managerial P&amp;L-SHGG'!$J151</f>
        <v>0</v>
      </c>
      <c r="R151" s="187">
        <f>[105]Sheet1!$F149</f>
        <v>0</v>
      </c>
      <c r="S151" s="187">
        <f t="shared" si="16"/>
        <v>0</v>
      </c>
      <c r="T151" s="187">
        <f>'[96]Managerial P&amp;L-SHGG'!$U151</f>
        <v>0</v>
      </c>
      <c r="U151" s="187">
        <f>[105]Sheet1!$G149</f>
        <v>0</v>
      </c>
      <c r="V151" s="187">
        <f t="shared" si="17"/>
        <v>0</v>
      </c>
    </row>
    <row r="152" spans="1:22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7">
        <f>'[96]Managerial P&amp;L-SHGG'!$C152</f>
        <v>0</v>
      </c>
      <c r="E152" s="189"/>
      <c r="F152" s="187">
        <f t="shared" si="13"/>
        <v>0</v>
      </c>
      <c r="G152" s="187">
        <f>'[96]Managerial P&amp;L-SHGG'!$D152</f>
        <v>0</v>
      </c>
      <c r="H152" s="187">
        <f>[105]Sheet1!$D150</f>
        <v>0</v>
      </c>
      <c r="I152" s="187">
        <f t="shared" si="14"/>
        <v>0</v>
      </c>
      <c r="J152" s="187">
        <f>'[96]Managerial P&amp;L-SHGG'!$I152</f>
        <v>0</v>
      </c>
      <c r="K152" s="187">
        <f>'[96]Managerial P&amp;L-SHGG'!$I152</f>
        <v>0</v>
      </c>
      <c r="L152" s="187">
        <f>'[96]Managerial P&amp;L-SHGG'!$J152</f>
        <v>0</v>
      </c>
      <c r="M152" s="187">
        <f>[105]Sheet1!$E150</f>
        <v>0</v>
      </c>
      <c r="N152" s="187">
        <f t="shared" si="15"/>
        <v>0</v>
      </c>
      <c r="O152" s="187">
        <f>'[96]Managerial P&amp;L-SHGG'!$H152</f>
        <v>0</v>
      </c>
      <c r="P152" s="187">
        <f>'[96]Managerial P&amp;L-SHGG'!$I152</f>
        <v>0</v>
      </c>
      <c r="Q152" s="187">
        <f>'[96]Managerial P&amp;L-SHGG'!$J152</f>
        <v>0</v>
      </c>
      <c r="R152" s="187">
        <f>[105]Sheet1!$F150</f>
        <v>0</v>
      </c>
      <c r="S152" s="187">
        <f t="shared" si="16"/>
        <v>0</v>
      </c>
      <c r="T152" s="187">
        <f>'[96]Managerial P&amp;L-SHGG'!$U152</f>
        <v>0</v>
      </c>
      <c r="U152" s="187">
        <f>[105]Sheet1!$G150</f>
        <v>0</v>
      </c>
      <c r="V152" s="187">
        <f t="shared" si="17"/>
        <v>0</v>
      </c>
    </row>
    <row r="153" spans="1:22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7">
        <f>'[96]Managerial P&amp;L-SHGG'!$C153</f>
        <v>0</v>
      </c>
      <c r="E153" s="189"/>
      <c r="F153" s="187">
        <f t="shared" si="13"/>
        <v>0</v>
      </c>
      <c r="G153" s="187">
        <f>'[96]Managerial P&amp;L-SHGG'!$D153</f>
        <v>0</v>
      </c>
      <c r="H153" s="187">
        <f>[105]Sheet1!$D151</f>
        <v>0</v>
      </c>
      <c r="I153" s="187">
        <f t="shared" si="14"/>
        <v>0</v>
      </c>
      <c r="J153" s="187">
        <f>'[96]Managerial P&amp;L-SHGG'!$I153</f>
        <v>0</v>
      </c>
      <c r="K153" s="187">
        <f>'[96]Managerial P&amp;L-SHGG'!$I153</f>
        <v>0</v>
      </c>
      <c r="L153" s="187">
        <f>'[96]Managerial P&amp;L-SHGG'!$J153</f>
        <v>0</v>
      </c>
      <c r="M153" s="187">
        <f>[105]Sheet1!$E151</f>
        <v>0</v>
      </c>
      <c r="N153" s="187">
        <f t="shared" si="15"/>
        <v>0</v>
      </c>
      <c r="O153" s="187">
        <f>'[96]Managerial P&amp;L-SHGG'!$H153</f>
        <v>0</v>
      </c>
      <c r="P153" s="187">
        <f>'[96]Managerial P&amp;L-SHGG'!$I153</f>
        <v>0</v>
      </c>
      <c r="Q153" s="187">
        <f>'[96]Managerial P&amp;L-SHGG'!$J153</f>
        <v>0</v>
      </c>
      <c r="R153" s="187">
        <f>[105]Sheet1!$F151</f>
        <v>0</v>
      </c>
      <c r="S153" s="187">
        <f t="shared" si="16"/>
        <v>0</v>
      </c>
      <c r="T153" s="187">
        <f>'[96]Managerial P&amp;L-SHGG'!$U153</f>
        <v>0</v>
      </c>
      <c r="U153" s="187">
        <f>[105]Sheet1!$G151</f>
        <v>0</v>
      </c>
      <c r="V153" s="187">
        <f t="shared" si="17"/>
        <v>0</v>
      </c>
    </row>
    <row r="154" spans="1:22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7">
        <f>'[96]Managerial P&amp;L-SHGG'!$C154</f>
        <v>0</v>
      </c>
      <c r="E154" s="189"/>
      <c r="F154" s="187">
        <f t="shared" si="13"/>
        <v>0</v>
      </c>
      <c r="G154" s="187">
        <f>'[96]Managerial P&amp;L-SHGG'!$D154</f>
        <v>0</v>
      </c>
      <c r="H154" s="187">
        <f>[105]Sheet1!$D152</f>
        <v>0</v>
      </c>
      <c r="I154" s="187">
        <f t="shared" si="14"/>
        <v>0</v>
      </c>
      <c r="J154" s="187">
        <f>'[96]Managerial P&amp;L-SHGG'!$I154</f>
        <v>0</v>
      </c>
      <c r="K154" s="187">
        <f>'[96]Managerial P&amp;L-SHGG'!$I154</f>
        <v>0</v>
      </c>
      <c r="L154" s="187">
        <f>'[96]Managerial P&amp;L-SHGG'!$J154</f>
        <v>0</v>
      </c>
      <c r="M154" s="187">
        <f>[105]Sheet1!$E152</f>
        <v>0</v>
      </c>
      <c r="N154" s="187">
        <f t="shared" si="15"/>
        <v>0</v>
      </c>
      <c r="O154" s="187">
        <f>'[96]Managerial P&amp;L-SHGG'!$H154</f>
        <v>0</v>
      </c>
      <c r="P154" s="187">
        <f>'[96]Managerial P&amp;L-SHGG'!$I154</f>
        <v>0</v>
      </c>
      <c r="Q154" s="187">
        <f>'[96]Managerial P&amp;L-SHGG'!$J154</f>
        <v>0</v>
      </c>
      <c r="R154" s="187">
        <f>[105]Sheet1!$F152</f>
        <v>0</v>
      </c>
      <c r="S154" s="187">
        <f t="shared" si="16"/>
        <v>0</v>
      </c>
      <c r="T154" s="187">
        <f>'[96]Managerial P&amp;L-SHGG'!$U154</f>
        <v>0</v>
      </c>
      <c r="U154" s="187">
        <f>[105]Sheet1!$G152</f>
        <v>0</v>
      </c>
      <c r="V154" s="187">
        <f t="shared" si="17"/>
        <v>0</v>
      </c>
    </row>
    <row r="155" spans="1:22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7">
        <f>'[96]Managerial P&amp;L-SHGG'!$C155</f>
        <v>0</v>
      </c>
      <c r="E155" s="189"/>
      <c r="F155" s="187">
        <f t="shared" si="13"/>
        <v>0</v>
      </c>
      <c r="G155" s="187">
        <f>'[96]Managerial P&amp;L-SHGG'!$D155</f>
        <v>0</v>
      </c>
      <c r="H155" s="187">
        <f>[105]Sheet1!$D153</f>
        <v>0</v>
      </c>
      <c r="I155" s="187">
        <f t="shared" si="14"/>
        <v>0</v>
      </c>
      <c r="J155" s="187">
        <f>'[96]Managerial P&amp;L-SHGG'!$I155</f>
        <v>199508.61</v>
      </c>
      <c r="K155" s="187">
        <f>'[96]Managerial P&amp;L-SHGG'!$I155</f>
        <v>199508.61</v>
      </c>
      <c r="L155" s="187">
        <f>'[96]Managerial P&amp;L-SHGG'!$J155</f>
        <v>-252105.33999999997</v>
      </c>
      <c r="M155" s="187">
        <f>[105]Sheet1!$E153</f>
        <v>0</v>
      </c>
      <c r="N155" s="187">
        <f t="shared" si="15"/>
        <v>-252105.33999999997</v>
      </c>
      <c r="O155" s="187">
        <f>'[96]Managerial P&amp;L-SHGG'!$H155</f>
        <v>-451613.94999999995</v>
      </c>
      <c r="P155" s="187">
        <f>'[96]Managerial P&amp;L-SHGG'!$I155</f>
        <v>199508.61</v>
      </c>
      <c r="Q155" s="187">
        <f>'[96]Managerial P&amp;L-SHGG'!$J155</f>
        <v>-252105.33999999997</v>
      </c>
      <c r="R155" s="187">
        <f>[105]Sheet1!$F153</f>
        <v>0</v>
      </c>
      <c r="S155" s="187">
        <f t="shared" si="16"/>
        <v>-252105.33999999997</v>
      </c>
      <c r="T155" s="187">
        <f>'[96]Managerial P&amp;L-SHGG'!$U155</f>
        <v>-3336590.2754497188</v>
      </c>
      <c r="U155" s="187">
        <f>[105]Sheet1!$G153</f>
        <v>0</v>
      </c>
      <c r="V155" s="187">
        <f t="shared" si="17"/>
        <v>-3336590.2754497188</v>
      </c>
    </row>
    <row r="156" spans="1:22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7">
        <f>'[96]Managerial P&amp;L-SHGG'!$C156</f>
        <v>0</v>
      </c>
      <c r="E156" s="192"/>
      <c r="F156" s="187">
        <f t="shared" si="13"/>
        <v>0</v>
      </c>
      <c r="G156" s="187">
        <f>'[96]Managerial P&amp;L-SHGG'!$D156</f>
        <v>0</v>
      </c>
      <c r="H156" s="187">
        <f>[105]Sheet1!$D154</f>
        <v>0</v>
      </c>
      <c r="I156" s="187">
        <f t="shared" si="14"/>
        <v>0</v>
      </c>
      <c r="J156" s="187">
        <f>'[96]Managerial P&amp;L-SHGG'!$I156</f>
        <v>0</v>
      </c>
      <c r="K156" s="187">
        <f>'[96]Managerial P&amp;L-SHGG'!$I156</f>
        <v>0</v>
      </c>
      <c r="L156" s="187">
        <f>'[96]Managerial P&amp;L-SHGG'!$J156</f>
        <v>-1.8136611618911891</v>
      </c>
      <c r="M156" s="187">
        <f>[105]Sheet1!$E154</f>
        <v>0</v>
      </c>
      <c r="N156" s="187">
        <f t="shared" si="15"/>
        <v>-1.8136611618911891</v>
      </c>
      <c r="O156" s="187">
        <f>'[96]Managerial P&amp;L-SHGG'!$H156</f>
        <v>-3.2489382465411856</v>
      </c>
      <c r="P156" s="187">
        <f>'[96]Managerial P&amp;L-SHGG'!$I156</f>
        <v>0</v>
      </c>
      <c r="Q156" s="187">
        <f>'[96]Managerial P&amp;L-SHGG'!$J156</f>
        <v>-1.8136611618911891</v>
      </c>
      <c r="R156" s="187">
        <f>[105]Sheet1!$F154</f>
        <v>0</v>
      </c>
      <c r="S156" s="187">
        <f t="shared" si="16"/>
        <v>-1.8136611618911891</v>
      </c>
      <c r="T156" s="187">
        <f>'[96]Managerial P&amp;L-SHGG'!$U156</f>
        <v>-0.12115433098945963</v>
      </c>
      <c r="U156" s="187">
        <f>[105]Sheet1!$G154</f>
        <v>0</v>
      </c>
      <c r="V156" s="187">
        <f t="shared" si="17"/>
        <v>-0.12115433098945963</v>
      </c>
    </row>
    <row r="157" spans="1:22" ht="17.100000000000001" customHeight="1" x14ac:dyDescent="0.2">
      <c r="A157" s="39"/>
      <c r="B157" s="180">
        <f t="shared" si="12"/>
        <v>154</v>
      </c>
      <c r="C157" s="196" t="s">
        <v>1644</v>
      </c>
      <c r="D157" s="187">
        <f>'[96]Managerial P&amp;L-SHGG'!$C157</f>
        <v>0</v>
      </c>
      <c r="E157" s="191"/>
      <c r="F157" s="187">
        <f t="shared" si="13"/>
        <v>0</v>
      </c>
      <c r="G157" s="187">
        <f>'[96]Managerial P&amp;L-SHGG'!$D157</f>
        <v>0</v>
      </c>
      <c r="H157" s="187">
        <f>[105]Sheet1!$D155</f>
        <v>0</v>
      </c>
      <c r="I157" s="187">
        <f t="shared" si="14"/>
        <v>0</v>
      </c>
      <c r="J157" s="187">
        <f>'[96]Managerial P&amp;L-SHGG'!$I157</f>
        <v>0</v>
      </c>
      <c r="K157" s="187">
        <f>'[96]Managerial P&amp;L-SHGG'!$I157</f>
        <v>0</v>
      </c>
      <c r="L157" s="187">
        <f>'[96]Managerial P&amp;L-SHGG'!$J157</f>
        <v>0</v>
      </c>
      <c r="M157" s="187">
        <f>[105]Sheet1!$E155</f>
        <v>0</v>
      </c>
      <c r="N157" s="187">
        <f t="shared" si="15"/>
        <v>0</v>
      </c>
      <c r="O157" s="187">
        <f>'[96]Managerial P&amp;L-SHGG'!$H157</f>
        <v>0</v>
      </c>
      <c r="P157" s="187">
        <f>'[96]Managerial P&amp;L-SHGG'!$I157</f>
        <v>0</v>
      </c>
      <c r="Q157" s="187">
        <f>'[96]Managerial P&amp;L-SHGG'!$J157</f>
        <v>0</v>
      </c>
      <c r="R157" s="187">
        <f>[105]Sheet1!$F155</f>
        <v>0</v>
      </c>
      <c r="S157" s="187">
        <f t="shared" si="16"/>
        <v>0</v>
      </c>
      <c r="T157" s="187">
        <f>'[96]Managerial P&amp;L-SHGG'!$U157</f>
        <v>0</v>
      </c>
      <c r="U157" s="187">
        <f>[105]Sheet1!$G155</f>
        <v>0</v>
      </c>
      <c r="V157" s="187">
        <f t="shared" si="17"/>
        <v>0</v>
      </c>
    </row>
    <row r="158" spans="1:22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7">
        <f>'[96]Managerial P&amp;L-SHGG'!$C158</f>
        <v>0</v>
      </c>
      <c r="E158" s="191"/>
      <c r="F158" s="187">
        <f t="shared" si="13"/>
        <v>0</v>
      </c>
      <c r="G158" s="187">
        <f>'[96]Managerial P&amp;L-SHGG'!$D158</f>
        <v>0</v>
      </c>
      <c r="H158" s="187">
        <f>[105]Sheet1!$D156</f>
        <v>0</v>
      </c>
      <c r="I158" s="187">
        <f t="shared" si="14"/>
        <v>0</v>
      </c>
      <c r="J158" s="187">
        <f>'[96]Managerial P&amp;L-SHGG'!$I158</f>
        <v>0</v>
      </c>
      <c r="K158" s="187">
        <f>'[96]Managerial P&amp;L-SHGG'!$I158</f>
        <v>0</v>
      </c>
      <c r="L158" s="187">
        <f>'[96]Managerial P&amp;L-SHGG'!$J158</f>
        <v>0</v>
      </c>
      <c r="M158" s="187">
        <f>[105]Sheet1!$E156</f>
        <v>0</v>
      </c>
      <c r="N158" s="187">
        <f t="shared" si="15"/>
        <v>0</v>
      </c>
      <c r="O158" s="187">
        <f>'[96]Managerial P&amp;L-SHGG'!$H158</f>
        <v>0</v>
      </c>
      <c r="P158" s="187">
        <f>'[96]Managerial P&amp;L-SHGG'!$I158</f>
        <v>0</v>
      </c>
      <c r="Q158" s="187">
        <f>'[96]Managerial P&amp;L-SHGG'!$J158</f>
        <v>0</v>
      </c>
      <c r="R158" s="187">
        <f>[105]Sheet1!$F156</f>
        <v>0</v>
      </c>
      <c r="S158" s="187">
        <f t="shared" si="16"/>
        <v>0</v>
      </c>
      <c r="T158" s="187">
        <f>'[96]Managerial P&amp;L-SHGG'!$U158</f>
        <v>0</v>
      </c>
      <c r="U158" s="187">
        <f>[105]Sheet1!$G156</f>
        <v>0</v>
      </c>
      <c r="V158" s="187">
        <f t="shared" si="17"/>
        <v>0</v>
      </c>
    </row>
    <row r="159" spans="1:22" ht="15.95" customHeight="1" x14ac:dyDescent="0.2">
      <c r="A159" s="39"/>
      <c r="B159" s="180">
        <f t="shared" si="12"/>
        <v>156</v>
      </c>
      <c r="C159" s="172" t="s">
        <v>1634</v>
      </c>
      <c r="D159" s="187">
        <f>'[96]Managerial P&amp;L-SHGG'!$C159</f>
        <v>0</v>
      </c>
      <c r="E159" s="191"/>
      <c r="F159" s="187">
        <f t="shared" si="13"/>
        <v>0</v>
      </c>
      <c r="G159" s="187">
        <f>'[96]Managerial P&amp;L-SHGG'!$D159</f>
        <v>0</v>
      </c>
      <c r="H159" s="187">
        <f>[105]Sheet1!$D157</f>
        <v>0</v>
      </c>
      <c r="I159" s="187">
        <f t="shared" si="14"/>
        <v>0</v>
      </c>
      <c r="J159" s="187">
        <f>'[96]Managerial P&amp;L-SHGG'!$I159</f>
        <v>0</v>
      </c>
      <c r="K159" s="187">
        <f>'[96]Managerial P&amp;L-SHGG'!$I159</f>
        <v>0</v>
      </c>
      <c r="L159" s="187">
        <f>'[96]Managerial P&amp;L-SHGG'!$J159</f>
        <v>0</v>
      </c>
      <c r="M159" s="187">
        <f>[105]Sheet1!$E157</f>
        <v>0</v>
      </c>
      <c r="N159" s="187">
        <f t="shared" si="15"/>
        <v>0</v>
      </c>
      <c r="O159" s="187">
        <f>'[96]Managerial P&amp;L-SHGG'!$H159</f>
        <v>0</v>
      </c>
      <c r="P159" s="187">
        <f>'[96]Managerial P&amp;L-SHGG'!$I159</f>
        <v>0</v>
      </c>
      <c r="Q159" s="187">
        <f>'[96]Managerial P&amp;L-SHGG'!$J159</f>
        <v>0</v>
      </c>
      <c r="R159" s="187">
        <f>[105]Sheet1!$F157</f>
        <v>0</v>
      </c>
      <c r="S159" s="187">
        <f t="shared" si="16"/>
        <v>0</v>
      </c>
      <c r="T159" s="187">
        <f>'[96]Managerial P&amp;L-SHGG'!$U159</f>
        <v>0</v>
      </c>
      <c r="U159" s="187">
        <f>[105]Sheet1!$G157</f>
        <v>0</v>
      </c>
      <c r="V159" s="187">
        <f t="shared" si="17"/>
        <v>0</v>
      </c>
    </row>
    <row r="160" spans="1:22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7">
        <f>'[96]Managerial P&amp;L-SHGG'!$C160</f>
        <v>0</v>
      </c>
      <c r="E160" s="191"/>
      <c r="F160" s="187">
        <f t="shared" si="13"/>
        <v>0</v>
      </c>
      <c r="G160" s="187">
        <f>'[96]Managerial P&amp;L-SHGG'!$D160</f>
        <v>0</v>
      </c>
      <c r="H160" s="187">
        <f>[105]Sheet1!$D158</f>
        <v>0</v>
      </c>
      <c r="I160" s="187">
        <f t="shared" si="14"/>
        <v>0</v>
      </c>
      <c r="J160" s="187">
        <f>'[96]Managerial P&amp;L-SHGG'!$I160</f>
        <v>199508.61</v>
      </c>
      <c r="K160" s="187">
        <f>'[96]Managerial P&amp;L-SHGG'!$I160</f>
        <v>199508.61</v>
      </c>
      <c r="L160" s="187">
        <f>'[96]Managerial P&amp;L-SHGG'!$J160</f>
        <v>-252105.33999999997</v>
      </c>
      <c r="M160" s="187">
        <f>[105]Sheet1!$E158</f>
        <v>0</v>
      </c>
      <c r="N160" s="187">
        <f t="shared" si="15"/>
        <v>-252105.33999999997</v>
      </c>
      <c r="O160" s="187">
        <f>'[96]Managerial P&amp;L-SHGG'!$H160</f>
        <v>-451613.94999999995</v>
      </c>
      <c r="P160" s="187">
        <f>'[96]Managerial P&amp;L-SHGG'!$I160</f>
        <v>199508.61</v>
      </c>
      <c r="Q160" s="187">
        <f>'[96]Managerial P&amp;L-SHGG'!$J160</f>
        <v>-252105.33999999997</v>
      </c>
      <c r="R160" s="187">
        <f>[105]Sheet1!$F158</f>
        <v>0</v>
      </c>
      <c r="S160" s="187">
        <f t="shared" si="16"/>
        <v>-252105.33999999997</v>
      </c>
      <c r="T160" s="187">
        <f>'[96]Managerial P&amp;L-SHGG'!$U160</f>
        <v>-3336590.2754497188</v>
      </c>
      <c r="U160" s="187">
        <f>[105]Sheet1!$G158</f>
        <v>0</v>
      </c>
      <c r="V160" s="187">
        <f t="shared" si="17"/>
        <v>-3336590.2754497188</v>
      </c>
    </row>
    <row r="161" spans="1:22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95">
        <f>'[96]Managerial P&amp;L-SHGG'!$C161</f>
        <v>0</v>
      </c>
      <c r="E161" s="194"/>
      <c r="F161" s="195">
        <f t="shared" si="13"/>
        <v>0</v>
      </c>
      <c r="G161" s="195">
        <f>'[96]Managerial P&amp;L-SHGG'!$D161</f>
        <v>0</v>
      </c>
      <c r="H161" s="195">
        <f>[105]Sheet1!$D159</f>
        <v>0</v>
      </c>
      <c r="I161" s="195">
        <f t="shared" si="14"/>
        <v>0</v>
      </c>
      <c r="J161" s="195">
        <f>'[96]Managerial P&amp;L-SHGG'!$I161</f>
        <v>0</v>
      </c>
      <c r="K161" s="195">
        <f>'[96]Managerial P&amp;L-SHGG'!$I161</f>
        <v>0</v>
      </c>
      <c r="L161" s="195">
        <f>'[96]Managerial P&amp;L-SHGG'!$J161</f>
        <v>-1.8136611618911891</v>
      </c>
      <c r="M161" s="195">
        <f>[105]Sheet1!$E159</f>
        <v>0</v>
      </c>
      <c r="N161" s="195">
        <f t="shared" si="15"/>
        <v>-1.8136611618911891</v>
      </c>
      <c r="O161" s="195">
        <f>'[96]Managerial P&amp;L-SHGG'!$H161</f>
        <v>-3.2489382465411856</v>
      </c>
      <c r="P161" s="195">
        <f>'[96]Managerial P&amp;L-SHGG'!$I161</f>
        <v>0</v>
      </c>
      <c r="Q161" s="195">
        <f>'[96]Managerial P&amp;L-SHGG'!$J161</f>
        <v>-1.8136611618911891</v>
      </c>
      <c r="R161" s="195">
        <f>[105]Sheet1!$F159</f>
        <v>0</v>
      </c>
      <c r="S161" s="195">
        <f t="shared" si="16"/>
        <v>-1.8136611618911891</v>
      </c>
      <c r="T161" s="195">
        <f>'[96]Managerial P&amp;L-SHGG'!$U161</f>
        <v>-0.12115433098945963</v>
      </c>
      <c r="U161" s="195">
        <f>[105]Sheet1!$G159</f>
        <v>0</v>
      </c>
      <c r="V161" s="195">
        <f t="shared" si="17"/>
        <v>-0.12115433098945963</v>
      </c>
    </row>
  </sheetData>
  <autoFilter ref="A3:B161" xr:uid="{00000000-0009-0000-0000-000009000000}"/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57B8A-E89B-4268-B072-15D97798175D}">
  <dimension ref="A1:R161"/>
  <sheetViews>
    <sheetView showZeros="0" zoomScaleNormal="100" workbookViewId="0">
      <pane xSplit="1" ySplit="3" topLeftCell="B133" activePane="bottomRight" state="frozen"/>
      <selection activeCell="E10753" sqref="E10753"/>
      <selection pane="topRight" activeCell="E10753" sqref="E10753"/>
      <selection pane="bottomLeft" activeCell="E10753" sqref="E10753"/>
      <selection pane="bottomRight"/>
    </sheetView>
  </sheetViews>
  <sheetFormatPr defaultColWidth="10.140625" defaultRowHeight="15" x14ac:dyDescent="0.2"/>
  <cols>
    <col min="1" max="1" width="55.7109375" style="17" bestFit="1" customWidth="1"/>
    <col min="2" max="2" width="5.5703125" style="160" bestFit="1" customWidth="1"/>
    <col min="3" max="3" width="11.28515625" style="17" bestFit="1" customWidth="1"/>
    <col min="4" max="4" width="7" style="163" bestFit="1" customWidth="1"/>
    <col min="5" max="7" width="7.5703125" style="163" bestFit="1" customWidth="1"/>
    <col min="8" max="9" width="8.140625" style="163" bestFit="1" customWidth="1"/>
    <col min="10" max="10" width="7.85546875" style="163" bestFit="1" customWidth="1"/>
    <col min="11" max="12" width="8.42578125" style="163" bestFit="1" customWidth="1"/>
    <col min="13" max="13" width="11.28515625" style="163" bestFit="1" customWidth="1"/>
    <col min="14" max="14" width="9.5703125" style="163" bestFit="1" customWidth="1"/>
    <col min="15" max="16" width="11.28515625" style="163" bestFit="1" customWidth="1"/>
    <col min="17" max="17" width="10.28515625" style="163" bestFit="1" customWidth="1"/>
    <col min="18" max="18" width="11.28515625" style="163" bestFit="1" customWidth="1"/>
    <col min="19" max="16384" width="10.140625" style="18"/>
  </cols>
  <sheetData>
    <row r="1" spans="1:18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s="36" customFormat="1" ht="45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P&amp;L-CQ'!$C3</f>
        <v>Jan-23</v>
      </c>
      <c r="E3" s="170" t="s">
        <v>1628</v>
      </c>
      <c r="F3" s="171" t="s">
        <v>1629</v>
      </c>
      <c r="G3" s="169" t="str">
        <f>'[96]Managerial P&amp;L-CQ'!$D$3</f>
        <v>Feb-23</v>
      </c>
      <c r="H3" s="170" t="s">
        <v>1630</v>
      </c>
      <c r="I3" s="171" t="s">
        <v>1631</v>
      </c>
      <c r="J3" s="169" t="str">
        <f>'[96]Managerial P&amp;L-CQ'!$E$3</f>
        <v>Mar-23</v>
      </c>
      <c r="K3" s="170" t="s">
        <v>1638</v>
      </c>
      <c r="L3" s="171" t="s">
        <v>1639</v>
      </c>
      <c r="M3" s="169" t="str">
        <f>'[96]Managerial P&amp;L-CQ'!$F$3</f>
        <v>Apr-23</v>
      </c>
      <c r="N3" s="170" t="s">
        <v>1640</v>
      </c>
      <c r="O3" s="171" t="s">
        <v>1641</v>
      </c>
      <c r="P3" s="169" t="str">
        <f>'[96]Managerial P&amp;L-CQ'!$O$3</f>
        <v>2023 YTD</v>
      </c>
      <c r="Q3" s="170" t="s">
        <v>1642</v>
      </c>
      <c r="R3" s="170" t="s">
        <v>1643</v>
      </c>
    </row>
    <row r="4" spans="1:18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3">
        <f>'[96]Managerial P&amp;L-CQ'!$C4</f>
        <v>0</v>
      </c>
      <c r="E4" s="183">
        <f>[106]Sheet1!$C2</f>
        <v>0</v>
      </c>
      <c r="F4" s="183">
        <f>D4-E4</f>
        <v>0</v>
      </c>
      <c r="G4" s="183">
        <f>'[96]Managerial P&amp;L-CQ'!$D4</f>
        <v>0</v>
      </c>
      <c r="H4" s="183">
        <f>[106]Sheet1!$D2</f>
        <v>0</v>
      </c>
      <c r="I4" s="183">
        <f>G4-H4</f>
        <v>0</v>
      </c>
      <c r="J4" s="183">
        <f>'[96]Managerial P&amp;L-CQ'!$E4</f>
        <v>0</v>
      </c>
      <c r="K4" s="183">
        <f>[106]Sheet1!$E2</f>
        <v>0</v>
      </c>
      <c r="L4" s="183">
        <f>J4-K4</f>
        <v>0</v>
      </c>
      <c r="M4" s="183">
        <f>'[96]Managerial P&amp;L-CQ'!$F4</f>
        <v>0</v>
      </c>
      <c r="N4" s="183">
        <f>[106]Sheet1!$F2</f>
        <v>0</v>
      </c>
      <c r="O4" s="183">
        <f>M4-N4</f>
        <v>0</v>
      </c>
      <c r="P4" s="183">
        <f>'[96]Managerial P&amp;L-CQ'!$O4</f>
        <v>0</v>
      </c>
      <c r="Q4" s="183">
        <f>[106]Sheet1!$G2</f>
        <v>0</v>
      </c>
      <c r="R4" s="183">
        <f>P4-Q4</f>
        <v>0</v>
      </c>
    </row>
    <row r="5" spans="1:18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3">
        <f>'[96]Managerial P&amp;L-CQ'!$C5</f>
        <v>0</v>
      </c>
      <c r="E5" s="183">
        <f>[106]Sheet1!$C3</f>
        <v>0</v>
      </c>
      <c r="F5" s="183">
        <f t="shared" ref="F5:F68" si="1">D5-E5</f>
        <v>0</v>
      </c>
      <c r="G5" s="183">
        <f>'[96]Managerial P&amp;L-CQ'!$D5</f>
        <v>0</v>
      </c>
      <c r="H5" s="183">
        <f>[106]Sheet1!$D3</f>
        <v>0</v>
      </c>
      <c r="I5" s="183">
        <f t="shared" ref="I5:I68" si="2">G5-H5</f>
        <v>0</v>
      </c>
      <c r="J5" s="183">
        <f>'[96]Managerial P&amp;L-CQ'!$E5</f>
        <v>0</v>
      </c>
      <c r="K5" s="183">
        <f>[106]Sheet1!$E3</f>
        <v>0</v>
      </c>
      <c r="L5" s="183">
        <f t="shared" ref="L5:L68" si="3">J5-K5</f>
        <v>0</v>
      </c>
      <c r="M5" s="183">
        <f>'[96]Managerial P&amp;L-CQ'!$F5</f>
        <v>0</v>
      </c>
      <c r="N5" s="183">
        <f>[106]Sheet1!$F3</f>
        <v>0</v>
      </c>
      <c r="O5" s="183">
        <f t="shared" ref="O5:O68" si="4">M5-N5</f>
        <v>0</v>
      </c>
      <c r="P5" s="183">
        <f>'[96]Managerial P&amp;L-CQ'!$O5</f>
        <v>0</v>
      </c>
      <c r="Q5" s="183">
        <f>[106]Sheet1!$G3</f>
        <v>0</v>
      </c>
      <c r="R5" s="183">
        <f t="shared" ref="R5:R68" si="5">P5-Q5</f>
        <v>0</v>
      </c>
    </row>
    <row r="6" spans="1:18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3">
        <f>'[96]Managerial P&amp;L-CQ'!$C6</f>
        <v>0</v>
      </c>
      <c r="E6" s="183">
        <f>[106]Sheet1!$C4</f>
        <v>0</v>
      </c>
      <c r="F6" s="183">
        <f t="shared" si="1"/>
        <v>0</v>
      </c>
      <c r="G6" s="183">
        <f>'[96]Managerial P&amp;L-CQ'!$D6</f>
        <v>0</v>
      </c>
      <c r="H6" s="183">
        <f>[106]Sheet1!$D4</f>
        <v>0</v>
      </c>
      <c r="I6" s="183">
        <f t="shared" si="2"/>
        <v>0</v>
      </c>
      <c r="J6" s="183">
        <f>'[96]Managerial P&amp;L-CQ'!$E6</f>
        <v>0</v>
      </c>
      <c r="K6" s="183">
        <f>[106]Sheet1!$E4</f>
        <v>0</v>
      </c>
      <c r="L6" s="183">
        <f t="shared" si="3"/>
        <v>0</v>
      </c>
      <c r="M6" s="183">
        <f>'[96]Managerial P&amp;L-CQ'!$F6</f>
        <v>0</v>
      </c>
      <c r="N6" s="183">
        <f>[106]Sheet1!$F4</f>
        <v>0</v>
      </c>
      <c r="O6" s="183">
        <f t="shared" si="4"/>
        <v>0</v>
      </c>
      <c r="P6" s="183">
        <f>'[96]Managerial P&amp;L-CQ'!$O6</f>
        <v>0</v>
      </c>
      <c r="Q6" s="183">
        <f>[106]Sheet1!$G4</f>
        <v>0</v>
      </c>
      <c r="R6" s="183">
        <f t="shared" si="5"/>
        <v>0</v>
      </c>
    </row>
    <row r="7" spans="1:18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3">
        <f>'[96]Managerial P&amp;L-CQ'!$C7</f>
        <v>0</v>
      </c>
      <c r="E7" s="183">
        <f>[106]Sheet1!$C5</f>
        <v>0</v>
      </c>
      <c r="F7" s="183">
        <f t="shared" si="1"/>
        <v>0</v>
      </c>
      <c r="G7" s="183">
        <f>'[96]Managerial P&amp;L-CQ'!$D7</f>
        <v>0</v>
      </c>
      <c r="H7" s="183">
        <f>[106]Sheet1!$D5</f>
        <v>0</v>
      </c>
      <c r="I7" s="183">
        <f t="shared" si="2"/>
        <v>0</v>
      </c>
      <c r="J7" s="183">
        <f>'[96]Managerial P&amp;L-CQ'!$E7</f>
        <v>0</v>
      </c>
      <c r="K7" s="183">
        <f>[106]Sheet1!$E5</f>
        <v>0</v>
      </c>
      <c r="L7" s="183">
        <f t="shared" si="3"/>
        <v>0</v>
      </c>
      <c r="M7" s="183">
        <f>'[96]Managerial P&amp;L-CQ'!$F7</f>
        <v>0</v>
      </c>
      <c r="N7" s="183">
        <f>[106]Sheet1!$F5</f>
        <v>0</v>
      </c>
      <c r="O7" s="183">
        <f t="shared" si="4"/>
        <v>0</v>
      </c>
      <c r="P7" s="183">
        <f>'[96]Managerial P&amp;L-CQ'!$O7</f>
        <v>0</v>
      </c>
      <c r="Q7" s="183">
        <f>[106]Sheet1!$G5</f>
        <v>0</v>
      </c>
      <c r="R7" s="183">
        <f t="shared" si="5"/>
        <v>0</v>
      </c>
    </row>
    <row r="8" spans="1:18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3">
        <f>'[96]Managerial P&amp;L-CQ'!$C8</f>
        <v>0</v>
      </c>
      <c r="E8" s="183">
        <f>[106]Sheet1!$C6</f>
        <v>0</v>
      </c>
      <c r="F8" s="183">
        <f t="shared" si="1"/>
        <v>0</v>
      </c>
      <c r="G8" s="183">
        <f>'[96]Managerial P&amp;L-CQ'!$D8</f>
        <v>0</v>
      </c>
      <c r="H8" s="183">
        <f>[106]Sheet1!$D6</f>
        <v>0</v>
      </c>
      <c r="I8" s="183">
        <f t="shared" si="2"/>
        <v>0</v>
      </c>
      <c r="J8" s="183">
        <f>'[96]Managerial P&amp;L-CQ'!$E8</f>
        <v>0</v>
      </c>
      <c r="K8" s="183">
        <f>[106]Sheet1!$E6</f>
        <v>0</v>
      </c>
      <c r="L8" s="183">
        <f t="shared" si="3"/>
        <v>0</v>
      </c>
      <c r="M8" s="183">
        <f>'[96]Managerial P&amp;L-CQ'!$F8</f>
        <v>0</v>
      </c>
      <c r="N8" s="183">
        <f>[106]Sheet1!$F6</f>
        <v>0</v>
      </c>
      <c r="O8" s="183">
        <f t="shared" si="4"/>
        <v>0</v>
      </c>
      <c r="P8" s="183">
        <f>'[96]Managerial P&amp;L-CQ'!$O8</f>
        <v>0</v>
      </c>
      <c r="Q8" s="183">
        <f>[106]Sheet1!$G6</f>
        <v>0</v>
      </c>
      <c r="R8" s="183">
        <f t="shared" si="5"/>
        <v>0</v>
      </c>
    </row>
    <row r="9" spans="1:18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3">
        <f>'[96]Managerial P&amp;L-CQ'!$C9</f>
        <v>0</v>
      </c>
      <c r="E9" s="183">
        <f>[106]Sheet1!$C7</f>
        <v>0</v>
      </c>
      <c r="F9" s="183">
        <f t="shared" si="1"/>
        <v>0</v>
      </c>
      <c r="G9" s="183">
        <f>'[96]Managerial P&amp;L-CQ'!$D9</f>
        <v>0</v>
      </c>
      <c r="H9" s="183">
        <f>[106]Sheet1!$D7</f>
        <v>0</v>
      </c>
      <c r="I9" s="183">
        <f t="shared" si="2"/>
        <v>0</v>
      </c>
      <c r="J9" s="183">
        <f>'[96]Managerial P&amp;L-CQ'!$E9</f>
        <v>0</v>
      </c>
      <c r="K9" s="183">
        <f>[106]Sheet1!$E7</f>
        <v>0</v>
      </c>
      <c r="L9" s="183">
        <f t="shared" si="3"/>
        <v>0</v>
      </c>
      <c r="M9" s="183">
        <f>'[96]Managerial P&amp;L-CQ'!$F9</f>
        <v>0</v>
      </c>
      <c r="N9" s="183">
        <f>[106]Sheet1!$F7</f>
        <v>0</v>
      </c>
      <c r="O9" s="183">
        <f t="shared" si="4"/>
        <v>0</v>
      </c>
      <c r="P9" s="183">
        <f>'[96]Managerial P&amp;L-CQ'!$O9</f>
        <v>0</v>
      </c>
      <c r="Q9" s="183">
        <f>[106]Sheet1!$G7</f>
        <v>0</v>
      </c>
      <c r="R9" s="183">
        <f t="shared" si="5"/>
        <v>0</v>
      </c>
    </row>
    <row r="10" spans="1:18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3">
        <f>'[96]Managerial P&amp;L-CQ'!$C10</f>
        <v>0</v>
      </c>
      <c r="E10" s="183">
        <f>[106]Sheet1!$C8</f>
        <v>0</v>
      </c>
      <c r="F10" s="183">
        <f t="shared" si="1"/>
        <v>0</v>
      </c>
      <c r="G10" s="183">
        <f>'[96]Managerial P&amp;L-CQ'!$D10</f>
        <v>0</v>
      </c>
      <c r="H10" s="183">
        <f>[106]Sheet1!$D8</f>
        <v>0</v>
      </c>
      <c r="I10" s="183">
        <f t="shared" si="2"/>
        <v>0</v>
      </c>
      <c r="J10" s="183">
        <f>'[96]Managerial P&amp;L-CQ'!$E10</f>
        <v>0</v>
      </c>
      <c r="K10" s="183">
        <f>[106]Sheet1!$E8</f>
        <v>0</v>
      </c>
      <c r="L10" s="183">
        <f t="shared" si="3"/>
        <v>0</v>
      </c>
      <c r="M10" s="183">
        <f>'[96]Managerial P&amp;L-CQ'!$F10</f>
        <v>0</v>
      </c>
      <c r="N10" s="183">
        <f>[106]Sheet1!$F8</f>
        <v>0</v>
      </c>
      <c r="O10" s="183">
        <f t="shared" si="4"/>
        <v>0</v>
      </c>
      <c r="P10" s="183">
        <f>'[96]Managerial P&amp;L-CQ'!$O10</f>
        <v>0</v>
      </c>
      <c r="Q10" s="183">
        <f>[106]Sheet1!$G8</f>
        <v>0</v>
      </c>
      <c r="R10" s="183">
        <f t="shared" si="5"/>
        <v>0</v>
      </c>
    </row>
    <row r="11" spans="1:18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3">
        <f>'[96]Managerial P&amp;L-CQ'!$C11</f>
        <v>0</v>
      </c>
      <c r="E11" s="183">
        <f>[106]Sheet1!$C9</f>
        <v>0</v>
      </c>
      <c r="F11" s="183">
        <f t="shared" si="1"/>
        <v>0</v>
      </c>
      <c r="G11" s="183">
        <f>'[96]Managerial P&amp;L-CQ'!$D11</f>
        <v>0</v>
      </c>
      <c r="H11" s="183">
        <f>[106]Sheet1!$D9</f>
        <v>0</v>
      </c>
      <c r="I11" s="183">
        <f t="shared" si="2"/>
        <v>0</v>
      </c>
      <c r="J11" s="183">
        <f>'[96]Managerial P&amp;L-CQ'!$E11</f>
        <v>0</v>
      </c>
      <c r="K11" s="183">
        <f>[106]Sheet1!$E9</f>
        <v>0</v>
      </c>
      <c r="L11" s="183">
        <f t="shared" si="3"/>
        <v>0</v>
      </c>
      <c r="M11" s="183">
        <f>'[96]Managerial P&amp;L-CQ'!$F11</f>
        <v>0</v>
      </c>
      <c r="N11" s="183">
        <f>[106]Sheet1!$F9</f>
        <v>0</v>
      </c>
      <c r="O11" s="183">
        <f t="shared" si="4"/>
        <v>0</v>
      </c>
      <c r="P11" s="183">
        <f>'[96]Managerial P&amp;L-CQ'!$O11</f>
        <v>0</v>
      </c>
      <c r="Q11" s="183">
        <f>[106]Sheet1!$G9</f>
        <v>0</v>
      </c>
      <c r="R11" s="183">
        <f t="shared" si="5"/>
        <v>0</v>
      </c>
    </row>
    <row r="12" spans="1:18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3">
        <f>'[96]Managerial P&amp;L-CQ'!$C12</f>
        <v>0</v>
      </c>
      <c r="E12" s="183">
        <f>[106]Sheet1!$C10</f>
        <v>0</v>
      </c>
      <c r="F12" s="183">
        <f t="shared" si="1"/>
        <v>0</v>
      </c>
      <c r="G12" s="183">
        <f>'[96]Managerial P&amp;L-CQ'!$D12</f>
        <v>0</v>
      </c>
      <c r="H12" s="183">
        <f>[106]Sheet1!$D10</f>
        <v>0</v>
      </c>
      <c r="I12" s="183">
        <f t="shared" si="2"/>
        <v>0</v>
      </c>
      <c r="J12" s="183">
        <f>'[96]Managerial P&amp;L-CQ'!$E12</f>
        <v>0</v>
      </c>
      <c r="K12" s="183">
        <f>[106]Sheet1!$E10</f>
        <v>0</v>
      </c>
      <c r="L12" s="183">
        <f t="shared" si="3"/>
        <v>0</v>
      </c>
      <c r="M12" s="183">
        <f>'[96]Managerial P&amp;L-CQ'!$F12</f>
        <v>0</v>
      </c>
      <c r="N12" s="183">
        <f>[106]Sheet1!$F10</f>
        <v>0</v>
      </c>
      <c r="O12" s="183">
        <f t="shared" si="4"/>
        <v>0</v>
      </c>
      <c r="P12" s="183">
        <f>'[96]Managerial P&amp;L-CQ'!$O12</f>
        <v>0</v>
      </c>
      <c r="Q12" s="183">
        <f>[106]Sheet1!$G10</f>
        <v>0</v>
      </c>
      <c r="R12" s="183">
        <f t="shared" si="5"/>
        <v>0</v>
      </c>
    </row>
    <row r="13" spans="1:18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3">
        <f>'[96]Managerial P&amp;L-CQ'!$C13</f>
        <v>0</v>
      </c>
      <c r="E13" s="183">
        <f>[106]Sheet1!$C11</f>
        <v>0</v>
      </c>
      <c r="F13" s="183">
        <f t="shared" si="1"/>
        <v>0</v>
      </c>
      <c r="G13" s="183">
        <f>'[96]Managerial P&amp;L-CQ'!$D13</f>
        <v>0</v>
      </c>
      <c r="H13" s="183">
        <f>[106]Sheet1!$D11</f>
        <v>0</v>
      </c>
      <c r="I13" s="183">
        <f t="shared" si="2"/>
        <v>0</v>
      </c>
      <c r="J13" s="183">
        <f>'[96]Managerial P&amp;L-CQ'!$E13</f>
        <v>0</v>
      </c>
      <c r="K13" s="183">
        <f>[106]Sheet1!$E11</f>
        <v>0</v>
      </c>
      <c r="L13" s="183">
        <f t="shared" si="3"/>
        <v>0</v>
      </c>
      <c r="M13" s="183">
        <f>'[96]Managerial P&amp;L-CQ'!$F13</f>
        <v>0</v>
      </c>
      <c r="N13" s="183">
        <f>[106]Sheet1!$F11</f>
        <v>0</v>
      </c>
      <c r="O13" s="183">
        <f t="shared" si="4"/>
        <v>0</v>
      </c>
      <c r="P13" s="183">
        <f>'[96]Managerial P&amp;L-CQ'!$O13</f>
        <v>0</v>
      </c>
      <c r="Q13" s="183">
        <f>[106]Sheet1!$G11</f>
        <v>0</v>
      </c>
      <c r="R13" s="183">
        <f t="shared" si="5"/>
        <v>0</v>
      </c>
    </row>
    <row r="14" spans="1:18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3">
        <f>'[96]Managerial P&amp;L-CQ'!$C14</f>
        <v>0</v>
      </c>
      <c r="E14" s="183">
        <f>[106]Sheet1!$C12</f>
        <v>0</v>
      </c>
      <c r="F14" s="183">
        <f t="shared" si="1"/>
        <v>0</v>
      </c>
      <c r="G14" s="183">
        <f>'[96]Managerial P&amp;L-CQ'!$D14</f>
        <v>0</v>
      </c>
      <c r="H14" s="183">
        <f>[106]Sheet1!$D12</f>
        <v>0</v>
      </c>
      <c r="I14" s="183">
        <f t="shared" si="2"/>
        <v>0</v>
      </c>
      <c r="J14" s="183">
        <f>'[96]Managerial P&amp;L-CQ'!$E14</f>
        <v>0</v>
      </c>
      <c r="K14" s="183">
        <f>[106]Sheet1!$E12</f>
        <v>0</v>
      </c>
      <c r="L14" s="183">
        <f t="shared" si="3"/>
        <v>0</v>
      </c>
      <c r="M14" s="183">
        <f>'[96]Managerial P&amp;L-CQ'!$F14</f>
        <v>0</v>
      </c>
      <c r="N14" s="183">
        <f>[106]Sheet1!$F12</f>
        <v>0</v>
      </c>
      <c r="O14" s="183">
        <f t="shared" si="4"/>
        <v>0</v>
      </c>
      <c r="P14" s="183">
        <f>'[96]Managerial P&amp;L-CQ'!$O14</f>
        <v>0</v>
      </c>
      <c r="Q14" s="183">
        <f>[106]Sheet1!$G12</f>
        <v>0</v>
      </c>
      <c r="R14" s="183">
        <f t="shared" si="5"/>
        <v>0</v>
      </c>
    </row>
    <row r="15" spans="1:18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3">
        <f>'[96]Managerial P&amp;L-CQ'!$C15</f>
        <v>0</v>
      </c>
      <c r="E15" s="183">
        <f>[106]Sheet1!$C13</f>
        <v>0</v>
      </c>
      <c r="F15" s="183">
        <f t="shared" si="1"/>
        <v>0</v>
      </c>
      <c r="G15" s="183">
        <f>'[96]Managerial P&amp;L-CQ'!$D15</f>
        <v>0</v>
      </c>
      <c r="H15" s="183">
        <f>[106]Sheet1!$D13</f>
        <v>0</v>
      </c>
      <c r="I15" s="183">
        <f t="shared" si="2"/>
        <v>0</v>
      </c>
      <c r="J15" s="183">
        <f>'[96]Managerial P&amp;L-CQ'!$E15</f>
        <v>0</v>
      </c>
      <c r="K15" s="183">
        <f>[106]Sheet1!$E13</f>
        <v>0</v>
      </c>
      <c r="L15" s="183">
        <f t="shared" si="3"/>
        <v>0</v>
      </c>
      <c r="M15" s="183">
        <f>'[96]Managerial P&amp;L-CQ'!$F15</f>
        <v>0</v>
      </c>
      <c r="N15" s="183">
        <f>[106]Sheet1!$F13</f>
        <v>0</v>
      </c>
      <c r="O15" s="183">
        <f t="shared" si="4"/>
        <v>0</v>
      </c>
      <c r="P15" s="183">
        <f>'[96]Managerial P&amp;L-CQ'!$O15</f>
        <v>0</v>
      </c>
      <c r="Q15" s="183">
        <f>[106]Sheet1!$G13</f>
        <v>0</v>
      </c>
      <c r="R15" s="183">
        <f t="shared" si="5"/>
        <v>0</v>
      </c>
    </row>
    <row r="16" spans="1:18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3">
        <f>'[96]Managerial P&amp;L-CQ'!$C16</f>
        <v>0</v>
      </c>
      <c r="E16" s="183">
        <f>[106]Sheet1!$C14</f>
        <v>0</v>
      </c>
      <c r="F16" s="183">
        <f t="shared" si="1"/>
        <v>0</v>
      </c>
      <c r="G16" s="183">
        <f>'[96]Managerial P&amp;L-CQ'!$D16</f>
        <v>0</v>
      </c>
      <c r="H16" s="183">
        <f>[106]Sheet1!$D14</f>
        <v>0</v>
      </c>
      <c r="I16" s="183">
        <f t="shared" si="2"/>
        <v>0</v>
      </c>
      <c r="J16" s="183">
        <f>'[96]Managerial P&amp;L-CQ'!$E16</f>
        <v>0</v>
      </c>
      <c r="K16" s="183">
        <f>[106]Sheet1!$E14</f>
        <v>0</v>
      </c>
      <c r="L16" s="183">
        <f t="shared" si="3"/>
        <v>0</v>
      </c>
      <c r="M16" s="183">
        <f>'[96]Managerial P&amp;L-CQ'!$F16</f>
        <v>0</v>
      </c>
      <c r="N16" s="183">
        <f>[106]Sheet1!$F14</f>
        <v>0</v>
      </c>
      <c r="O16" s="183">
        <f t="shared" si="4"/>
        <v>0</v>
      </c>
      <c r="P16" s="183">
        <f>'[96]Managerial P&amp;L-CQ'!$O16</f>
        <v>0</v>
      </c>
      <c r="Q16" s="183">
        <f>[106]Sheet1!$G14</f>
        <v>0</v>
      </c>
      <c r="R16" s="183">
        <f t="shared" si="5"/>
        <v>0</v>
      </c>
    </row>
    <row r="17" spans="1:18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3">
        <f>'[96]Managerial P&amp;L-CQ'!$C17</f>
        <v>0</v>
      </c>
      <c r="E17" s="183">
        <f>[106]Sheet1!$C15</f>
        <v>0</v>
      </c>
      <c r="F17" s="183">
        <f t="shared" si="1"/>
        <v>0</v>
      </c>
      <c r="G17" s="183">
        <f>'[96]Managerial P&amp;L-CQ'!$D17</f>
        <v>0</v>
      </c>
      <c r="H17" s="183">
        <f>[106]Sheet1!$D15</f>
        <v>0</v>
      </c>
      <c r="I17" s="183">
        <f t="shared" si="2"/>
        <v>0</v>
      </c>
      <c r="J17" s="183">
        <f>'[96]Managerial P&amp;L-CQ'!$E17</f>
        <v>0</v>
      </c>
      <c r="K17" s="183">
        <f>[106]Sheet1!$E15</f>
        <v>0</v>
      </c>
      <c r="L17" s="183">
        <f t="shared" si="3"/>
        <v>0</v>
      </c>
      <c r="M17" s="183">
        <f>'[96]Managerial P&amp;L-CQ'!$F17</f>
        <v>0</v>
      </c>
      <c r="N17" s="183">
        <f>[106]Sheet1!$F15</f>
        <v>0</v>
      </c>
      <c r="O17" s="183">
        <f t="shared" si="4"/>
        <v>0</v>
      </c>
      <c r="P17" s="183">
        <f>'[96]Managerial P&amp;L-CQ'!$O17</f>
        <v>0</v>
      </c>
      <c r="Q17" s="183">
        <f>[106]Sheet1!$G15</f>
        <v>0</v>
      </c>
      <c r="R17" s="183">
        <f t="shared" si="5"/>
        <v>0</v>
      </c>
    </row>
    <row r="18" spans="1:18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3">
        <f>'[96]Managerial P&amp;L-CQ'!$C18</f>
        <v>0</v>
      </c>
      <c r="E18" s="183">
        <f>[106]Sheet1!$C16</f>
        <v>0</v>
      </c>
      <c r="F18" s="183">
        <f t="shared" si="1"/>
        <v>0</v>
      </c>
      <c r="G18" s="183">
        <f>'[96]Managerial P&amp;L-CQ'!$D18</f>
        <v>0</v>
      </c>
      <c r="H18" s="183">
        <f>[106]Sheet1!$D16</f>
        <v>0</v>
      </c>
      <c r="I18" s="183">
        <f t="shared" si="2"/>
        <v>0</v>
      </c>
      <c r="J18" s="183">
        <f>'[96]Managerial P&amp;L-CQ'!$E18</f>
        <v>0</v>
      </c>
      <c r="K18" s="183">
        <f>[106]Sheet1!$E16</f>
        <v>0</v>
      </c>
      <c r="L18" s="183">
        <f t="shared" si="3"/>
        <v>0</v>
      </c>
      <c r="M18" s="183">
        <f>'[96]Managerial P&amp;L-CQ'!$F18</f>
        <v>0</v>
      </c>
      <c r="N18" s="183">
        <f>[106]Sheet1!$F16</f>
        <v>0</v>
      </c>
      <c r="O18" s="183">
        <f t="shared" si="4"/>
        <v>0</v>
      </c>
      <c r="P18" s="183">
        <f>'[96]Managerial P&amp;L-CQ'!$O18</f>
        <v>0</v>
      </c>
      <c r="Q18" s="183">
        <f>[106]Sheet1!$G16</f>
        <v>0</v>
      </c>
      <c r="R18" s="183">
        <f t="shared" si="5"/>
        <v>0</v>
      </c>
    </row>
    <row r="19" spans="1:18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3">
        <f>'[96]Managerial P&amp;L-CQ'!$C19</f>
        <v>0</v>
      </c>
      <c r="E19" s="183">
        <f>[106]Sheet1!$C17</f>
        <v>0</v>
      </c>
      <c r="F19" s="183">
        <f t="shared" si="1"/>
        <v>0</v>
      </c>
      <c r="G19" s="183">
        <f>'[96]Managerial P&amp;L-CQ'!$D19</f>
        <v>0</v>
      </c>
      <c r="H19" s="183">
        <f>[106]Sheet1!$D17</f>
        <v>0</v>
      </c>
      <c r="I19" s="183">
        <f t="shared" si="2"/>
        <v>0</v>
      </c>
      <c r="J19" s="183">
        <f>'[96]Managerial P&amp;L-CQ'!$E19</f>
        <v>0</v>
      </c>
      <c r="K19" s="183">
        <f>[106]Sheet1!$E17</f>
        <v>0</v>
      </c>
      <c r="L19" s="183">
        <f t="shared" si="3"/>
        <v>0</v>
      </c>
      <c r="M19" s="183">
        <f>'[96]Managerial P&amp;L-CQ'!$F19</f>
        <v>0</v>
      </c>
      <c r="N19" s="183">
        <f>[106]Sheet1!$F17</f>
        <v>0</v>
      </c>
      <c r="O19" s="183">
        <f t="shared" si="4"/>
        <v>0</v>
      </c>
      <c r="P19" s="183">
        <f>'[96]Managerial P&amp;L-CQ'!$O19</f>
        <v>0</v>
      </c>
      <c r="Q19" s="183">
        <f>[106]Sheet1!$G17</f>
        <v>0</v>
      </c>
      <c r="R19" s="183">
        <f t="shared" si="5"/>
        <v>0</v>
      </c>
    </row>
    <row r="20" spans="1:18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3">
        <f>'[96]Managerial P&amp;L-CQ'!$C20</f>
        <v>0</v>
      </c>
      <c r="E20" s="183">
        <f>[106]Sheet1!$C18</f>
        <v>0</v>
      </c>
      <c r="F20" s="183">
        <f t="shared" si="1"/>
        <v>0</v>
      </c>
      <c r="G20" s="183">
        <f>'[96]Managerial P&amp;L-CQ'!$D20</f>
        <v>0</v>
      </c>
      <c r="H20" s="183">
        <f>[106]Sheet1!$D18</f>
        <v>0</v>
      </c>
      <c r="I20" s="183">
        <f t="shared" si="2"/>
        <v>0</v>
      </c>
      <c r="J20" s="183">
        <f>'[96]Managerial P&amp;L-CQ'!$E20</f>
        <v>0</v>
      </c>
      <c r="K20" s="183">
        <f>[106]Sheet1!$E18</f>
        <v>0</v>
      </c>
      <c r="L20" s="183">
        <f t="shared" si="3"/>
        <v>0</v>
      </c>
      <c r="M20" s="183">
        <f>'[96]Managerial P&amp;L-CQ'!$F20</f>
        <v>0</v>
      </c>
      <c r="N20" s="183">
        <f>[106]Sheet1!$F18</f>
        <v>0</v>
      </c>
      <c r="O20" s="183">
        <f t="shared" si="4"/>
        <v>0</v>
      </c>
      <c r="P20" s="183">
        <f>'[96]Managerial P&amp;L-CQ'!$O20</f>
        <v>0</v>
      </c>
      <c r="Q20" s="183">
        <f>[106]Sheet1!$G18</f>
        <v>0</v>
      </c>
      <c r="R20" s="183">
        <f t="shared" si="5"/>
        <v>0</v>
      </c>
    </row>
    <row r="21" spans="1:18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3">
        <f>'[96]Managerial P&amp;L-CQ'!$C21</f>
        <v>0</v>
      </c>
      <c r="E21" s="183">
        <f>[106]Sheet1!$C19</f>
        <v>0</v>
      </c>
      <c r="F21" s="183">
        <f t="shared" si="1"/>
        <v>0</v>
      </c>
      <c r="G21" s="183">
        <f>'[96]Managerial P&amp;L-CQ'!$D21</f>
        <v>0</v>
      </c>
      <c r="H21" s="183">
        <f>[106]Sheet1!$D19</f>
        <v>0</v>
      </c>
      <c r="I21" s="183">
        <f t="shared" si="2"/>
        <v>0</v>
      </c>
      <c r="J21" s="183">
        <f>'[96]Managerial P&amp;L-CQ'!$E21</f>
        <v>0</v>
      </c>
      <c r="K21" s="183">
        <f>[106]Sheet1!$E19</f>
        <v>0</v>
      </c>
      <c r="L21" s="183">
        <f t="shared" si="3"/>
        <v>0</v>
      </c>
      <c r="M21" s="183">
        <f>'[96]Managerial P&amp;L-CQ'!$F21</f>
        <v>0</v>
      </c>
      <c r="N21" s="183">
        <f>[106]Sheet1!$F19</f>
        <v>0</v>
      </c>
      <c r="O21" s="183">
        <f t="shared" si="4"/>
        <v>0</v>
      </c>
      <c r="P21" s="183">
        <f>'[96]Managerial P&amp;L-CQ'!$O21</f>
        <v>0</v>
      </c>
      <c r="Q21" s="183">
        <f>[106]Sheet1!$G19</f>
        <v>0</v>
      </c>
      <c r="R21" s="183">
        <f>P21-Q21</f>
        <v>0</v>
      </c>
    </row>
    <row r="22" spans="1:18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3">
        <f>'[96]Managerial P&amp;L-CQ'!$C22</f>
        <v>0</v>
      </c>
      <c r="E22" s="183">
        <f>[106]Sheet1!$C20</f>
        <v>0</v>
      </c>
      <c r="F22" s="183">
        <f t="shared" si="1"/>
        <v>0</v>
      </c>
      <c r="G22" s="183">
        <f>'[96]Managerial P&amp;L-CQ'!$D22</f>
        <v>0</v>
      </c>
      <c r="H22" s="183">
        <f>[106]Sheet1!$D20</f>
        <v>0</v>
      </c>
      <c r="I22" s="183">
        <f t="shared" si="2"/>
        <v>0</v>
      </c>
      <c r="J22" s="183">
        <f>'[96]Managerial P&amp;L-CQ'!$E22</f>
        <v>0</v>
      </c>
      <c r="K22" s="183">
        <f>[106]Sheet1!$E20</f>
        <v>0</v>
      </c>
      <c r="L22" s="183">
        <f t="shared" si="3"/>
        <v>0</v>
      </c>
      <c r="M22" s="183">
        <f>'[96]Managerial P&amp;L-CQ'!$F22</f>
        <v>0</v>
      </c>
      <c r="N22" s="183">
        <f>[106]Sheet1!$F20</f>
        <v>0</v>
      </c>
      <c r="O22" s="183">
        <f t="shared" si="4"/>
        <v>0</v>
      </c>
      <c r="P22" s="183">
        <f>'[96]Managerial P&amp;L-CQ'!$O22</f>
        <v>0</v>
      </c>
      <c r="Q22" s="183">
        <f>[106]Sheet1!$G20</f>
        <v>0</v>
      </c>
      <c r="R22" s="184">
        <f t="shared" si="5"/>
        <v>0</v>
      </c>
    </row>
    <row r="23" spans="1:18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3">
        <f>'[96]Managerial P&amp;L-CQ'!$C23</f>
        <v>0</v>
      </c>
      <c r="E23" s="183">
        <f>[106]Sheet1!$C21</f>
        <v>0</v>
      </c>
      <c r="F23" s="183">
        <f t="shared" si="1"/>
        <v>0</v>
      </c>
      <c r="G23" s="183">
        <f>'[96]Managerial P&amp;L-CQ'!$D23</f>
        <v>0</v>
      </c>
      <c r="H23" s="183">
        <f>[106]Sheet1!$D21</f>
        <v>0</v>
      </c>
      <c r="I23" s="183">
        <f t="shared" si="2"/>
        <v>0</v>
      </c>
      <c r="J23" s="183">
        <f>'[96]Managerial P&amp;L-CQ'!$E23</f>
        <v>0</v>
      </c>
      <c r="K23" s="183">
        <f>[106]Sheet1!$E21</f>
        <v>0</v>
      </c>
      <c r="L23" s="183">
        <f t="shared" si="3"/>
        <v>0</v>
      </c>
      <c r="M23" s="183">
        <f>'[96]Managerial P&amp;L-CQ'!$F23</f>
        <v>0</v>
      </c>
      <c r="N23" s="183">
        <f>[106]Sheet1!$F21</f>
        <v>0</v>
      </c>
      <c r="O23" s="183">
        <f t="shared" si="4"/>
        <v>0</v>
      </c>
      <c r="P23" s="183">
        <f>'[96]Managerial P&amp;L-CQ'!$O23</f>
        <v>0</v>
      </c>
      <c r="Q23" s="183">
        <f>[106]Sheet1!$G21</f>
        <v>0</v>
      </c>
      <c r="R23" s="183">
        <f t="shared" si="5"/>
        <v>0</v>
      </c>
    </row>
    <row r="24" spans="1:18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3">
        <f>'[96]Managerial P&amp;L-CQ'!$C24</f>
        <v>0</v>
      </c>
      <c r="E24" s="183">
        <f>[106]Sheet1!$C22</f>
        <v>0</v>
      </c>
      <c r="F24" s="183">
        <f t="shared" si="1"/>
        <v>0</v>
      </c>
      <c r="G24" s="183">
        <f>'[96]Managerial P&amp;L-CQ'!$D24</f>
        <v>0</v>
      </c>
      <c r="H24" s="183">
        <f>[106]Sheet1!$D22</f>
        <v>0</v>
      </c>
      <c r="I24" s="183">
        <f t="shared" si="2"/>
        <v>0</v>
      </c>
      <c r="J24" s="183">
        <f>'[96]Managerial P&amp;L-CQ'!$E24</f>
        <v>0</v>
      </c>
      <c r="K24" s="183">
        <f>[106]Sheet1!$E22</f>
        <v>0</v>
      </c>
      <c r="L24" s="183">
        <f t="shared" si="3"/>
        <v>0</v>
      </c>
      <c r="M24" s="183">
        <f>'[96]Managerial P&amp;L-CQ'!$F24</f>
        <v>0</v>
      </c>
      <c r="N24" s="183">
        <f>[106]Sheet1!$F22</f>
        <v>0</v>
      </c>
      <c r="O24" s="183">
        <f t="shared" si="4"/>
        <v>0</v>
      </c>
      <c r="P24" s="183">
        <f>'[96]Managerial P&amp;L-CQ'!$O24</f>
        <v>0</v>
      </c>
      <c r="Q24" s="183">
        <f>[106]Sheet1!$G22</f>
        <v>0</v>
      </c>
      <c r="R24" s="183">
        <f t="shared" si="5"/>
        <v>0</v>
      </c>
    </row>
    <row r="25" spans="1:18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3">
        <f>'[96]Managerial P&amp;L-CQ'!$C25</f>
        <v>0</v>
      </c>
      <c r="E25" s="183">
        <f>[106]Sheet1!$C23</f>
        <v>0</v>
      </c>
      <c r="F25" s="183">
        <f t="shared" si="1"/>
        <v>0</v>
      </c>
      <c r="G25" s="183">
        <f>'[96]Managerial P&amp;L-CQ'!$D25</f>
        <v>0</v>
      </c>
      <c r="H25" s="183">
        <f>[106]Sheet1!$D23</f>
        <v>0</v>
      </c>
      <c r="I25" s="183">
        <f t="shared" si="2"/>
        <v>0</v>
      </c>
      <c r="J25" s="183">
        <f>'[96]Managerial P&amp;L-CQ'!$E25</f>
        <v>0</v>
      </c>
      <c r="K25" s="183">
        <f>[106]Sheet1!$E23</f>
        <v>0</v>
      </c>
      <c r="L25" s="183">
        <f t="shared" si="3"/>
        <v>0</v>
      </c>
      <c r="M25" s="183">
        <f>'[96]Managerial P&amp;L-CQ'!$F25</f>
        <v>0</v>
      </c>
      <c r="N25" s="183">
        <f>[106]Sheet1!$F23</f>
        <v>0</v>
      </c>
      <c r="O25" s="183">
        <f t="shared" si="4"/>
        <v>0</v>
      </c>
      <c r="P25" s="183">
        <f>'[96]Managerial P&amp;L-CQ'!$O25</f>
        <v>0</v>
      </c>
      <c r="Q25" s="183">
        <f>[106]Sheet1!$G23</f>
        <v>0</v>
      </c>
      <c r="R25" s="183">
        <f t="shared" si="5"/>
        <v>0</v>
      </c>
    </row>
    <row r="26" spans="1:18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3">
        <f>'[96]Managerial P&amp;L-CQ'!$C26</f>
        <v>0</v>
      </c>
      <c r="E26" s="183">
        <f>[106]Sheet1!$C24</f>
        <v>0</v>
      </c>
      <c r="F26" s="183">
        <f t="shared" si="1"/>
        <v>0</v>
      </c>
      <c r="G26" s="183">
        <f>'[96]Managerial P&amp;L-CQ'!$D26</f>
        <v>0</v>
      </c>
      <c r="H26" s="183">
        <f>[106]Sheet1!$D24</f>
        <v>0</v>
      </c>
      <c r="I26" s="183">
        <f t="shared" si="2"/>
        <v>0</v>
      </c>
      <c r="J26" s="183">
        <f>'[96]Managerial P&amp;L-CQ'!$E26</f>
        <v>0</v>
      </c>
      <c r="K26" s="183">
        <f>[106]Sheet1!$E24</f>
        <v>0</v>
      </c>
      <c r="L26" s="183">
        <f t="shared" si="3"/>
        <v>0</v>
      </c>
      <c r="M26" s="183">
        <f>'[96]Managerial P&amp;L-CQ'!$F26</f>
        <v>0</v>
      </c>
      <c r="N26" s="183">
        <f>[106]Sheet1!$F24</f>
        <v>0</v>
      </c>
      <c r="O26" s="183">
        <f t="shared" si="4"/>
        <v>0</v>
      </c>
      <c r="P26" s="183">
        <f>'[96]Managerial P&amp;L-CQ'!$O26</f>
        <v>0</v>
      </c>
      <c r="Q26" s="183">
        <f>[106]Sheet1!$G24</f>
        <v>0</v>
      </c>
      <c r="R26" s="183">
        <f t="shared" si="5"/>
        <v>0</v>
      </c>
    </row>
    <row r="27" spans="1:18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3">
        <f>'[96]Managerial P&amp;L-CQ'!$C27</f>
        <v>0</v>
      </c>
      <c r="E27" s="183">
        <f>[106]Sheet1!$C25</f>
        <v>0</v>
      </c>
      <c r="F27" s="183">
        <f t="shared" si="1"/>
        <v>0</v>
      </c>
      <c r="G27" s="183">
        <f>'[96]Managerial P&amp;L-CQ'!$D27</f>
        <v>0</v>
      </c>
      <c r="H27" s="183">
        <f>[106]Sheet1!$D25</f>
        <v>0</v>
      </c>
      <c r="I27" s="183">
        <f t="shared" si="2"/>
        <v>0</v>
      </c>
      <c r="J27" s="183">
        <f>'[96]Managerial P&amp;L-CQ'!$E27</f>
        <v>0</v>
      </c>
      <c r="K27" s="183">
        <f>[106]Sheet1!$E25</f>
        <v>0</v>
      </c>
      <c r="L27" s="183">
        <f t="shared" si="3"/>
        <v>0</v>
      </c>
      <c r="M27" s="183">
        <f>'[96]Managerial P&amp;L-CQ'!$F27</f>
        <v>0</v>
      </c>
      <c r="N27" s="183">
        <f>[106]Sheet1!$F25</f>
        <v>0</v>
      </c>
      <c r="O27" s="183">
        <f t="shared" si="4"/>
        <v>0</v>
      </c>
      <c r="P27" s="183">
        <f>'[96]Managerial P&amp;L-CQ'!$O27</f>
        <v>0</v>
      </c>
      <c r="Q27" s="183">
        <f>[106]Sheet1!$G25</f>
        <v>0</v>
      </c>
      <c r="R27" s="183">
        <f t="shared" si="5"/>
        <v>0</v>
      </c>
    </row>
    <row r="28" spans="1:18" s="15" customFormat="1" ht="15.95" customHeight="1" x14ac:dyDescent="0.2">
      <c r="A28" s="39"/>
      <c r="B28" s="180">
        <f t="shared" si="0"/>
        <v>25</v>
      </c>
      <c r="C28" s="172"/>
      <c r="D28" s="183">
        <f>'[96]Managerial P&amp;L-CQ'!$C28</f>
        <v>0</v>
      </c>
      <c r="E28" s="183">
        <f>[106]Sheet1!$C26</f>
        <v>0</v>
      </c>
      <c r="F28" s="183">
        <f t="shared" si="1"/>
        <v>0</v>
      </c>
      <c r="G28" s="183">
        <f>'[96]Managerial P&amp;L-CQ'!$D28</f>
        <v>0</v>
      </c>
      <c r="H28" s="183">
        <f>[106]Sheet1!$D26</f>
        <v>0</v>
      </c>
      <c r="I28" s="183">
        <f t="shared" si="2"/>
        <v>0</v>
      </c>
      <c r="J28" s="183">
        <f>'[96]Managerial P&amp;L-CQ'!$E28</f>
        <v>0</v>
      </c>
      <c r="K28" s="183">
        <f>[106]Sheet1!$E26</f>
        <v>0</v>
      </c>
      <c r="L28" s="183">
        <f t="shared" si="3"/>
        <v>0</v>
      </c>
      <c r="M28" s="183">
        <f>'[96]Managerial P&amp;L-CQ'!$F28</f>
        <v>0</v>
      </c>
      <c r="N28" s="183">
        <f>[106]Sheet1!$F26</f>
        <v>0</v>
      </c>
      <c r="O28" s="183">
        <f t="shared" si="4"/>
        <v>0</v>
      </c>
      <c r="P28" s="183">
        <f>'[96]Managerial P&amp;L-CQ'!$O28</f>
        <v>0</v>
      </c>
      <c r="Q28" s="183">
        <f>[106]Sheet1!$G26</f>
        <v>0</v>
      </c>
      <c r="R28" s="183">
        <f t="shared" si="5"/>
        <v>0</v>
      </c>
    </row>
    <row r="29" spans="1:18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3">
        <f>'[96]Managerial P&amp;L-CQ'!$C29</f>
        <v>0</v>
      </c>
      <c r="E29" s="183">
        <f>[106]Sheet1!$C27</f>
        <v>0</v>
      </c>
      <c r="F29" s="183">
        <f t="shared" si="1"/>
        <v>0</v>
      </c>
      <c r="G29" s="183">
        <f>'[96]Managerial P&amp;L-CQ'!$D29</f>
        <v>0</v>
      </c>
      <c r="H29" s="183">
        <f>[106]Sheet1!$D27</f>
        <v>0</v>
      </c>
      <c r="I29" s="183">
        <f t="shared" si="2"/>
        <v>0</v>
      </c>
      <c r="J29" s="183">
        <f>'[96]Managerial P&amp;L-CQ'!$E29</f>
        <v>0</v>
      </c>
      <c r="K29" s="183">
        <f>[106]Sheet1!$E27</f>
        <v>0</v>
      </c>
      <c r="L29" s="183">
        <f t="shared" si="3"/>
        <v>0</v>
      </c>
      <c r="M29" s="183">
        <f>'[96]Managerial P&amp;L-CQ'!$F29</f>
        <v>78887.39</v>
      </c>
      <c r="N29" s="183" t="str">
        <f>[106]Sheet1!$F27</f>
        <v>78,887.39</v>
      </c>
      <c r="O29" s="183">
        <f t="shared" si="4"/>
        <v>0</v>
      </c>
      <c r="P29" s="183">
        <f>'[96]Managerial P&amp;L-CQ'!$O29</f>
        <v>78887.39</v>
      </c>
      <c r="Q29" s="183" t="str">
        <f>[106]Sheet1!$G27</f>
        <v>78,887.39</v>
      </c>
      <c r="R29" s="183">
        <f t="shared" si="5"/>
        <v>0</v>
      </c>
    </row>
    <row r="30" spans="1:18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3">
        <f>'[96]Managerial P&amp;L-CQ'!$C30</f>
        <v>0</v>
      </c>
      <c r="E30" s="183">
        <f>[106]Sheet1!$C28</f>
        <v>0</v>
      </c>
      <c r="F30" s="183">
        <f t="shared" si="1"/>
        <v>0</v>
      </c>
      <c r="G30" s="183">
        <f>'[96]Managerial P&amp;L-CQ'!$D30</f>
        <v>0</v>
      </c>
      <c r="H30" s="183">
        <f>[106]Sheet1!$D28</f>
        <v>0</v>
      </c>
      <c r="I30" s="183">
        <f t="shared" si="2"/>
        <v>0</v>
      </c>
      <c r="J30" s="183">
        <f>'[96]Managerial P&amp;L-CQ'!$E30</f>
        <v>0</v>
      </c>
      <c r="K30" s="183">
        <f>[106]Sheet1!$E28</f>
        <v>0</v>
      </c>
      <c r="L30" s="183">
        <f t="shared" si="3"/>
        <v>0</v>
      </c>
      <c r="M30" s="183">
        <f>'[96]Managerial P&amp;L-CQ'!$F30</f>
        <v>0</v>
      </c>
      <c r="N30" s="183">
        <f>[106]Sheet1!$F28</f>
        <v>0</v>
      </c>
      <c r="O30" s="183">
        <f t="shared" si="4"/>
        <v>0</v>
      </c>
      <c r="P30" s="183">
        <f>'[96]Managerial P&amp;L-CQ'!$O30</f>
        <v>0</v>
      </c>
      <c r="Q30" s="183">
        <f>[106]Sheet1!$G28</f>
        <v>0</v>
      </c>
      <c r="R30" s="184">
        <f t="shared" si="5"/>
        <v>0</v>
      </c>
    </row>
    <row r="31" spans="1:18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3">
        <f>'[96]Managerial P&amp;L-CQ'!$C31</f>
        <v>0</v>
      </c>
      <c r="E31" s="183">
        <f>[106]Sheet1!$C29</f>
        <v>0</v>
      </c>
      <c r="F31" s="183">
        <f t="shared" si="1"/>
        <v>0</v>
      </c>
      <c r="G31" s="183">
        <f>'[96]Managerial P&amp;L-CQ'!$D31</f>
        <v>0</v>
      </c>
      <c r="H31" s="183">
        <f>[106]Sheet1!$D29</f>
        <v>0</v>
      </c>
      <c r="I31" s="183">
        <f t="shared" si="2"/>
        <v>0</v>
      </c>
      <c r="J31" s="183">
        <f>'[96]Managerial P&amp;L-CQ'!$E31</f>
        <v>0</v>
      </c>
      <c r="K31" s="183">
        <f>[106]Sheet1!$E29</f>
        <v>0</v>
      </c>
      <c r="L31" s="183">
        <f t="shared" si="3"/>
        <v>0</v>
      </c>
      <c r="M31" s="183">
        <f>'[96]Managerial P&amp;L-CQ'!$F31</f>
        <v>63540.35</v>
      </c>
      <c r="N31" s="183" t="str">
        <f>[106]Sheet1!$F29</f>
        <v>63,540.35</v>
      </c>
      <c r="O31" s="183">
        <f t="shared" si="4"/>
        <v>0</v>
      </c>
      <c r="P31" s="183">
        <f>'[96]Managerial P&amp;L-CQ'!$O31</f>
        <v>63540.35</v>
      </c>
      <c r="Q31" s="183" t="str">
        <f>[106]Sheet1!$G29</f>
        <v>63,540.35</v>
      </c>
      <c r="R31" s="183">
        <f t="shared" si="5"/>
        <v>0</v>
      </c>
    </row>
    <row r="32" spans="1:18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3">
        <f>'[96]Managerial P&amp;L-CQ'!$C32</f>
        <v>0</v>
      </c>
      <c r="E32" s="183">
        <f>[106]Sheet1!$C30</f>
        <v>0</v>
      </c>
      <c r="F32" s="183">
        <f t="shared" si="1"/>
        <v>0</v>
      </c>
      <c r="G32" s="183">
        <f>'[96]Managerial P&amp;L-CQ'!$D32</f>
        <v>0</v>
      </c>
      <c r="H32" s="183">
        <f>[106]Sheet1!$D30</f>
        <v>0</v>
      </c>
      <c r="I32" s="183">
        <f t="shared" si="2"/>
        <v>0</v>
      </c>
      <c r="J32" s="183">
        <f>'[96]Managerial P&amp;L-CQ'!$E32</f>
        <v>0</v>
      </c>
      <c r="K32" s="183">
        <f>[106]Sheet1!$E30</f>
        <v>0</v>
      </c>
      <c r="L32" s="183">
        <f t="shared" si="3"/>
        <v>0</v>
      </c>
      <c r="M32" s="183">
        <f>'[96]Managerial P&amp;L-CQ'!$F32</f>
        <v>0</v>
      </c>
      <c r="N32" s="183">
        <f>[106]Sheet1!$F30</f>
        <v>0</v>
      </c>
      <c r="O32" s="183">
        <f t="shared" si="4"/>
        <v>0</v>
      </c>
      <c r="P32" s="183">
        <f>'[96]Managerial P&amp;L-CQ'!$O32</f>
        <v>0</v>
      </c>
      <c r="Q32" s="183">
        <f>[106]Sheet1!$G30</f>
        <v>0</v>
      </c>
      <c r="R32" s="183">
        <f t="shared" si="5"/>
        <v>0</v>
      </c>
    </row>
    <row r="33" spans="1:18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3">
        <f>'[96]Managerial P&amp;L-CQ'!$C33</f>
        <v>0</v>
      </c>
      <c r="E33" s="183">
        <f>[106]Sheet1!$C31</f>
        <v>0</v>
      </c>
      <c r="F33" s="183">
        <f t="shared" si="1"/>
        <v>0</v>
      </c>
      <c r="G33" s="183">
        <f>'[96]Managerial P&amp;L-CQ'!$D33</f>
        <v>0</v>
      </c>
      <c r="H33" s="183">
        <f>[106]Sheet1!$D31</f>
        <v>0</v>
      </c>
      <c r="I33" s="183">
        <f t="shared" si="2"/>
        <v>0</v>
      </c>
      <c r="J33" s="183">
        <f>'[96]Managerial P&amp;L-CQ'!$E33</f>
        <v>0</v>
      </c>
      <c r="K33" s="183">
        <f>[106]Sheet1!$E31</f>
        <v>0</v>
      </c>
      <c r="L33" s="183">
        <f t="shared" si="3"/>
        <v>0</v>
      </c>
      <c r="M33" s="183">
        <f>'[96]Managerial P&amp;L-CQ'!$F33</f>
        <v>13254.27</v>
      </c>
      <c r="N33" s="183" t="str">
        <f>[106]Sheet1!$F31</f>
        <v>13,254.27</v>
      </c>
      <c r="O33" s="183">
        <f t="shared" si="4"/>
        <v>0</v>
      </c>
      <c r="P33" s="183">
        <f>'[96]Managerial P&amp;L-CQ'!$O33</f>
        <v>13254.27</v>
      </c>
      <c r="Q33" s="183" t="str">
        <f>[106]Sheet1!$G31</f>
        <v>13,254.27</v>
      </c>
      <c r="R33" s="183">
        <f t="shared" si="5"/>
        <v>0</v>
      </c>
    </row>
    <row r="34" spans="1:18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3">
        <f>'[96]Managerial P&amp;L-CQ'!$C34</f>
        <v>0</v>
      </c>
      <c r="E34" s="183">
        <f>[106]Sheet1!$C32</f>
        <v>0</v>
      </c>
      <c r="F34" s="183">
        <f t="shared" si="1"/>
        <v>0</v>
      </c>
      <c r="G34" s="183">
        <f>'[96]Managerial P&amp;L-CQ'!$D34</f>
        <v>0</v>
      </c>
      <c r="H34" s="183">
        <f>[106]Sheet1!$D32</f>
        <v>0</v>
      </c>
      <c r="I34" s="183">
        <f t="shared" si="2"/>
        <v>0</v>
      </c>
      <c r="J34" s="183">
        <f>'[96]Managerial P&amp;L-CQ'!$E34</f>
        <v>0</v>
      </c>
      <c r="K34" s="183">
        <f>[106]Sheet1!$E32</f>
        <v>0</v>
      </c>
      <c r="L34" s="183">
        <f t="shared" si="3"/>
        <v>0</v>
      </c>
      <c r="M34" s="183">
        <f>'[96]Managerial P&amp;L-CQ'!$F34</f>
        <v>2092.77</v>
      </c>
      <c r="N34" s="183" t="str">
        <f>[106]Sheet1!$F32</f>
        <v>2,092.77</v>
      </c>
      <c r="O34" s="183">
        <f t="shared" si="4"/>
        <v>0</v>
      </c>
      <c r="P34" s="183">
        <f>'[96]Managerial P&amp;L-CQ'!$O34</f>
        <v>2092.77</v>
      </c>
      <c r="Q34" s="183" t="str">
        <f>[106]Sheet1!$G32</f>
        <v>2,092.77</v>
      </c>
      <c r="R34" s="183">
        <f t="shared" si="5"/>
        <v>0</v>
      </c>
    </row>
    <row r="35" spans="1:18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3">
        <f>'[96]Managerial P&amp;L-CQ'!$C35</f>
        <v>0</v>
      </c>
      <c r="E35" s="183">
        <f>[106]Sheet1!$C33</f>
        <v>0</v>
      </c>
      <c r="F35" s="183">
        <f t="shared" si="1"/>
        <v>0</v>
      </c>
      <c r="G35" s="183">
        <f>'[96]Managerial P&amp;L-CQ'!$D35</f>
        <v>0</v>
      </c>
      <c r="H35" s="183">
        <f>[106]Sheet1!$D33</f>
        <v>0</v>
      </c>
      <c r="I35" s="183">
        <f t="shared" si="2"/>
        <v>0</v>
      </c>
      <c r="J35" s="183">
        <f>'[96]Managerial P&amp;L-CQ'!$E35</f>
        <v>0</v>
      </c>
      <c r="K35" s="183">
        <f>[106]Sheet1!$E33</f>
        <v>0</v>
      </c>
      <c r="L35" s="183">
        <f t="shared" si="3"/>
        <v>0</v>
      </c>
      <c r="M35" s="183">
        <f>'[96]Managerial P&amp;L-CQ'!$F35</f>
        <v>0</v>
      </c>
      <c r="N35" s="183">
        <f>[106]Sheet1!$F33</f>
        <v>0</v>
      </c>
      <c r="O35" s="183">
        <f t="shared" si="4"/>
        <v>0</v>
      </c>
      <c r="P35" s="183">
        <f>'[96]Managerial P&amp;L-CQ'!$O35</f>
        <v>0</v>
      </c>
      <c r="Q35" s="183">
        <f>[106]Sheet1!$G33</f>
        <v>0</v>
      </c>
      <c r="R35" s="183">
        <f t="shared" si="5"/>
        <v>0</v>
      </c>
    </row>
    <row r="36" spans="1:18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3">
        <f>'[96]Managerial P&amp;L-CQ'!$C36</f>
        <v>0</v>
      </c>
      <c r="E36" s="183">
        <f>[106]Sheet1!$C34</f>
        <v>0</v>
      </c>
      <c r="F36" s="183">
        <f t="shared" si="1"/>
        <v>0</v>
      </c>
      <c r="G36" s="183">
        <f>'[96]Managerial P&amp;L-CQ'!$D36</f>
        <v>0</v>
      </c>
      <c r="H36" s="183">
        <f>[106]Sheet1!$D34</f>
        <v>0</v>
      </c>
      <c r="I36" s="183">
        <f t="shared" si="2"/>
        <v>0</v>
      </c>
      <c r="J36" s="183">
        <f>'[96]Managerial P&amp;L-CQ'!$E36</f>
        <v>0</v>
      </c>
      <c r="K36" s="183">
        <f>[106]Sheet1!$E34</f>
        <v>0</v>
      </c>
      <c r="L36" s="183">
        <f t="shared" si="3"/>
        <v>0</v>
      </c>
      <c r="M36" s="183">
        <f>'[96]Managerial P&amp;L-CQ'!$F36</f>
        <v>0</v>
      </c>
      <c r="N36" s="183">
        <f>[106]Sheet1!$F34</f>
        <v>0</v>
      </c>
      <c r="O36" s="183">
        <f t="shared" si="4"/>
        <v>0</v>
      </c>
      <c r="P36" s="183">
        <f>'[96]Managerial P&amp;L-CQ'!$O36</f>
        <v>0</v>
      </c>
      <c r="Q36" s="183">
        <f>[106]Sheet1!$G34</f>
        <v>0</v>
      </c>
      <c r="R36" s="183">
        <f t="shared" si="5"/>
        <v>0</v>
      </c>
    </row>
    <row r="37" spans="1:18" s="15" customFormat="1" ht="15.95" customHeight="1" x14ac:dyDescent="0.2">
      <c r="A37" s="39"/>
      <c r="B37" s="180">
        <f t="shared" si="0"/>
        <v>34</v>
      </c>
      <c r="C37" s="172" t="s">
        <v>1636</v>
      </c>
      <c r="D37" s="183">
        <f>'[96]Managerial P&amp;L-CQ'!$C37</f>
        <v>0</v>
      </c>
      <c r="E37" s="183">
        <f>[106]Sheet1!$C35</f>
        <v>0</v>
      </c>
      <c r="F37" s="183">
        <f t="shared" si="1"/>
        <v>0</v>
      </c>
      <c r="G37" s="183">
        <f>'[96]Managerial P&amp;L-CQ'!$D37</f>
        <v>0</v>
      </c>
      <c r="H37" s="183">
        <f>[106]Sheet1!$D35</f>
        <v>0</v>
      </c>
      <c r="I37" s="183">
        <f t="shared" si="2"/>
        <v>0</v>
      </c>
      <c r="J37" s="183">
        <f>'[96]Managerial P&amp;L-CQ'!$E37</f>
        <v>0</v>
      </c>
      <c r="K37" s="183">
        <f>[106]Sheet1!$E35</f>
        <v>0</v>
      </c>
      <c r="L37" s="183">
        <f t="shared" si="3"/>
        <v>0</v>
      </c>
      <c r="M37" s="183">
        <f>'[96]Managerial P&amp;L-CQ'!$F37</f>
        <v>0</v>
      </c>
      <c r="N37" s="183">
        <f>[106]Sheet1!$F35</f>
        <v>0</v>
      </c>
      <c r="O37" s="183">
        <f t="shared" si="4"/>
        <v>0</v>
      </c>
      <c r="P37" s="183">
        <f>'[96]Managerial P&amp;L-CQ'!$O37</f>
        <v>0</v>
      </c>
      <c r="Q37" s="183">
        <f>[106]Sheet1!$G35</f>
        <v>0</v>
      </c>
      <c r="R37" s="183">
        <f t="shared" si="5"/>
        <v>0</v>
      </c>
    </row>
    <row r="38" spans="1:18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3">
        <f>'[96]Managerial P&amp;L-CQ'!$C38</f>
        <v>0</v>
      </c>
      <c r="E38" s="183">
        <f>[106]Sheet1!$C36</f>
        <v>0</v>
      </c>
      <c r="F38" s="183">
        <f t="shared" si="1"/>
        <v>0</v>
      </c>
      <c r="G38" s="183">
        <f>'[96]Managerial P&amp;L-CQ'!$D38</f>
        <v>0</v>
      </c>
      <c r="H38" s="183">
        <f>[106]Sheet1!$D36</f>
        <v>0</v>
      </c>
      <c r="I38" s="183">
        <f t="shared" si="2"/>
        <v>0</v>
      </c>
      <c r="J38" s="183">
        <f>'[96]Managerial P&amp;L-CQ'!$E38</f>
        <v>0</v>
      </c>
      <c r="K38" s="183">
        <f>[106]Sheet1!$E36</f>
        <v>0</v>
      </c>
      <c r="L38" s="183">
        <f t="shared" si="3"/>
        <v>0</v>
      </c>
      <c r="M38" s="183">
        <f>'[96]Managerial P&amp;L-CQ'!$F38</f>
        <v>0</v>
      </c>
      <c r="N38" s="183">
        <f>[106]Sheet1!$F36</f>
        <v>0</v>
      </c>
      <c r="O38" s="183">
        <f t="shared" si="4"/>
        <v>0</v>
      </c>
      <c r="P38" s="183">
        <f>'[96]Managerial P&amp;L-CQ'!$O38</f>
        <v>0</v>
      </c>
      <c r="Q38" s="183">
        <f>[106]Sheet1!$G36</f>
        <v>0</v>
      </c>
      <c r="R38" s="183">
        <f t="shared" si="5"/>
        <v>0</v>
      </c>
    </row>
    <row r="39" spans="1:18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3">
        <f>'[96]Managerial P&amp;L-CQ'!$C39</f>
        <v>0</v>
      </c>
      <c r="E39" s="183">
        <f>[106]Sheet1!$C37</f>
        <v>0</v>
      </c>
      <c r="F39" s="183">
        <f t="shared" si="1"/>
        <v>0</v>
      </c>
      <c r="G39" s="183">
        <f>'[96]Managerial P&amp;L-CQ'!$D39</f>
        <v>0</v>
      </c>
      <c r="H39" s="183">
        <f>[106]Sheet1!$D37</f>
        <v>0</v>
      </c>
      <c r="I39" s="183">
        <f t="shared" si="2"/>
        <v>0</v>
      </c>
      <c r="J39" s="183">
        <f>'[96]Managerial P&amp;L-CQ'!$E39</f>
        <v>0</v>
      </c>
      <c r="K39" s="183">
        <f>[106]Sheet1!$E37</f>
        <v>0</v>
      </c>
      <c r="L39" s="183">
        <f t="shared" si="3"/>
        <v>0</v>
      </c>
      <c r="M39" s="183">
        <f>'[96]Managerial P&amp;L-CQ'!$F39</f>
        <v>0</v>
      </c>
      <c r="N39" s="183">
        <f>[106]Sheet1!$F37</f>
        <v>0</v>
      </c>
      <c r="O39" s="183">
        <f t="shared" si="4"/>
        <v>0</v>
      </c>
      <c r="P39" s="183">
        <f>'[96]Managerial P&amp;L-CQ'!$O39</f>
        <v>0</v>
      </c>
      <c r="Q39" s="183">
        <f>[106]Sheet1!$G37</f>
        <v>0</v>
      </c>
      <c r="R39" s="184">
        <f t="shared" si="5"/>
        <v>0</v>
      </c>
    </row>
    <row r="40" spans="1:18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3">
        <f>'[96]Managerial P&amp;L-CQ'!$C40</f>
        <v>0</v>
      </c>
      <c r="E40" s="183">
        <f>[106]Sheet1!$C38</f>
        <v>0</v>
      </c>
      <c r="F40" s="183">
        <f t="shared" si="1"/>
        <v>0</v>
      </c>
      <c r="G40" s="183">
        <f>'[96]Managerial P&amp;L-CQ'!$D40</f>
        <v>0</v>
      </c>
      <c r="H40" s="183">
        <f>[106]Sheet1!$D38</f>
        <v>0</v>
      </c>
      <c r="I40" s="183">
        <f t="shared" si="2"/>
        <v>0</v>
      </c>
      <c r="J40" s="183">
        <f>'[96]Managerial P&amp;L-CQ'!$E40</f>
        <v>0</v>
      </c>
      <c r="K40" s="183">
        <f>[106]Sheet1!$E38</f>
        <v>0</v>
      </c>
      <c r="L40" s="183">
        <f t="shared" si="3"/>
        <v>0</v>
      </c>
      <c r="M40" s="183">
        <f>'[96]Managerial P&amp;L-CQ'!$F40</f>
        <v>0</v>
      </c>
      <c r="N40" s="183">
        <f>[106]Sheet1!$F38</f>
        <v>0</v>
      </c>
      <c r="O40" s="183">
        <f t="shared" si="4"/>
        <v>0</v>
      </c>
      <c r="P40" s="183">
        <f>'[96]Managerial P&amp;L-CQ'!$O40</f>
        <v>0</v>
      </c>
      <c r="Q40" s="183">
        <f>[106]Sheet1!$G38</f>
        <v>0</v>
      </c>
      <c r="R40" s="183">
        <f t="shared" si="5"/>
        <v>0</v>
      </c>
    </row>
    <row r="41" spans="1:18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3">
        <f>'[96]Managerial P&amp;L-CQ'!$C41</f>
        <v>0</v>
      </c>
      <c r="E41" s="183">
        <f>[106]Sheet1!$C39</f>
        <v>0</v>
      </c>
      <c r="F41" s="183">
        <f t="shared" si="1"/>
        <v>0</v>
      </c>
      <c r="G41" s="183">
        <f>'[96]Managerial P&amp;L-CQ'!$D41</f>
        <v>0</v>
      </c>
      <c r="H41" s="183">
        <f>[106]Sheet1!$D39</f>
        <v>0</v>
      </c>
      <c r="I41" s="183">
        <f t="shared" si="2"/>
        <v>0</v>
      </c>
      <c r="J41" s="183">
        <f>'[96]Managerial P&amp;L-CQ'!$E41</f>
        <v>0</v>
      </c>
      <c r="K41" s="183">
        <f>[106]Sheet1!$E39</f>
        <v>0</v>
      </c>
      <c r="L41" s="183">
        <f t="shared" si="3"/>
        <v>0</v>
      </c>
      <c r="M41" s="183">
        <f>'[96]Managerial P&amp;L-CQ'!$F41</f>
        <v>0</v>
      </c>
      <c r="N41" s="183">
        <f>[106]Sheet1!$F39</f>
        <v>0</v>
      </c>
      <c r="O41" s="183">
        <f t="shared" si="4"/>
        <v>0</v>
      </c>
      <c r="P41" s="183">
        <f>'[96]Managerial P&amp;L-CQ'!$O41</f>
        <v>0</v>
      </c>
      <c r="Q41" s="183">
        <f>[106]Sheet1!$G39</f>
        <v>0</v>
      </c>
      <c r="R41" s="183">
        <f t="shared" si="5"/>
        <v>0</v>
      </c>
    </row>
    <row r="42" spans="1:18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3">
        <f>'[96]Managerial P&amp;L-CQ'!$C42</f>
        <v>0</v>
      </c>
      <c r="E42" s="183">
        <f>[106]Sheet1!$C40</f>
        <v>0</v>
      </c>
      <c r="F42" s="183">
        <f t="shared" si="1"/>
        <v>0</v>
      </c>
      <c r="G42" s="183">
        <f>'[96]Managerial P&amp;L-CQ'!$D42</f>
        <v>0</v>
      </c>
      <c r="H42" s="183">
        <f>[106]Sheet1!$D40</f>
        <v>0</v>
      </c>
      <c r="I42" s="183">
        <f t="shared" si="2"/>
        <v>0</v>
      </c>
      <c r="J42" s="183">
        <f>'[96]Managerial P&amp;L-CQ'!$E42</f>
        <v>0</v>
      </c>
      <c r="K42" s="183">
        <f>[106]Sheet1!$E40</f>
        <v>0</v>
      </c>
      <c r="L42" s="183">
        <f t="shared" si="3"/>
        <v>0</v>
      </c>
      <c r="M42" s="183">
        <f>'[96]Managerial P&amp;L-CQ'!$F42</f>
        <v>0</v>
      </c>
      <c r="N42" s="183">
        <f>[106]Sheet1!$F40</f>
        <v>0</v>
      </c>
      <c r="O42" s="183">
        <f t="shared" si="4"/>
        <v>0</v>
      </c>
      <c r="P42" s="183">
        <f>'[96]Managerial P&amp;L-CQ'!$O42</f>
        <v>0</v>
      </c>
      <c r="Q42" s="183">
        <f>[106]Sheet1!$G40</f>
        <v>0</v>
      </c>
      <c r="R42" s="183">
        <f t="shared" si="5"/>
        <v>0</v>
      </c>
    </row>
    <row r="43" spans="1:18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3">
        <f>'[96]Managerial P&amp;L-CQ'!$C43</f>
        <v>0</v>
      </c>
      <c r="E43" s="183">
        <f>[106]Sheet1!$C41</f>
        <v>0</v>
      </c>
      <c r="F43" s="183">
        <f t="shared" si="1"/>
        <v>0</v>
      </c>
      <c r="G43" s="183">
        <f>'[96]Managerial P&amp;L-CQ'!$D43</f>
        <v>0</v>
      </c>
      <c r="H43" s="183">
        <f>[106]Sheet1!$D41</f>
        <v>0</v>
      </c>
      <c r="I43" s="183">
        <f t="shared" si="2"/>
        <v>0</v>
      </c>
      <c r="J43" s="183">
        <f>'[96]Managerial P&amp;L-CQ'!$E43</f>
        <v>0</v>
      </c>
      <c r="K43" s="183">
        <f>[106]Sheet1!$E41</f>
        <v>0</v>
      </c>
      <c r="L43" s="183">
        <f t="shared" si="3"/>
        <v>0</v>
      </c>
      <c r="M43" s="183">
        <f>'[96]Managerial P&amp;L-CQ'!$F43</f>
        <v>0</v>
      </c>
      <c r="N43" s="183">
        <f>[106]Sheet1!$F41</f>
        <v>0</v>
      </c>
      <c r="O43" s="183">
        <f t="shared" si="4"/>
        <v>0</v>
      </c>
      <c r="P43" s="183">
        <f>'[96]Managerial P&amp;L-CQ'!$O43</f>
        <v>0</v>
      </c>
      <c r="Q43" s="183">
        <f>[106]Sheet1!$G41</f>
        <v>0</v>
      </c>
      <c r="R43" s="183">
        <f t="shared" si="5"/>
        <v>0</v>
      </c>
    </row>
    <row r="44" spans="1:18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3">
        <f>'[96]Managerial P&amp;L-CQ'!$C44</f>
        <v>0</v>
      </c>
      <c r="E44" s="183">
        <f>[106]Sheet1!$C42</f>
        <v>0</v>
      </c>
      <c r="F44" s="183">
        <f t="shared" si="1"/>
        <v>0</v>
      </c>
      <c r="G44" s="183">
        <f>'[96]Managerial P&amp;L-CQ'!$D44</f>
        <v>0</v>
      </c>
      <c r="H44" s="183">
        <f>[106]Sheet1!$D42</f>
        <v>0</v>
      </c>
      <c r="I44" s="183">
        <f t="shared" si="2"/>
        <v>0</v>
      </c>
      <c r="J44" s="183">
        <f>'[96]Managerial P&amp;L-CQ'!$E44</f>
        <v>0</v>
      </c>
      <c r="K44" s="183">
        <f>[106]Sheet1!$E42</f>
        <v>0</v>
      </c>
      <c r="L44" s="183">
        <f t="shared" si="3"/>
        <v>0</v>
      </c>
      <c r="M44" s="183">
        <f>'[96]Managerial P&amp;L-CQ'!$F44</f>
        <v>0</v>
      </c>
      <c r="N44" s="183">
        <f>[106]Sheet1!$F42</f>
        <v>0</v>
      </c>
      <c r="O44" s="183">
        <f t="shared" si="4"/>
        <v>0</v>
      </c>
      <c r="P44" s="183">
        <f>'[96]Managerial P&amp;L-CQ'!$O44</f>
        <v>0</v>
      </c>
      <c r="Q44" s="183">
        <f>[106]Sheet1!$G42</f>
        <v>0</v>
      </c>
      <c r="R44" s="183">
        <f t="shared" si="5"/>
        <v>0</v>
      </c>
    </row>
    <row r="45" spans="1:18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3">
        <f>'[96]Managerial P&amp;L-CQ'!$C45</f>
        <v>0</v>
      </c>
      <c r="E45" s="183">
        <f>[106]Sheet1!$C43</f>
        <v>0</v>
      </c>
      <c r="F45" s="183">
        <f t="shared" si="1"/>
        <v>0</v>
      </c>
      <c r="G45" s="183">
        <f>'[96]Managerial P&amp;L-CQ'!$D45</f>
        <v>0</v>
      </c>
      <c r="H45" s="183">
        <f>[106]Sheet1!$D43</f>
        <v>0</v>
      </c>
      <c r="I45" s="183">
        <f t="shared" si="2"/>
        <v>0</v>
      </c>
      <c r="J45" s="183">
        <f>'[96]Managerial P&amp;L-CQ'!$E45</f>
        <v>0</v>
      </c>
      <c r="K45" s="183">
        <f>[106]Sheet1!$E43</f>
        <v>0</v>
      </c>
      <c r="L45" s="183">
        <f t="shared" si="3"/>
        <v>0</v>
      </c>
      <c r="M45" s="183">
        <f>'[96]Managerial P&amp;L-CQ'!$F45</f>
        <v>0</v>
      </c>
      <c r="N45" s="183">
        <f>[106]Sheet1!$F43</f>
        <v>0</v>
      </c>
      <c r="O45" s="183">
        <f t="shared" si="4"/>
        <v>0</v>
      </c>
      <c r="P45" s="183">
        <f>'[96]Managerial P&amp;L-CQ'!$O45</f>
        <v>0</v>
      </c>
      <c r="Q45" s="183">
        <f>[106]Sheet1!$G43</f>
        <v>0</v>
      </c>
      <c r="R45" s="183">
        <f t="shared" si="5"/>
        <v>0</v>
      </c>
    </row>
    <row r="46" spans="1:18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3">
        <f>'[96]Managerial P&amp;L-CQ'!$C46</f>
        <v>0</v>
      </c>
      <c r="E46" s="183">
        <f>[106]Sheet1!$C44</f>
        <v>0</v>
      </c>
      <c r="F46" s="183">
        <f t="shared" si="1"/>
        <v>0</v>
      </c>
      <c r="G46" s="183">
        <f>'[96]Managerial P&amp;L-CQ'!$D46</f>
        <v>0</v>
      </c>
      <c r="H46" s="183">
        <f>[106]Sheet1!$D44</f>
        <v>0</v>
      </c>
      <c r="I46" s="183">
        <f t="shared" si="2"/>
        <v>0</v>
      </c>
      <c r="J46" s="183">
        <f>'[96]Managerial P&amp;L-CQ'!$E46</f>
        <v>0</v>
      </c>
      <c r="K46" s="183">
        <f>[106]Sheet1!$E44</f>
        <v>0</v>
      </c>
      <c r="L46" s="183">
        <f t="shared" si="3"/>
        <v>0</v>
      </c>
      <c r="M46" s="183">
        <f>'[96]Managerial P&amp;L-CQ'!$F46</f>
        <v>0</v>
      </c>
      <c r="N46" s="183">
        <f>[106]Sheet1!$F44</f>
        <v>0</v>
      </c>
      <c r="O46" s="183">
        <f t="shared" si="4"/>
        <v>0</v>
      </c>
      <c r="P46" s="183">
        <f>'[96]Managerial P&amp;L-CQ'!$O46</f>
        <v>0</v>
      </c>
      <c r="Q46" s="183">
        <f>[106]Sheet1!$G44</f>
        <v>0</v>
      </c>
      <c r="R46" s="183">
        <f t="shared" si="5"/>
        <v>0</v>
      </c>
    </row>
    <row r="47" spans="1:18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3">
        <f>'[96]Managerial P&amp;L-CQ'!$C47</f>
        <v>0</v>
      </c>
      <c r="E47" s="183">
        <f>[106]Sheet1!$C45</f>
        <v>0</v>
      </c>
      <c r="F47" s="183">
        <f t="shared" si="1"/>
        <v>0</v>
      </c>
      <c r="G47" s="183">
        <f>'[96]Managerial P&amp;L-CQ'!$D47</f>
        <v>0</v>
      </c>
      <c r="H47" s="183">
        <f>[106]Sheet1!$D45</f>
        <v>0</v>
      </c>
      <c r="I47" s="183">
        <f t="shared" si="2"/>
        <v>0</v>
      </c>
      <c r="J47" s="183">
        <f>'[96]Managerial P&amp;L-CQ'!$E47</f>
        <v>0</v>
      </c>
      <c r="K47" s="183">
        <f>[106]Sheet1!$E45</f>
        <v>0</v>
      </c>
      <c r="L47" s="183">
        <f t="shared" si="3"/>
        <v>0</v>
      </c>
      <c r="M47" s="183">
        <f>'[96]Managerial P&amp;L-CQ'!$F47</f>
        <v>0</v>
      </c>
      <c r="N47" s="183">
        <f>[106]Sheet1!$F45</f>
        <v>0</v>
      </c>
      <c r="O47" s="183">
        <f t="shared" si="4"/>
        <v>0</v>
      </c>
      <c r="P47" s="183">
        <f>'[96]Managerial P&amp;L-CQ'!$O47</f>
        <v>0</v>
      </c>
      <c r="Q47" s="183">
        <f>[106]Sheet1!$G45</f>
        <v>0</v>
      </c>
      <c r="R47" s="183">
        <f t="shared" si="5"/>
        <v>0</v>
      </c>
    </row>
    <row r="48" spans="1:18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3">
        <f>'[96]Managerial P&amp;L-CQ'!$C48</f>
        <v>0</v>
      </c>
      <c r="E48" s="183">
        <f>[106]Sheet1!$C46</f>
        <v>0</v>
      </c>
      <c r="F48" s="183">
        <f t="shared" si="1"/>
        <v>0</v>
      </c>
      <c r="G48" s="183">
        <f>'[96]Managerial P&amp;L-CQ'!$D48</f>
        <v>0</v>
      </c>
      <c r="H48" s="183">
        <f>[106]Sheet1!$D46</f>
        <v>0</v>
      </c>
      <c r="I48" s="183">
        <f t="shared" si="2"/>
        <v>0</v>
      </c>
      <c r="J48" s="183">
        <f>'[96]Managerial P&amp;L-CQ'!$E48</f>
        <v>0</v>
      </c>
      <c r="K48" s="183">
        <f>[106]Sheet1!$E46</f>
        <v>0</v>
      </c>
      <c r="L48" s="183">
        <f t="shared" si="3"/>
        <v>0</v>
      </c>
      <c r="M48" s="183">
        <f>'[96]Managerial P&amp;L-CQ'!$F48</f>
        <v>0</v>
      </c>
      <c r="N48" s="183">
        <f>[106]Sheet1!$F46</f>
        <v>0</v>
      </c>
      <c r="O48" s="183">
        <f t="shared" si="4"/>
        <v>0</v>
      </c>
      <c r="P48" s="183">
        <f>'[96]Managerial P&amp;L-CQ'!$O48</f>
        <v>0</v>
      </c>
      <c r="Q48" s="183">
        <f>[106]Sheet1!$G46</f>
        <v>0</v>
      </c>
      <c r="R48" s="183">
        <f t="shared" si="5"/>
        <v>0</v>
      </c>
    </row>
    <row r="49" spans="1:18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3">
        <f>'[96]Managerial P&amp;L-CQ'!$C49</f>
        <v>0</v>
      </c>
      <c r="E49" s="183">
        <f>[106]Sheet1!$C47</f>
        <v>0</v>
      </c>
      <c r="F49" s="183">
        <f t="shared" si="1"/>
        <v>0</v>
      </c>
      <c r="G49" s="183">
        <f>'[96]Managerial P&amp;L-CQ'!$D49</f>
        <v>0</v>
      </c>
      <c r="H49" s="183">
        <f>[106]Sheet1!$D47</f>
        <v>0</v>
      </c>
      <c r="I49" s="183">
        <f t="shared" si="2"/>
        <v>0</v>
      </c>
      <c r="J49" s="183">
        <f>'[96]Managerial P&amp;L-CQ'!$E49</f>
        <v>0</v>
      </c>
      <c r="K49" s="183">
        <f>[106]Sheet1!$E47</f>
        <v>0</v>
      </c>
      <c r="L49" s="183">
        <f t="shared" si="3"/>
        <v>0</v>
      </c>
      <c r="M49" s="183">
        <f>'[96]Managerial P&amp;L-CQ'!$F49</f>
        <v>0</v>
      </c>
      <c r="N49" s="183">
        <f>[106]Sheet1!$F47</f>
        <v>0</v>
      </c>
      <c r="O49" s="183">
        <f t="shared" si="4"/>
        <v>0</v>
      </c>
      <c r="P49" s="183">
        <f>'[96]Managerial P&amp;L-CQ'!$O49</f>
        <v>0</v>
      </c>
      <c r="Q49" s="183">
        <f>[106]Sheet1!$G47</f>
        <v>0</v>
      </c>
      <c r="R49" s="183">
        <f t="shared" si="5"/>
        <v>0</v>
      </c>
    </row>
    <row r="50" spans="1:18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3">
        <f>'[96]Managerial P&amp;L-CQ'!$C50</f>
        <v>0</v>
      </c>
      <c r="E50" s="183">
        <f>[106]Sheet1!$C48</f>
        <v>0</v>
      </c>
      <c r="F50" s="183">
        <f t="shared" si="1"/>
        <v>0</v>
      </c>
      <c r="G50" s="183">
        <f>'[96]Managerial P&amp;L-CQ'!$D50</f>
        <v>0</v>
      </c>
      <c r="H50" s="183">
        <f>[106]Sheet1!$D48</f>
        <v>0</v>
      </c>
      <c r="I50" s="183">
        <f t="shared" si="2"/>
        <v>0</v>
      </c>
      <c r="J50" s="183">
        <f>'[96]Managerial P&amp;L-CQ'!$E50</f>
        <v>0</v>
      </c>
      <c r="K50" s="183">
        <f>[106]Sheet1!$E48</f>
        <v>0</v>
      </c>
      <c r="L50" s="183">
        <f t="shared" si="3"/>
        <v>0</v>
      </c>
      <c r="M50" s="183">
        <f>'[96]Managerial P&amp;L-CQ'!$F50</f>
        <v>0</v>
      </c>
      <c r="N50" s="183">
        <f>[106]Sheet1!$F48</f>
        <v>0</v>
      </c>
      <c r="O50" s="183">
        <f t="shared" si="4"/>
        <v>0</v>
      </c>
      <c r="P50" s="183">
        <f>'[96]Managerial P&amp;L-CQ'!$O50</f>
        <v>0</v>
      </c>
      <c r="Q50" s="183">
        <f>[106]Sheet1!$G48</f>
        <v>0</v>
      </c>
      <c r="R50" s="183">
        <f t="shared" si="5"/>
        <v>0</v>
      </c>
    </row>
    <row r="51" spans="1:18" s="15" customFormat="1" ht="15.95" customHeight="1" x14ac:dyDescent="0.2">
      <c r="A51" s="39"/>
      <c r="B51" s="180">
        <f t="shared" si="0"/>
        <v>48</v>
      </c>
      <c r="C51" s="172" t="s">
        <v>1636</v>
      </c>
      <c r="D51" s="183">
        <f>'[96]Managerial P&amp;L-CQ'!$C51</f>
        <v>0</v>
      </c>
      <c r="E51" s="183">
        <f>[106]Sheet1!$C49</f>
        <v>0</v>
      </c>
      <c r="F51" s="183">
        <f t="shared" si="1"/>
        <v>0</v>
      </c>
      <c r="G51" s="183">
        <f>'[96]Managerial P&amp;L-CQ'!$D51</f>
        <v>0</v>
      </c>
      <c r="H51" s="183">
        <f>[106]Sheet1!$D49</f>
        <v>0</v>
      </c>
      <c r="I51" s="183">
        <f t="shared" si="2"/>
        <v>0</v>
      </c>
      <c r="J51" s="183">
        <f>'[96]Managerial P&amp;L-CQ'!$E51</f>
        <v>0</v>
      </c>
      <c r="K51" s="183">
        <f>[106]Sheet1!$E49</f>
        <v>0</v>
      </c>
      <c r="L51" s="183">
        <f t="shared" si="3"/>
        <v>0</v>
      </c>
      <c r="M51" s="183">
        <f>'[96]Managerial P&amp;L-CQ'!$F51</f>
        <v>0</v>
      </c>
      <c r="N51" s="183">
        <f>[106]Sheet1!$F49</f>
        <v>0</v>
      </c>
      <c r="O51" s="183">
        <f t="shared" si="4"/>
        <v>0</v>
      </c>
      <c r="P51" s="183">
        <f>'[96]Managerial P&amp;L-CQ'!$O51</f>
        <v>0</v>
      </c>
      <c r="Q51" s="183">
        <f>[106]Sheet1!$G49</f>
        <v>0</v>
      </c>
      <c r="R51" s="183">
        <f t="shared" si="5"/>
        <v>0</v>
      </c>
    </row>
    <row r="52" spans="1:18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3">
        <f>'[96]Managerial P&amp;L-CQ'!$C52</f>
        <v>0</v>
      </c>
      <c r="E52" s="183">
        <f>[106]Sheet1!$C50</f>
        <v>0</v>
      </c>
      <c r="F52" s="183">
        <f t="shared" si="1"/>
        <v>0</v>
      </c>
      <c r="G52" s="183">
        <f>'[96]Managerial P&amp;L-CQ'!$D52</f>
        <v>0</v>
      </c>
      <c r="H52" s="183">
        <f>[106]Sheet1!$D50</f>
        <v>0</v>
      </c>
      <c r="I52" s="183">
        <f t="shared" si="2"/>
        <v>0</v>
      </c>
      <c r="J52" s="183">
        <f>'[96]Managerial P&amp;L-CQ'!$E52</f>
        <v>0</v>
      </c>
      <c r="K52" s="183">
        <f>[106]Sheet1!$E50</f>
        <v>0</v>
      </c>
      <c r="L52" s="183">
        <f t="shared" si="3"/>
        <v>0</v>
      </c>
      <c r="M52" s="183">
        <f>'[96]Managerial P&amp;L-CQ'!$F52</f>
        <v>213.77</v>
      </c>
      <c r="N52" s="183">
        <f>[106]Sheet1!$F50</f>
        <v>213.77</v>
      </c>
      <c r="O52" s="183">
        <f t="shared" si="4"/>
        <v>0</v>
      </c>
      <c r="P52" s="183">
        <f>'[96]Managerial P&amp;L-CQ'!$O52</f>
        <v>213.77</v>
      </c>
      <c r="Q52" s="183">
        <f>[106]Sheet1!$G50</f>
        <v>213.77</v>
      </c>
      <c r="R52" s="183">
        <f t="shared" si="5"/>
        <v>0</v>
      </c>
    </row>
    <row r="53" spans="1:18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3">
        <f>'[96]Managerial P&amp;L-CQ'!$C53</f>
        <v>0</v>
      </c>
      <c r="E53" s="183">
        <f>[106]Sheet1!$C51</f>
        <v>0</v>
      </c>
      <c r="F53" s="183">
        <f t="shared" si="1"/>
        <v>0</v>
      </c>
      <c r="G53" s="183">
        <f>'[96]Managerial P&amp;L-CQ'!$D53</f>
        <v>0</v>
      </c>
      <c r="H53" s="183">
        <f>[106]Sheet1!$D51</f>
        <v>0</v>
      </c>
      <c r="I53" s="183">
        <f t="shared" si="2"/>
        <v>0</v>
      </c>
      <c r="J53" s="183">
        <f>'[96]Managerial P&amp;L-CQ'!$E53</f>
        <v>0</v>
      </c>
      <c r="K53" s="183">
        <f>[106]Sheet1!$E51</f>
        <v>0</v>
      </c>
      <c r="L53" s="183">
        <f t="shared" si="3"/>
        <v>0</v>
      </c>
      <c r="M53" s="183">
        <f>'[96]Managerial P&amp;L-CQ'!$F53</f>
        <v>0</v>
      </c>
      <c r="N53" s="183">
        <f>[106]Sheet1!$F51</f>
        <v>0</v>
      </c>
      <c r="O53" s="183">
        <f t="shared" si="4"/>
        <v>0</v>
      </c>
      <c r="P53" s="183">
        <f>'[96]Managerial P&amp;L-CQ'!$O53</f>
        <v>0</v>
      </c>
      <c r="Q53" s="183">
        <f>[106]Sheet1!$G51</f>
        <v>0</v>
      </c>
      <c r="R53" s="184">
        <f t="shared" si="5"/>
        <v>0</v>
      </c>
    </row>
    <row r="54" spans="1:18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3">
        <f>'[96]Managerial P&amp;L-CQ'!$C54</f>
        <v>0</v>
      </c>
      <c r="E54" s="183">
        <f>[106]Sheet1!$C52</f>
        <v>0</v>
      </c>
      <c r="F54" s="183">
        <f t="shared" si="1"/>
        <v>0</v>
      </c>
      <c r="G54" s="183">
        <f>'[96]Managerial P&amp;L-CQ'!$D54</f>
        <v>0</v>
      </c>
      <c r="H54" s="183">
        <f>[106]Sheet1!$D52</f>
        <v>0</v>
      </c>
      <c r="I54" s="183">
        <f t="shared" si="2"/>
        <v>0</v>
      </c>
      <c r="J54" s="183">
        <f>'[96]Managerial P&amp;L-CQ'!$E54</f>
        <v>0</v>
      </c>
      <c r="K54" s="183">
        <f>[106]Sheet1!$E52</f>
        <v>0</v>
      </c>
      <c r="L54" s="183">
        <f t="shared" si="3"/>
        <v>0</v>
      </c>
      <c r="M54" s="183">
        <f>'[96]Managerial P&amp;L-CQ'!$F54</f>
        <v>213.77</v>
      </c>
      <c r="N54" s="183">
        <f>[106]Sheet1!$F52</f>
        <v>213.77</v>
      </c>
      <c r="O54" s="183">
        <f t="shared" si="4"/>
        <v>0</v>
      </c>
      <c r="P54" s="183">
        <f>'[96]Managerial P&amp;L-CQ'!$O54</f>
        <v>213.77</v>
      </c>
      <c r="Q54" s="183">
        <f>[106]Sheet1!$G52</f>
        <v>213.77</v>
      </c>
      <c r="R54" s="183">
        <f t="shared" si="5"/>
        <v>0</v>
      </c>
    </row>
    <row r="55" spans="1:18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3">
        <f>'[96]Managerial P&amp;L-CQ'!$C55</f>
        <v>0</v>
      </c>
      <c r="E55" s="183">
        <f>[106]Sheet1!$C53</f>
        <v>0</v>
      </c>
      <c r="F55" s="183">
        <f t="shared" si="1"/>
        <v>0</v>
      </c>
      <c r="G55" s="183">
        <f>'[96]Managerial P&amp;L-CQ'!$D55</f>
        <v>0</v>
      </c>
      <c r="H55" s="183">
        <f>[106]Sheet1!$D53</f>
        <v>0</v>
      </c>
      <c r="I55" s="183">
        <f t="shared" si="2"/>
        <v>0</v>
      </c>
      <c r="J55" s="183">
        <f>'[96]Managerial P&amp;L-CQ'!$E55</f>
        <v>0</v>
      </c>
      <c r="K55" s="183">
        <f>[106]Sheet1!$E53</f>
        <v>0</v>
      </c>
      <c r="L55" s="183">
        <f t="shared" si="3"/>
        <v>0</v>
      </c>
      <c r="M55" s="183">
        <f>'[96]Managerial P&amp;L-CQ'!$F55</f>
        <v>0</v>
      </c>
      <c r="N55" s="183">
        <f>[106]Sheet1!$F53</f>
        <v>0</v>
      </c>
      <c r="O55" s="183">
        <f t="shared" si="4"/>
        <v>0</v>
      </c>
      <c r="P55" s="183">
        <f>'[96]Managerial P&amp;L-CQ'!$O55</f>
        <v>0</v>
      </c>
      <c r="Q55" s="183">
        <f>[106]Sheet1!$G53</f>
        <v>0</v>
      </c>
      <c r="R55" s="183">
        <f t="shared" si="5"/>
        <v>0</v>
      </c>
    </row>
    <row r="56" spans="1:18" s="15" customFormat="1" ht="15.95" customHeight="1" x14ac:dyDescent="0.2">
      <c r="A56" s="39"/>
      <c r="B56" s="180">
        <f t="shared" si="0"/>
        <v>53</v>
      </c>
      <c r="C56" s="172" t="s">
        <v>1636</v>
      </c>
      <c r="D56" s="183">
        <f>'[96]Managerial P&amp;L-CQ'!$C56</f>
        <v>0</v>
      </c>
      <c r="E56" s="183">
        <f>[106]Sheet1!$C54</f>
        <v>0</v>
      </c>
      <c r="F56" s="183">
        <f t="shared" si="1"/>
        <v>0</v>
      </c>
      <c r="G56" s="183">
        <f>'[96]Managerial P&amp;L-CQ'!$D56</f>
        <v>0</v>
      </c>
      <c r="H56" s="183">
        <f>[106]Sheet1!$D54</f>
        <v>0</v>
      </c>
      <c r="I56" s="183">
        <f t="shared" si="2"/>
        <v>0</v>
      </c>
      <c r="J56" s="183">
        <f>'[96]Managerial P&amp;L-CQ'!$E56</f>
        <v>0</v>
      </c>
      <c r="K56" s="183">
        <f>[106]Sheet1!$E54</f>
        <v>0</v>
      </c>
      <c r="L56" s="183">
        <f t="shared" si="3"/>
        <v>0</v>
      </c>
      <c r="M56" s="183">
        <f>'[96]Managerial P&amp;L-CQ'!$F56</f>
        <v>0</v>
      </c>
      <c r="N56" s="183">
        <f>[106]Sheet1!$F54</f>
        <v>0</v>
      </c>
      <c r="O56" s="183">
        <f t="shared" si="4"/>
        <v>0</v>
      </c>
      <c r="P56" s="183">
        <f>'[96]Managerial P&amp;L-CQ'!$O56</f>
        <v>0</v>
      </c>
      <c r="Q56" s="183">
        <f>[106]Sheet1!$G54</f>
        <v>0</v>
      </c>
      <c r="R56" s="183">
        <f t="shared" si="5"/>
        <v>0</v>
      </c>
    </row>
    <row r="57" spans="1:18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3">
        <f>'[96]Managerial P&amp;L-CQ'!$C57</f>
        <v>0</v>
      </c>
      <c r="E57" s="183">
        <f>[106]Sheet1!$C55</f>
        <v>0</v>
      </c>
      <c r="F57" s="183">
        <f t="shared" si="1"/>
        <v>0</v>
      </c>
      <c r="G57" s="183">
        <f>'[96]Managerial P&amp;L-CQ'!$D57</f>
        <v>0</v>
      </c>
      <c r="H57" s="183">
        <f>[106]Sheet1!$D55</f>
        <v>0</v>
      </c>
      <c r="I57" s="183">
        <f t="shared" si="2"/>
        <v>0</v>
      </c>
      <c r="J57" s="183">
        <f>'[96]Managerial P&amp;L-CQ'!$E57</f>
        <v>469.03</v>
      </c>
      <c r="K57" s="183">
        <f>[106]Sheet1!$E55</f>
        <v>469.03</v>
      </c>
      <c r="L57" s="183">
        <f t="shared" si="3"/>
        <v>0</v>
      </c>
      <c r="M57" s="183">
        <f>'[96]Managerial P&amp;L-CQ'!$F57</f>
        <v>16784.79</v>
      </c>
      <c r="N57" s="183" t="str">
        <f>[106]Sheet1!$F55</f>
        <v>16,784.79</v>
      </c>
      <c r="O57" s="183">
        <f t="shared" si="4"/>
        <v>0</v>
      </c>
      <c r="P57" s="183">
        <f>'[96]Managerial P&amp;L-CQ'!$O57</f>
        <v>17253.82</v>
      </c>
      <c r="Q57" s="183" t="str">
        <f>[106]Sheet1!$G55</f>
        <v>17,253.82</v>
      </c>
      <c r="R57" s="183">
        <f t="shared" si="5"/>
        <v>0</v>
      </c>
    </row>
    <row r="58" spans="1:18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3">
        <f>'[96]Managerial P&amp;L-CQ'!$C58</f>
        <v>0</v>
      </c>
      <c r="E58" s="183">
        <f>[106]Sheet1!$C56</f>
        <v>0</v>
      </c>
      <c r="F58" s="183">
        <f t="shared" si="1"/>
        <v>0</v>
      </c>
      <c r="G58" s="183">
        <f>'[96]Managerial P&amp;L-CQ'!$D58</f>
        <v>0</v>
      </c>
      <c r="H58" s="183">
        <f>[106]Sheet1!$D56</f>
        <v>0</v>
      </c>
      <c r="I58" s="183">
        <f t="shared" si="2"/>
        <v>0</v>
      </c>
      <c r="J58" s="183">
        <f>'[96]Managerial P&amp;L-CQ'!$E58</f>
        <v>0</v>
      </c>
      <c r="K58" s="183">
        <f>[106]Sheet1!$E56</f>
        <v>0</v>
      </c>
      <c r="L58" s="183">
        <f t="shared" si="3"/>
        <v>0</v>
      </c>
      <c r="M58" s="183">
        <f>'[96]Managerial P&amp;L-CQ'!$F58</f>
        <v>0</v>
      </c>
      <c r="N58" s="183">
        <f>[106]Sheet1!$F56</f>
        <v>0</v>
      </c>
      <c r="O58" s="183">
        <f t="shared" si="4"/>
        <v>0</v>
      </c>
      <c r="P58" s="183">
        <f>'[96]Managerial P&amp;L-CQ'!$O58</f>
        <v>0</v>
      </c>
      <c r="Q58" s="183">
        <f>[106]Sheet1!$G56</f>
        <v>0</v>
      </c>
      <c r="R58" s="184">
        <f t="shared" si="5"/>
        <v>0</v>
      </c>
    </row>
    <row r="59" spans="1:18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3">
        <f>'[96]Managerial P&amp;L-CQ'!$C59</f>
        <v>0</v>
      </c>
      <c r="E59" s="183">
        <f>[106]Sheet1!$C57</f>
        <v>0</v>
      </c>
      <c r="F59" s="183">
        <f t="shared" si="1"/>
        <v>0</v>
      </c>
      <c r="G59" s="183">
        <f>'[96]Managerial P&amp;L-CQ'!$D59</f>
        <v>0</v>
      </c>
      <c r="H59" s="183">
        <f>[106]Sheet1!$D57</f>
        <v>0</v>
      </c>
      <c r="I59" s="183">
        <f t="shared" si="2"/>
        <v>0</v>
      </c>
      <c r="J59" s="183">
        <f>'[96]Managerial P&amp;L-CQ'!$E59</f>
        <v>0</v>
      </c>
      <c r="K59" s="183">
        <f>[106]Sheet1!$E57</f>
        <v>0</v>
      </c>
      <c r="L59" s="183">
        <f t="shared" si="3"/>
        <v>0</v>
      </c>
      <c r="M59" s="183">
        <f>'[96]Managerial P&amp;L-CQ'!$F59</f>
        <v>0</v>
      </c>
      <c r="N59" s="183">
        <f>[106]Sheet1!$F57</f>
        <v>0</v>
      </c>
      <c r="O59" s="183">
        <f t="shared" si="4"/>
        <v>0</v>
      </c>
      <c r="P59" s="183">
        <f>'[96]Managerial P&amp;L-CQ'!$O59</f>
        <v>0</v>
      </c>
      <c r="Q59" s="183">
        <f>[106]Sheet1!$G57</f>
        <v>0</v>
      </c>
      <c r="R59" s="183">
        <f t="shared" si="5"/>
        <v>0</v>
      </c>
    </row>
    <row r="60" spans="1:18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3">
        <f>'[96]Managerial P&amp;L-CQ'!$C60</f>
        <v>0</v>
      </c>
      <c r="E60" s="183">
        <f>[106]Sheet1!$C58</f>
        <v>0</v>
      </c>
      <c r="F60" s="183">
        <f t="shared" si="1"/>
        <v>0</v>
      </c>
      <c r="G60" s="183">
        <f>'[96]Managerial P&amp;L-CQ'!$D60</f>
        <v>0</v>
      </c>
      <c r="H60" s="183">
        <f>[106]Sheet1!$D58</f>
        <v>0</v>
      </c>
      <c r="I60" s="183">
        <f t="shared" si="2"/>
        <v>0</v>
      </c>
      <c r="J60" s="183">
        <f>'[96]Managerial P&amp;L-CQ'!$E60</f>
        <v>0</v>
      </c>
      <c r="K60" s="183">
        <f>[106]Sheet1!$E58</f>
        <v>0</v>
      </c>
      <c r="L60" s="183">
        <f t="shared" si="3"/>
        <v>0</v>
      </c>
      <c r="M60" s="183">
        <f>'[96]Managerial P&amp;L-CQ'!$F60</f>
        <v>0</v>
      </c>
      <c r="N60" s="183">
        <f>[106]Sheet1!$F58</f>
        <v>0</v>
      </c>
      <c r="O60" s="183">
        <f t="shared" si="4"/>
        <v>0</v>
      </c>
      <c r="P60" s="183">
        <f>'[96]Managerial P&amp;L-CQ'!$O60</f>
        <v>0</v>
      </c>
      <c r="Q60" s="183">
        <f>[106]Sheet1!$G58</f>
        <v>0</v>
      </c>
      <c r="R60" s="183">
        <f t="shared" si="5"/>
        <v>0</v>
      </c>
    </row>
    <row r="61" spans="1:18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3">
        <f>'[96]Managerial P&amp;L-CQ'!$C61</f>
        <v>0</v>
      </c>
      <c r="E61" s="183">
        <f>[106]Sheet1!$C59</f>
        <v>0</v>
      </c>
      <c r="F61" s="183">
        <f t="shared" si="1"/>
        <v>0</v>
      </c>
      <c r="G61" s="183">
        <f>'[96]Managerial P&amp;L-CQ'!$D61</f>
        <v>0</v>
      </c>
      <c r="H61" s="183">
        <f>[106]Sheet1!$D59</f>
        <v>0</v>
      </c>
      <c r="I61" s="183">
        <f t="shared" si="2"/>
        <v>0</v>
      </c>
      <c r="J61" s="183">
        <f>'[96]Managerial P&amp;L-CQ'!$E61</f>
        <v>0</v>
      </c>
      <c r="K61" s="183">
        <f>[106]Sheet1!$E59</f>
        <v>0</v>
      </c>
      <c r="L61" s="183">
        <f t="shared" si="3"/>
        <v>0</v>
      </c>
      <c r="M61" s="183">
        <f>'[96]Managerial P&amp;L-CQ'!$F61</f>
        <v>0</v>
      </c>
      <c r="N61" s="183">
        <f>[106]Sheet1!$F59</f>
        <v>0</v>
      </c>
      <c r="O61" s="183">
        <f t="shared" si="4"/>
        <v>0</v>
      </c>
      <c r="P61" s="183">
        <f>'[96]Managerial P&amp;L-CQ'!$O61</f>
        <v>0</v>
      </c>
      <c r="Q61" s="183">
        <f>[106]Sheet1!$G59</f>
        <v>0</v>
      </c>
      <c r="R61" s="183">
        <f t="shared" si="5"/>
        <v>0</v>
      </c>
    </row>
    <row r="62" spans="1:18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3">
        <f>'[96]Managerial P&amp;L-CQ'!$C62</f>
        <v>0</v>
      </c>
      <c r="E62" s="183">
        <f>[106]Sheet1!$C60</f>
        <v>0</v>
      </c>
      <c r="F62" s="183">
        <f t="shared" si="1"/>
        <v>0</v>
      </c>
      <c r="G62" s="183">
        <f>'[96]Managerial P&amp;L-CQ'!$D62</f>
        <v>0</v>
      </c>
      <c r="H62" s="183">
        <f>[106]Sheet1!$D60</f>
        <v>0</v>
      </c>
      <c r="I62" s="183">
        <f t="shared" si="2"/>
        <v>0</v>
      </c>
      <c r="J62" s="183">
        <f>'[96]Managerial P&amp;L-CQ'!$E62</f>
        <v>0</v>
      </c>
      <c r="K62" s="183">
        <f>[106]Sheet1!$E60</f>
        <v>0</v>
      </c>
      <c r="L62" s="183">
        <f t="shared" si="3"/>
        <v>0</v>
      </c>
      <c r="M62" s="183">
        <f>'[96]Managerial P&amp;L-CQ'!$F62</f>
        <v>0</v>
      </c>
      <c r="N62" s="183">
        <f>[106]Sheet1!$F60</f>
        <v>0</v>
      </c>
      <c r="O62" s="183">
        <f t="shared" si="4"/>
        <v>0</v>
      </c>
      <c r="P62" s="183">
        <f>'[96]Managerial P&amp;L-CQ'!$O62</f>
        <v>0</v>
      </c>
      <c r="Q62" s="183">
        <f>[106]Sheet1!$G60</f>
        <v>0</v>
      </c>
      <c r="R62" s="183">
        <f t="shared" si="5"/>
        <v>0</v>
      </c>
    </row>
    <row r="63" spans="1:18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3">
        <f>'[96]Managerial P&amp;L-CQ'!$C63</f>
        <v>0</v>
      </c>
      <c r="E63" s="183">
        <f>[106]Sheet1!$C61</f>
        <v>0</v>
      </c>
      <c r="F63" s="183">
        <f t="shared" si="1"/>
        <v>0</v>
      </c>
      <c r="G63" s="183">
        <f>'[96]Managerial P&amp;L-CQ'!$D63</f>
        <v>0</v>
      </c>
      <c r="H63" s="183">
        <f>[106]Sheet1!$D61</f>
        <v>0</v>
      </c>
      <c r="I63" s="183">
        <f t="shared" si="2"/>
        <v>0</v>
      </c>
      <c r="J63" s="183">
        <f>'[96]Managerial P&amp;L-CQ'!$E63</f>
        <v>0</v>
      </c>
      <c r="K63" s="183">
        <f>[106]Sheet1!$E61</f>
        <v>0</v>
      </c>
      <c r="L63" s="183">
        <f t="shared" si="3"/>
        <v>0</v>
      </c>
      <c r="M63" s="183">
        <f>'[96]Managerial P&amp;L-CQ'!$F63</f>
        <v>0</v>
      </c>
      <c r="N63" s="183">
        <f>[106]Sheet1!$F61</f>
        <v>0</v>
      </c>
      <c r="O63" s="183">
        <f t="shared" si="4"/>
        <v>0</v>
      </c>
      <c r="P63" s="183">
        <f>'[96]Managerial P&amp;L-CQ'!$O63</f>
        <v>0</v>
      </c>
      <c r="Q63" s="183">
        <f>[106]Sheet1!$G61</f>
        <v>0</v>
      </c>
      <c r="R63" s="183">
        <f t="shared" si="5"/>
        <v>0</v>
      </c>
    </row>
    <row r="64" spans="1:18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3">
        <f>'[96]Managerial P&amp;L-CQ'!$C64</f>
        <v>0</v>
      </c>
      <c r="E64" s="183">
        <f>[106]Sheet1!$C62</f>
        <v>0</v>
      </c>
      <c r="F64" s="183">
        <f t="shared" si="1"/>
        <v>0</v>
      </c>
      <c r="G64" s="183">
        <f>'[96]Managerial P&amp;L-CQ'!$D64</f>
        <v>0</v>
      </c>
      <c r="H64" s="183">
        <f>[106]Sheet1!$D62</f>
        <v>0</v>
      </c>
      <c r="I64" s="183">
        <f t="shared" si="2"/>
        <v>0</v>
      </c>
      <c r="J64" s="183">
        <f>'[96]Managerial P&amp;L-CQ'!$E64</f>
        <v>0</v>
      </c>
      <c r="K64" s="183">
        <f>[106]Sheet1!$E62</f>
        <v>0</v>
      </c>
      <c r="L64" s="183">
        <f t="shared" si="3"/>
        <v>0</v>
      </c>
      <c r="M64" s="183">
        <f>'[96]Managerial P&amp;L-CQ'!$F64</f>
        <v>0</v>
      </c>
      <c r="N64" s="183">
        <f>[106]Sheet1!$F62</f>
        <v>0</v>
      </c>
      <c r="O64" s="183">
        <f t="shared" si="4"/>
        <v>0</v>
      </c>
      <c r="P64" s="183">
        <f>'[96]Managerial P&amp;L-CQ'!$O64</f>
        <v>0</v>
      </c>
      <c r="Q64" s="183">
        <f>[106]Sheet1!$G62</f>
        <v>0</v>
      </c>
      <c r="R64" s="183">
        <f t="shared" si="5"/>
        <v>0</v>
      </c>
    </row>
    <row r="65" spans="1:18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3">
        <f>'[96]Managerial P&amp;L-CQ'!$C65</f>
        <v>0</v>
      </c>
      <c r="E65" s="183">
        <f>[106]Sheet1!$C63</f>
        <v>0</v>
      </c>
      <c r="F65" s="183">
        <f t="shared" si="1"/>
        <v>0</v>
      </c>
      <c r="G65" s="183">
        <f>'[96]Managerial P&amp;L-CQ'!$D65</f>
        <v>0</v>
      </c>
      <c r="H65" s="183">
        <f>[106]Sheet1!$D63</f>
        <v>0</v>
      </c>
      <c r="I65" s="183">
        <f t="shared" si="2"/>
        <v>0</v>
      </c>
      <c r="J65" s="183">
        <f>'[96]Managerial P&amp;L-CQ'!$E65</f>
        <v>0</v>
      </c>
      <c r="K65" s="183">
        <f>[106]Sheet1!$E63</f>
        <v>0</v>
      </c>
      <c r="L65" s="183">
        <f t="shared" si="3"/>
        <v>0</v>
      </c>
      <c r="M65" s="183">
        <f>'[96]Managerial P&amp;L-CQ'!$F65</f>
        <v>0</v>
      </c>
      <c r="N65" s="183">
        <f>[106]Sheet1!$F63</f>
        <v>0</v>
      </c>
      <c r="O65" s="183">
        <f t="shared" si="4"/>
        <v>0</v>
      </c>
      <c r="P65" s="183">
        <f>'[96]Managerial P&amp;L-CQ'!$O65</f>
        <v>0</v>
      </c>
      <c r="Q65" s="183">
        <f>[106]Sheet1!$G63</f>
        <v>0</v>
      </c>
      <c r="R65" s="183">
        <f t="shared" si="5"/>
        <v>0</v>
      </c>
    </row>
    <row r="66" spans="1:18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3">
        <f>'[96]Managerial P&amp;L-CQ'!$C66</f>
        <v>0</v>
      </c>
      <c r="E66" s="183">
        <f>[106]Sheet1!$C64</f>
        <v>0</v>
      </c>
      <c r="F66" s="183">
        <f t="shared" si="1"/>
        <v>0</v>
      </c>
      <c r="G66" s="183">
        <f>'[96]Managerial P&amp;L-CQ'!$D66</f>
        <v>0</v>
      </c>
      <c r="H66" s="183">
        <f>[106]Sheet1!$D64</f>
        <v>0</v>
      </c>
      <c r="I66" s="183">
        <f t="shared" si="2"/>
        <v>0</v>
      </c>
      <c r="J66" s="183">
        <f>'[96]Managerial P&amp;L-CQ'!$E66</f>
        <v>0</v>
      </c>
      <c r="K66" s="183">
        <f>[106]Sheet1!$E64</f>
        <v>0</v>
      </c>
      <c r="L66" s="183">
        <f t="shared" si="3"/>
        <v>0</v>
      </c>
      <c r="M66" s="183">
        <f>'[96]Managerial P&amp;L-CQ'!$F66</f>
        <v>13000</v>
      </c>
      <c r="N66" s="183" t="str">
        <f>[106]Sheet1!$F64</f>
        <v>13,000.00</v>
      </c>
      <c r="O66" s="183">
        <f t="shared" si="4"/>
        <v>0</v>
      </c>
      <c r="P66" s="183">
        <f>'[96]Managerial P&amp;L-CQ'!$O66</f>
        <v>13000</v>
      </c>
      <c r="Q66" s="183" t="str">
        <f>[106]Sheet1!$G64</f>
        <v>13,000.00</v>
      </c>
      <c r="R66" s="183">
        <f t="shared" si="5"/>
        <v>0</v>
      </c>
    </row>
    <row r="67" spans="1:18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3">
        <f>'[96]Managerial P&amp;L-CQ'!$C67</f>
        <v>0</v>
      </c>
      <c r="E67" s="183">
        <f>[106]Sheet1!$C65</f>
        <v>0</v>
      </c>
      <c r="F67" s="183">
        <f t="shared" si="1"/>
        <v>0</v>
      </c>
      <c r="G67" s="183">
        <f>'[96]Managerial P&amp;L-CQ'!$D67</f>
        <v>0</v>
      </c>
      <c r="H67" s="183">
        <f>[106]Sheet1!$D65</f>
        <v>0</v>
      </c>
      <c r="I67" s="183">
        <f t="shared" si="2"/>
        <v>0</v>
      </c>
      <c r="J67" s="183">
        <f>'[96]Managerial P&amp;L-CQ'!$E67</f>
        <v>0</v>
      </c>
      <c r="K67" s="183">
        <f>[106]Sheet1!$E65</f>
        <v>0</v>
      </c>
      <c r="L67" s="183">
        <f t="shared" si="3"/>
        <v>0</v>
      </c>
      <c r="M67" s="183">
        <f>'[96]Managerial P&amp;L-CQ'!$F67</f>
        <v>0</v>
      </c>
      <c r="N67" s="183">
        <f>[106]Sheet1!$F65</f>
        <v>0</v>
      </c>
      <c r="O67" s="183">
        <f t="shared" si="4"/>
        <v>0</v>
      </c>
      <c r="P67" s="183">
        <f>'[96]Managerial P&amp;L-CQ'!$O67</f>
        <v>0</v>
      </c>
      <c r="Q67" s="183">
        <f>[106]Sheet1!$G65</f>
        <v>0</v>
      </c>
      <c r="R67" s="183">
        <f t="shared" si="5"/>
        <v>0</v>
      </c>
    </row>
    <row r="68" spans="1:18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3">
        <f>'[96]Managerial P&amp;L-CQ'!$C68</f>
        <v>0</v>
      </c>
      <c r="E68" s="183">
        <f>[106]Sheet1!$C66</f>
        <v>0</v>
      </c>
      <c r="F68" s="183">
        <f t="shared" si="1"/>
        <v>0</v>
      </c>
      <c r="G68" s="183">
        <f>'[96]Managerial P&amp;L-CQ'!$D68</f>
        <v>0</v>
      </c>
      <c r="H68" s="183">
        <f>[106]Sheet1!$D66</f>
        <v>0</v>
      </c>
      <c r="I68" s="183">
        <f t="shared" si="2"/>
        <v>0</v>
      </c>
      <c r="J68" s="183">
        <f>'[96]Managerial P&amp;L-CQ'!$E68</f>
        <v>0</v>
      </c>
      <c r="K68" s="183">
        <f>[106]Sheet1!$E66</f>
        <v>0</v>
      </c>
      <c r="L68" s="183">
        <f t="shared" si="3"/>
        <v>0</v>
      </c>
      <c r="M68" s="183">
        <f>'[96]Managerial P&amp;L-CQ'!$F68</f>
        <v>0</v>
      </c>
      <c r="N68" s="183">
        <f>[106]Sheet1!$F66</f>
        <v>0</v>
      </c>
      <c r="O68" s="183">
        <f t="shared" si="4"/>
        <v>0</v>
      </c>
      <c r="P68" s="183">
        <f>'[96]Managerial P&amp;L-CQ'!$O68</f>
        <v>0</v>
      </c>
      <c r="Q68" s="183">
        <f>[106]Sheet1!$G66</f>
        <v>0</v>
      </c>
      <c r="R68" s="183">
        <f t="shared" si="5"/>
        <v>0</v>
      </c>
    </row>
    <row r="69" spans="1:18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3">
        <f>'[96]Managerial P&amp;L-CQ'!$C69</f>
        <v>0</v>
      </c>
      <c r="E69" s="183">
        <f>[106]Sheet1!$C67</f>
        <v>0</v>
      </c>
      <c r="F69" s="183">
        <f t="shared" ref="F69:F132" si="7">D69-E69</f>
        <v>0</v>
      </c>
      <c r="G69" s="183">
        <f>'[96]Managerial P&amp;L-CQ'!$D69</f>
        <v>0</v>
      </c>
      <c r="H69" s="183">
        <f>[106]Sheet1!$D67</f>
        <v>0</v>
      </c>
      <c r="I69" s="183">
        <f t="shared" ref="I69:I132" si="8">G69-H69</f>
        <v>0</v>
      </c>
      <c r="J69" s="183">
        <f>'[96]Managerial P&amp;L-CQ'!$E69</f>
        <v>0</v>
      </c>
      <c r="K69" s="183">
        <f>[106]Sheet1!$E67</f>
        <v>0</v>
      </c>
      <c r="L69" s="183">
        <f t="shared" ref="L69:L132" si="9">J69-K69</f>
        <v>0</v>
      </c>
      <c r="M69" s="183">
        <f>'[96]Managerial P&amp;L-CQ'!$F69</f>
        <v>0</v>
      </c>
      <c r="N69" s="183">
        <f>[106]Sheet1!$F67</f>
        <v>0</v>
      </c>
      <c r="O69" s="183">
        <f t="shared" ref="O69:O132" si="10">M69-N69</f>
        <v>0</v>
      </c>
      <c r="P69" s="183">
        <f>'[96]Managerial P&amp;L-CQ'!$O69</f>
        <v>0</v>
      </c>
      <c r="Q69" s="183">
        <f>[106]Sheet1!$G67</f>
        <v>0</v>
      </c>
      <c r="R69" s="183">
        <f t="shared" ref="R69:R132" si="11">P69-Q69</f>
        <v>0</v>
      </c>
    </row>
    <row r="70" spans="1:18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3">
        <f>'[96]Managerial P&amp;L-CQ'!$C70</f>
        <v>0</v>
      </c>
      <c r="E70" s="183">
        <f>[106]Sheet1!$C68</f>
        <v>0</v>
      </c>
      <c r="F70" s="183">
        <f t="shared" si="7"/>
        <v>0</v>
      </c>
      <c r="G70" s="183">
        <f>'[96]Managerial P&amp;L-CQ'!$D70</f>
        <v>0</v>
      </c>
      <c r="H70" s="183">
        <f>[106]Sheet1!$D68</f>
        <v>0</v>
      </c>
      <c r="I70" s="183">
        <f t="shared" si="8"/>
        <v>0</v>
      </c>
      <c r="J70" s="183">
        <f>'[96]Managerial P&amp;L-CQ'!$E70</f>
        <v>0</v>
      </c>
      <c r="K70" s="183">
        <f>[106]Sheet1!$E68</f>
        <v>0</v>
      </c>
      <c r="L70" s="183">
        <f t="shared" si="9"/>
        <v>0</v>
      </c>
      <c r="M70" s="183">
        <f>'[96]Managerial P&amp;L-CQ'!$F70</f>
        <v>0</v>
      </c>
      <c r="N70" s="183">
        <f>[106]Sheet1!$F68</f>
        <v>0</v>
      </c>
      <c r="O70" s="183">
        <f t="shared" si="10"/>
        <v>0</v>
      </c>
      <c r="P70" s="183">
        <f>'[96]Managerial P&amp;L-CQ'!$O70</f>
        <v>0</v>
      </c>
      <c r="Q70" s="183">
        <f>[106]Sheet1!$G68</f>
        <v>0</v>
      </c>
      <c r="R70" s="183">
        <f t="shared" si="11"/>
        <v>0</v>
      </c>
    </row>
    <row r="71" spans="1:18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3">
        <f>'[96]Managerial P&amp;L-CQ'!$C71</f>
        <v>0</v>
      </c>
      <c r="E71" s="183">
        <f>[106]Sheet1!$C69</f>
        <v>0</v>
      </c>
      <c r="F71" s="183">
        <f t="shared" si="7"/>
        <v>0</v>
      </c>
      <c r="G71" s="183">
        <f>'[96]Managerial P&amp;L-CQ'!$D71</f>
        <v>0</v>
      </c>
      <c r="H71" s="183">
        <f>[106]Sheet1!$D69</f>
        <v>0</v>
      </c>
      <c r="I71" s="183">
        <f t="shared" si="8"/>
        <v>0</v>
      </c>
      <c r="J71" s="183">
        <f>'[96]Managerial P&amp;L-CQ'!$E71</f>
        <v>0</v>
      </c>
      <c r="K71" s="183">
        <f>[106]Sheet1!$E69</f>
        <v>0</v>
      </c>
      <c r="L71" s="183">
        <f t="shared" si="9"/>
        <v>0</v>
      </c>
      <c r="M71" s="183">
        <f>'[96]Managerial P&amp;L-CQ'!$F71</f>
        <v>0</v>
      </c>
      <c r="N71" s="183">
        <f>[106]Sheet1!$F69</f>
        <v>0</v>
      </c>
      <c r="O71" s="183">
        <f t="shared" si="10"/>
        <v>0</v>
      </c>
      <c r="P71" s="183">
        <f>'[96]Managerial P&amp;L-CQ'!$O71</f>
        <v>0</v>
      </c>
      <c r="Q71" s="183">
        <f>[106]Sheet1!$G69</f>
        <v>0</v>
      </c>
      <c r="R71" s="183">
        <f t="shared" si="11"/>
        <v>0</v>
      </c>
    </row>
    <row r="72" spans="1:18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3">
        <f>'[96]Managerial P&amp;L-CQ'!$C72</f>
        <v>0</v>
      </c>
      <c r="E72" s="183">
        <f>[106]Sheet1!$C70</f>
        <v>0</v>
      </c>
      <c r="F72" s="183">
        <f t="shared" si="7"/>
        <v>0</v>
      </c>
      <c r="G72" s="183">
        <f>'[96]Managerial P&amp;L-CQ'!$D72</f>
        <v>0</v>
      </c>
      <c r="H72" s="183">
        <f>[106]Sheet1!$D70</f>
        <v>0</v>
      </c>
      <c r="I72" s="183">
        <f t="shared" si="8"/>
        <v>0</v>
      </c>
      <c r="J72" s="183">
        <f>'[96]Managerial P&amp;L-CQ'!$E72</f>
        <v>0</v>
      </c>
      <c r="K72" s="183">
        <f>[106]Sheet1!$E70</f>
        <v>0</v>
      </c>
      <c r="L72" s="183">
        <f t="shared" si="9"/>
        <v>0</v>
      </c>
      <c r="M72" s="183">
        <f>'[96]Managerial P&amp;L-CQ'!$F72</f>
        <v>0</v>
      </c>
      <c r="N72" s="183">
        <f>[106]Sheet1!$F70</f>
        <v>0</v>
      </c>
      <c r="O72" s="183">
        <f t="shared" si="10"/>
        <v>0</v>
      </c>
      <c r="P72" s="183">
        <f>'[96]Managerial P&amp;L-CQ'!$O72</f>
        <v>0</v>
      </c>
      <c r="Q72" s="183">
        <f>[106]Sheet1!$G70</f>
        <v>0</v>
      </c>
      <c r="R72" s="183">
        <f t="shared" si="11"/>
        <v>0</v>
      </c>
    </row>
    <row r="73" spans="1:18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3">
        <f>'[96]Managerial P&amp;L-CQ'!$C73</f>
        <v>0</v>
      </c>
      <c r="E73" s="183">
        <f>[106]Sheet1!$C71</f>
        <v>0</v>
      </c>
      <c r="F73" s="183">
        <f t="shared" si="7"/>
        <v>0</v>
      </c>
      <c r="G73" s="183">
        <f>'[96]Managerial P&amp;L-CQ'!$D73</f>
        <v>0</v>
      </c>
      <c r="H73" s="183">
        <f>[106]Sheet1!$D71</f>
        <v>0</v>
      </c>
      <c r="I73" s="183">
        <f t="shared" si="8"/>
        <v>0</v>
      </c>
      <c r="J73" s="183">
        <f>'[96]Managerial P&amp;L-CQ'!$E73</f>
        <v>0</v>
      </c>
      <c r="K73" s="183">
        <f>[106]Sheet1!$E71</f>
        <v>0</v>
      </c>
      <c r="L73" s="183">
        <f t="shared" si="9"/>
        <v>0</v>
      </c>
      <c r="M73" s="183">
        <f>'[96]Managerial P&amp;L-CQ'!$F73</f>
        <v>0</v>
      </c>
      <c r="N73" s="183">
        <f>[106]Sheet1!$F71</f>
        <v>0</v>
      </c>
      <c r="O73" s="183">
        <f t="shared" si="10"/>
        <v>0</v>
      </c>
      <c r="P73" s="183">
        <f>'[96]Managerial P&amp;L-CQ'!$O73</f>
        <v>0</v>
      </c>
      <c r="Q73" s="183">
        <f>[106]Sheet1!$G71</f>
        <v>0</v>
      </c>
      <c r="R73" s="183">
        <f t="shared" si="11"/>
        <v>0</v>
      </c>
    </row>
    <row r="74" spans="1:18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3">
        <f>'[96]Managerial P&amp;L-CQ'!$C74</f>
        <v>0</v>
      </c>
      <c r="E74" s="183">
        <f>[106]Sheet1!$C72</f>
        <v>0</v>
      </c>
      <c r="F74" s="183">
        <f t="shared" si="7"/>
        <v>0</v>
      </c>
      <c r="G74" s="183">
        <f>'[96]Managerial P&amp;L-CQ'!$D74</f>
        <v>0</v>
      </c>
      <c r="H74" s="183">
        <f>[106]Sheet1!$D72</f>
        <v>0</v>
      </c>
      <c r="I74" s="183">
        <f t="shared" si="8"/>
        <v>0</v>
      </c>
      <c r="J74" s="183">
        <f>'[96]Managerial P&amp;L-CQ'!$E74</f>
        <v>0</v>
      </c>
      <c r="K74" s="183">
        <f>[106]Sheet1!$E72</f>
        <v>0</v>
      </c>
      <c r="L74" s="183">
        <f t="shared" si="9"/>
        <v>0</v>
      </c>
      <c r="M74" s="183">
        <f>'[96]Managerial P&amp;L-CQ'!$F74</f>
        <v>0</v>
      </c>
      <c r="N74" s="183">
        <f>[106]Sheet1!$F72</f>
        <v>0</v>
      </c>
      <c r="O74" s="183">
        <f t="shared" si="10"/>
        <v>0</v>
      </c>
      <c r="P74" s="183">
        <f>'[96]Managerial P&amp;L-CQ'!$O74</f>
        <v>0</v>
      </c>
      <c r="Q74" s="183">
        <f>[106]Sheet1!$G72</f>
        <v>0</v>
      </c>
      <c r="R74" s="183">
        <f t="shared" si="11"/>
        <v>0</v>
      </c>
    </row>
    <row r="75" spans="1:18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3">
        <f>'[96]Managerial P&amp;L-CQ'!$C75</f>
        <v>0</v>
      </c>
      <c r="E75" s="183">
        <f>[106]Sheet1!$C73</f>
        <v>0</v>
      </c>
      <c r="F75" s="183">
        <f t="shared" si="7"/>
        <v>0</v>
      </c>
      <c r="G75" s="183">
        <f>'[96]Managerial P&amp;L-CQ'!$D75</f>
        <v>0</v>
      </c>
      <c r="H75" s="183">
        <f>[106]Sheet1!$D73</f>
        <v>0</v>
      </c>
      <c r="I75" s="183">
        <f t="shared" si="8"/>
        <v>0</v>
      </c>
      <c r="J75" s="183">
        <f>'[96]Managerial P&amp;L-CQ'!$E75</f>
        <v>0</v>
      </c>
      <c r="K75" s="183">
        <f>[106]Sheet1!$E73</f>
        <v>0</v>
      </c>
      <c r="L75" s="183">
        <f t="shared" si="9"/>
        <v>0</v>
      </c>
      <c r="M75" s="183">
        <f>'[96]Managerial P&amp;L-CQ'!$F75</f>
        <v>0</v>
      </c>
      <c r="N75" s="183">
        <f>[106]Sheet1!$F73</f>
        <v>0</v>
      </c>
      <c r="O75" s="183">
        <f t="shared" si="10"/>
        <v>0</v>
      </c>
      <c r="P75" s="183">
        <f>'[96]Managerial P&amp;L-CQ'!$O75</f>
        <v>0</v>
      </c>
      <c r="Q75" s="183">
        <f>[106]Sheet1!$G73</f>
        <v>0</v>
      </c>
      <c r="R75" s="183">
        <f t="shared" si="11"/>
        <v>0</v>
      </c>
    </row>
    <row r="76" spans="1:18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3">
        <f>'[96]Managerial P&amp;L-CQ'!$C76</f>
        <v>0</v>
      </c>
      <c r="E76" s="183">
        <f>[106]Sheet1!$C74</f>
        <v>0</v>
      </c>
      <c r="F76" s="183">
        <f t="shared" si="7"/>
        <v>0</v>
      </c>
      <c r="G76" s="183">
        <f>'[96]Managerial P&amp;L-CQ'!$D76</f>
        <v>0</v>
      </c>
      <c r="H76" s="183">
        <f>[106]Sheet1!$D74</f>
        <v>0</v>
      </c>
      <c r="I76" s="183">
        <f t="shared" si="8"/>
        <v>0</v>
      </c>
      <c r="J76" s="183">
        <f>'[96]Managerial P&amp;L-CQ'!$E76</f>
        <v>0</v>
      </c>
      <c r="K76" s="183">
        <f>[106]Sheet1!$E74</f>
        <v>0</v>
      </c>
      <c r="L76" s="183">
        <f t="shared" si="9"/>
        <v>0</v>
      </c>
      <c r="M76" s="183">
        <f>'[96]Managerial P&amp;L-CQ'!$F76</f>
        <v>0</v>
      </c>
      <c r="N76" s="183">
        <f>[106]Sheet1!$F74</f>
        <v>0</v>
      </c>
      <c r="O76" s="183">
        <f t="shared" si="10"/>
        <v>0</v>
      </c>
      <c r="P76" s="183">
        <f>'[96]Managerial P&amp;L-CQ'!$O76</f>
        <v>0</v>
      </c>
      <c r="Q76" s="183">
        <f>[106]Sheet1!$G74</f>
        <v>0</v>
      </c>
      <c r="R76" s="183">
        <f t="shared" si="11"/>
        <v>0</v>
      </c>
    </row>
    <row r="77" spans="1:18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3">
        <f>'[96]Managerial P&amp;L-CQ'!$C77</f>
        <v>0</v>
      </c>
      <c r="E77" s="183">
        <f>[106]Sheet1!$C75</f>
        <v>0</v>
      </c>
      <c r="F77" s="183">
        <f t="shared" si="7"/>
        <v>0</v>
      </c>
      <c r="G77" s="183">
        <f>'[96]Managerial P&amp;L-CQ'!$D77</f>
        <v>0</v>
      </c>
      <c r="H77" s="183">
        <f>[106]Sheet1!$D75</f>
        <v>0</v>
      </c>
      <c r="I77" s="183">
        <f t="shared" si="8"/>
        <v>0</v>
      </c>
      <c r="J77" s="183">
        <f>'[96]Managerial P&amp;L-CQ'!$E77</f>
        <v>0</v>
      </c>
      <c r="K77" s="183">
        <f>[106]Sheet1!$E75</f>
        <v>0</v>
      </c>
      <c r="L77" s="183">
        <f t="shared" si="9"/>
        <v>0</v>
      </c>
      <c r="M77" s="183">
        <f>'[96]Managerial P&amp;L-CQ'!$F77</f>
        <v>0</v>
      </c>
      <c r="N77" s="183">
        <f>[106]Sheet1!$F75</f>
        <v>0</v>
      </c>
      <c r="O77" s="183">
        <f t="shared" si="10"/>
        <v>0</v>
      </c>
      <c r="P77" s="183">
        <f>'[96]Managerial P&amp;L-CQ'!$O77</f>
        <v>0</v>
      </c>
      <c r="Q77" s="183">
        <f>[106]Sheet1!$G75</f>
        <v>0</v>
      </c>
      <c r="R77" s="183">
        <f t="shared" si="11"/>
        <v>0</v>
      </c>
    </row>
    <row r="78" spans="1:18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3">
        <f>'[96]Managerial P&amp;L-CQ'!$C78</f>
        <v>0</v>
      </c>
      <c r="E78" s="183">
        <f>[106]Sheet1!$C76</f>
        <v>0</v>
      </c>
      <c r="F78" s="183">
        <f t="shared" si="7"/>
        <v>0</v>
      </c>
      <c r="G78" s="183">
        <f>'[96]Managerial P&amp;L-CQ'!$D78</f>
        <v>0</v>
      </c>
      <c r="H78" s="183">
        <f>[106]Sheet1!$D76</f>
        <v>0</v>
      </c>
      <c r="I78" s="183">
        <f t="shared" si="8"/>
        <v>0</v>
      </c>
      <c r="J78" s="183">
        <f>'[96]Managerial P&amp;L-CQ'!$E78</f>
        <v>0</v>
      </c>
      <c r="K78" s="183">
        <f>[106]Sheet1!$E76</f>
        <v>0</v>
      </c>
      <c r="L78" s="183">
        <f t="shared" si="9"/>
        <v>0</v>
      </c>
      <c r="M78" s="183">
        <f>'[96]Managerial P&amp;L-CQ'!$F78</f>
        <v>0</v>
      </c>
      <c r="N78" s="183">
        <f>[106]Sheet1!$F76</f>
        <v>0</v>
      </c>
      <c r="O78" s="183">
        <f t="shared" si="10"/>
        <v>0</v>
      </c>
      <c r="P78" s="183">
        <f>'[96]Managerial P&amp;L-CQ'!$O78</f>
        <v>0</v>
      </c>
      <c r="Q78" s="183">
        <f>[106]Sheet1!$G76</f>
        <v>0</v>
      </c>
      <c r="R78" s="183">
        <f t="shared" si="11"/>
        <v>0</v>
      </c>
    </row>
    <row r="79" spans="1:18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3">
        <f>'[96]Managerial P&amp;L-CQ'!$C79</f>
        <v>0</v>
      </c>
      <c r="E79" s="183">
        <f>[106]Sheet1!$C77</f>
        <v>0</v>
      </c>
      <c r="F79" s="183">
        <f t="shared" si="7"/>
        <v>0</v>
      </c>
      <c r="G79" s="183">
        <f>'[96]Managerial P&amp;L-CQ'!$D79</f>
        <v>0</v>
      </c>
      <c r="H79" s="183">
        <f>[106]Sheet1!$D77</f>
        <v>0</v>
      </c>
      <c r="I79" s="183">
        <f t="shared" si="8"/>
        <v>0</v>
      </c>
      <c r="J79" s="183">
        <f>'[96]Managerial P&amp;L-CQ'!$E79</f>
        <v>0</v>
      </c>
      <c r="K79" s="183">
        <f>[106]Sheet1!$E77</f>
        <v>0</v>
      </c>
      <c r="L79" s="183">
        <f t="shared" si="9"/>
        <v>0</v>
      </c>
      <c r="M79" s="183">
        <f>'[96]Managerial P&amp;L-CQ'!$F79</f>
        <v>0</v>
      </c>
      <c r="N79" s="183">
        <f>[106]Sheet1!$F77</f>
        <v>0</v>
      </c>
      <c r="O79" s="183">
        <f t="shared" si="10"/>
        <v>0</v>
      </c>
      <c r="P79" s="183">
        <f>'[96]Managerial P&amp;L-CQ'!$O79</f>
        <v>0</v>
      </c>
      <c r="Q79" s="183">
        <f>[106]Sheet1!$G77</f>
        <v>0</v>
      </c>
      <c r="R79" s="183">
        <f t="shared" si="11"/>
        <v>0</v>
      </c>
    </row>
    <row r="80" spans="1:18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3">
        <f>'[96]Managerial P&amp;L-CQ'!$C80</f>
        <v>0</v>
      </c>
      <c r="E80" s="183">
        <f>[106]Sheet1!$C78</f>
        <v>0</v>
      </c>
      <c r="F80" s="183">
        <f t="shared" si="7"/>
        <v>0</v>
      </c>
      <c r="G80" s="183">
        <f>'[96]Managerial P&amp;L-CQ'!$D80</f>
        <v>0</v>
      </c>
      <c r="H80" s="183">
        <f>[106]Sheet1!$D78</f>
        <v>0</v>
      </c>
      <c r="I80" s="183">
        <f t="shared" si="8"/>
        <v>0</v>
      </c>
      <c r="J80" s="183">
        <f>'[96]Managerial P&amp;L-CQ'!$E80</f>
        <v>469.03</v>
      </c>
      <c r="K80" s="183">
        <f>[106]Sheet1!$E78</f>
        <v>469.03</v>
      </c>
      <c r="L80" s="183">
        <f t="shared" si="9"/>
        <v>0</v>
      </c>
      <c r="M80" s="183">
        <f>'[96]Managerial P&amp;L-CQ'!$F80</f>
        <v>0</v>
      </c>
      <c r="N80" s="183">
        <f>[106]Sheet1!$F78</f>
        <v>0</v>
      </c>
      <c r="O80" s="183">
        <f t="shared" si="10"/>
        <v>0</v>
      </c>
      <c r="P80" s="183">
        <f>'[96]Managerial P&amp;L-CQ'!$O80</f>
        <v>469.03</v>
      </c>
      <c r="Q80" s="183">
        <f>[106]Sheet1!$G78</f>
        <v>469.03</v>
      </c>
      <c r="R80" s="183">
        <f t="shared" si="11"/>
        <v>0</v>
      </c>
    </row>
    <row r="81" spans="1:18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3">
        <f>'[96]Managerial P&amp;L-CQ'!$C81</f>
        <v>0</v>
      </c>
      <c r="E81" s="183">
        <f>[106]Sheet1!$C79</f>
        <v>0</v>
      </c>
      <c r="F81" s="183">
        <f t="shared" si="7"/>
        <v>0</v>
      </c>
      <c r="G81" s="183">
        <f>'[96]Managerial P&amp;L-CQ'!$D81</f>
        <v>0</v>
      </c>
      <c r="H81" s="183">
        <f>[106]Sheet1!$D79</f>
        <v>0</v>
      </c>
      <c r="I81" s="183">
        <f t="shared" si="8"/>
        <v>0</v>
      </c>
      <c r="J81" s="183">
        <f>'[96]Managerial P&amp;L-CQ'!$E81</f>
        <v>0</v>
      </c>
      <c r="K81" s="183">
        <f>[106]Sheet1!$E79</f>
        <v>0</v>
      </c>
      <c r="L81" s="183">
        <f t="shared" si="9"/>
        <v>0</v>
      </c>
      <c r="M81" s="183">
        <f>'[96]Managerial P&amp;L-CQ'!$F81</f>
        <v>3784.79</v>
      </c>
      <c r="N81" s="183" t="str">
        <f>[106]Sheet1!$F79</f>
        <v>3,784.79</v>
      </c>
      <c r="O81" s="183">
        <f t="shared" si="10"/>
        <v>0</v>
      </c>
      <c r="P81" s="183">
        <f>'[96]Managerial P&amp;L-CQ'!$O81</f>
        <v>3784.79</v>
      </c>
      <c r="Q81" s="183" t="str">
        <f>[106]Sheet1!$G79</f>
        <v>3,784.79</v>
      </c>
      <c r="R81" s="183">
        <f t="shared" si="11"/>
        <v>0</v>
      </c>
    </row>
    <row r="82" spans="1:18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3">
        <f>'[96]Managerial P&amp;L-CQ'!$C82</f>
        <v>0</v>
      </c>
      <c r="E82" s="183">
        <f>[106]Sheet1!$C80</f>
        <v>0</v>
      </c>
      <c r="F82" s="183">
        <f t="shared" si="7"/>
        <v>0</v>
      </c>
      <c r="G82" s="183">
        <f>'[96]Managerial P&amp;L-CQ'!$D82</f>
        <v>0</v>
      </c>
      <c r="H82" s="183">
        <f>[106]Sheet1!$D80</f>
        <v>0</v>
      </c>
      <c r="I82" s="183">
        <f t="shared" si="8"/>
        <v>0</v>
      </c>
      <c r="J82" s="183">
        <f>'[96]Managerial P&amp;L-CQ'!$E82</f>
        <v>0</v>
      </c>
      <c r="K82" s="183">
        <f>[106]Sheet1!$E80</f>
        <v>0</v>
      </c>
      <c r="L82" s="183">
        <f t="shared" si="9"/>
        <v>0</v>
      </c>
      <c r="M82" s="183">
        <f>'[96]Managerial P&amp;L-CQ'!$F82</f>
        <v>0</v>
      </c>
      <c r="N82" s="183">
        <f>[106]Sheet1!$F80</f>
        <v>0</v>
      </c>
      <c r="O82" s="183">
        <f t="shared" si="10"/>
        <v>0</v>
      </c>
      <c r="P82" s="183">
        <f>'[96]Managerial P&amp;L-CQ'!$O82</f>
        <v>0</v>
      </c>
      <c r="Q82" s="183">
        <f>[106]Sheet1!$G80</f>
        <v>0</v>
      </c>
      <c r="R82" s="183">
        <f t="shared" si="11"/>
        <v>0</v>
      </c>
    </row>
    <row r="83" spans="1:18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3">
        <f>'[96]Managerial P&amp;L-CQ'!$C83</f>
        <v>0</v>
      </c>
      <c r="E83" s="183">
        <f>[106]Sheet1!$C81</f>
        <v>0</v>
      </c>
      <c r="F83" s="183">
        <f t="shared" si="7"/>
        <v>0</v>
      </c>
      <c r="G83" s="183">
        <f>'[96]Managerial P&amp;L-CQ'!$D83</f>
        <v>0</v>
      </c>
      <c r="H83" s="183">
        <f>[106]Sheet1!$D81</f>
        <v>0</v>
      </c>
      <c r="I83" s="183">
        <f t="shared" si="8"/>
        <v>0</v>
      </c>
      <c r="J83" s="183">
        <f>'[96]Managerial P&amp;L-CQ'!$E83</f>
        <v>0</v>
      </c>
      <c r="K83" s="183">
        <f>[106]Sheet1!$E81</f>
        <v>0</v>
      </c>
      <c r="L83" s="183">
        <f t="shared" si="9"/>
        <v>0</v>
      </c>
      <c r="M83" s="183">
        <f>'[96]Managerial P&amp;L-CQ'!$F83</f>
        <v>0</v>
      </c>
      <c r="N83" s="183">
        <f>[106]Sheet1!$F81</f>
        <v>0</v>
      </c>
      <c r="O83" s="183">
        <f t="shared" si="10"/>
        <v>0</v>
      </c>
      <c r="P83" s="183">
        <f>'[96]Managerial P&amp;L-CQ'!$O83</f>
        <v>0</v>
      </c>
      <c r="Q83" s="183">
        <f>[106]Sheet1!$G81</f>
        <v>0</v>
      </c>
      <c r="R83" s="183">
        <f t="shared" si="11"/>
        <v>0</v>
      </c>
    </row>
    <row r="84" spans="1:18" s="15" customFormat="1" ht="15.95" customHeight="1" x14ac:dyDescent="0.2">
      <c r="A84" s="39"/>
      <c r="B84" s="180">
        <f t="shared" si="6"/>
        <v>81</v>
      </c>
      <c r="C84" s="196" t="s">
        <v>1644</v>
      </c>
      <c r="D84" s="183">
        <f>'[96]Managerial P&amp;L-CQ'!$C84</f>
        <v>0</v>
      </c>
      <c r="E84" s="183">
        <f>[106]Sheet1!$C82</f>
        <v>0</v>
      </c>
      <c r="F84" s="183">
        <f t="shared" si="7"/>
        <v>0</v>
      </c>
      <c r="G84" s="183">
        <f>'[96]Managerial P&amp;L-CQ'!$D84</f>
        <v>0</v>
      </c>
      <c r="H84" s="183">
        <f>[106]Sheet1!$D82</f>
        <v>0</v>
      </c>
      <c r="I84" s="183">
        <f t="shared" si="8"/>
        <v>0</v>
      </c>
      <c r="J84" s="183">
        <f>'[96]Managerial P&amp;L-CQ'!$E84</f>
        <v>0</v>
      </c>
      <c r="K84" s="183">
        <f>[106]Sheet1!$E82</f>
        <v>0</v>
      </c>
      <c r="L84" s="183">
        <f t="shared" si="9"/>
        <v>0</v>
      </c>
      <c r="M84" s="183">
        <f>'[96]Managerial P&amp;L-CQ'!$F84</f>
        <v>0</v>
      </c>
      <c r="N84" s="183">
        <f>[106]Sheet1!$F82</f>
        <v>0</v>
      </c>
      <c r="O84" s="183">
        <f t="shared" si="10"/>
        <v>0</v>
      </c>
      <c r="P84" s="183">
        <f>'[96]Managerial P&amp;L-CQ'!$O84</f>
        <v>0</v>
      </c>
      <c r="Q84" s="183">
        <f>[106]Sheet1!$G82</f>
        <v>0</v>
      </c>
      <c r="R84" s="183">
        <f t="shared" si="11"/>
        <v>0</v>
      </c>
    </row>
    <row r="85" spans="1:18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3">
        <f>'[96]Managerial P&amp;L-CQ'!$C85</f>
        <v>0</v>
      </c>
      <c r="E85" s="183">
        <f>[106]Sheet1!$C83</f>
        <v>0</v>
      </c>
      <c r="F85" s="183">
        <f t="shared" si="7"/>
        <v>0</v>
      </c>
      <c r="G85" s="183">
        <f>'[96]Managerial P&amp;L-CQ'!$D85</f>
        <v>0</v>
      </c>
      <c r="H85" s="183">
        <f>[106]Sheet1!$D83</f>
        <v>0</v>
      </c>
      <c r="I85" s="183">
        <f t="shared" si="8"/>
        <v>0</v>
      </c>
      <c r="J85" s="183">
        <f>'[96]Managerial P&amp;L-CQ'!$E85</f>
        <v>0</v>
      </c>
      <c r="K85" s="183">
        <f>[106]Sheet1!$E83</f>
        <v>0</v>
      </c>
      <c r="L85" s="183">
        <f t="shared" si="9"/>
        <v>0</v>
      </c>
      <c r="M85" s="183">
        <f>'[96]Managerial P&amp;L-CQ'!$F85</f>
        <v>0</v>
      </c>
      <c r="N85" s="183">
        <f>[106]Sheet1!$F83</f>
        <v>0</v>
      </c>
      <c r="O85" s="183">
        <f t="shared" si="10"/>
        <v>0</v>
      </c>
      <c r="P85" s="183">
        <f>'[96]Managerial P&amp;L-CQ'!$O85</f>
        <v>0</v>
      </c>
      <c r="Q85" s="183">
        <f>[106]Sheet1!$G83</f>
        <v>0</v>
      </c>
      <c r="R85" s="183">
        <f t="shared" si="11"/>
        <v>0</v>
      </c>
    </row>
    <row r="86" spans="1:18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3">
        <f>'[96]Managerial P&amp;L-CQ'!$C86</f>
        <v>0</v>
      </c>
      <c r="E86" s="183">
        <f>[106]Sheet1!$C84</f>
        <v>0</v>
      </c>
      <c r="F86" s="183">
        <f t="shared" si="7"/>
        <v>0</v>
      </c>
      <c r="G86" s="183">
        <f>'[96]Managerial P&amp;L-CQ'!$D86</f>
        <v>0</v>
      </c>
      <c r="H86" s="183">
        <f>[106]Sheet1!$D84</f>
        <v>0</v>
      </c>
      <c r="I86" s="183">
        <f t="shared" si="8"/>
        <v>0</v>
      </c>
      <c r="J86" s="183">
        <f>'[96]Managerial P&amp;L-CQ'!$E86</f>
        <v>0</v>
      </c>
      <c r="K86" s="183">
        <f>[106]Sheet1!$E84</f>
        <v>0</v>
      </c>
      <c r="L86" s="183">
        <f t="shared" si="9"/>
        <v>0</v>
      </c>
      <c r="M86" s="183">
        <f>'[96]Managerial P&amp;L-CQ'!$F86</f>
        <v>0</v>
      </c>
      <c r="N86" s="183">
        <f>[106]Sheet1!$F84</f>
        <v>0</v>
      </c>
      <c r="O86" s="183">
        <f t="shared" si="10"/>
        <v>0</v>
      </c>
      <c r="P86" s="183">
        <f>'[96]Managerial P&amp;L-CQ'!$O86</f>
        <v>0</v>
      </c>
      <c r="Q86" s="183">
        <f>[106]Sheet1!$G84</f>
        <v>0</v>
      </c>
      <c r="R86" s="184">
        <f t="shared" si="11"/>
        <v>0</v>
      </c>
    </row>
    <row r="87" spans="1:18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3">
        <f>'[96]Managerial P&amp;L-CQ'!$C87</f>
        <v>0</v>
      </c>
      <c r="E87" s="183">
        <f>[106]Sheet1!$C85</f>
        <v>0</v>
      </c>
      <c r="F87" s="183">
        <f t="shared" si="7"/>
        <v>0</v>
      </c>
      <c r="G87" s="183">
        <f>'[96]Managerial P&amp;L-CQ'!$D87</f>
        <v>0</v>
      </c>
      <c r="H87" s="183">
        <f>[106]Sheet1!$D85</f>
        <v>0</v>
      </c>
      <c r="I87" s="183">
        <f t="shared" si="8"/>
        <v>0</v>
      </c>
      <c r="J87" s="183">
        <f>'[96]Managerial P&amp;L-CQ'!$E87</f>
        <v>0</v>
      </c>
      <c r="K87" s="183">
        <f>[106]Sheet1!$E85</f>
        <v>0</v>
      </c>
      <c r="L87" s="183">
        <f t="shared" si="9"/>
        <v>0</v>
      </c>
      <c r="M87" s="183">
        <f>'[96]Managerial P&amp;L-CQ'!$F87</f>
        <v>0</v>
      </c>
      <c r="N87" s="183">
        <f>[106]Sheet1!$F85</f>
        <v>0</v>
      </c>
      <c r="O87" s="183">
        <f t="shared" si="10"/>
        <v>0</v>
      </c>
      <c r="P87" s="183">
        <f>'[96]Managerial P&amp;L-CQ'!$O87</f>
        <v>0</v>
      </c>
      <c r="Q87" s="183">
        <f>[106]Sheet1!$G85</f>
        <v>0</v>
      </c>
      <c r="R87" s="183">
        <f t="shared" si="11"/>
        <v>0</v>
      </c>
    </row>
    <row r="88" spans="1:18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3">
        <f>'[96]Managerial P&amp;L-CQ'!$C88</f>
        <v>0</v>
      </c>
      <c r="E88" s="183">
        <f>[106]Sheet1!$C86</f>
        <v>0</v>
      </c>
      <c r="F88" s="183">
        <f t="shared" si="7"/>
        <v>0</v>
      </c>
      <c r="G88" s="183">
        <f>'[96]Managerial P&amp;L-CQ'!$D88</f>
        <v>0</v>
      </c>
      <c r="H88" s="183">
        <f>[106]Sheet1!$D86</f>
        <v>0</v>
      </c>
      <c r="I88" s="183">
        <f t="shared" si="8"/>
        <v>0</v>
      </c>
      <c r="J88" s="183">
        <f>'[96]Managerial P&amp;L-CQ'!$E88</f>
        <v>0</v>
      </c>
      <c r="K88" s="183">
        <f>[106]Sheet1!$E86</f>
        <v>0</v>
      </c>
      <c r="L88" s="183">
        <f t="shared" si="9"/>
        <v>0</v>
      </c>
      <c r="M88" s="183">
        <f>'[96]Managerial P&amp;L-CQ'!$F88</f>
        <v>0</v>
      </c>
      <c r="N88" s="183">
        <f>[106]Sheet1!$F86</f>
        <v>0</v>
      </c>
      <c r="O88" s="183">
        <f t="shared" si="10"/>
        <v>0</v>
      </c>
      <c r="P88" s="183">
        <f>'[96]Managerial P&amp;L-CQ'!$O88</f>
        <v>0</v>
      </c>
      <c r="Q88" s="183">
        <f>[106]Sheet1!$G86</f>
        <v>0</v>
      </c>
      <c r="R88" s="183">
        <f t="shared" si="11"/>
        <v>0</v>
      </c>
    </row>
    <row r="89" spans="1:18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3">
        <f>'[96]Managerial P&amp;L-CQ'!$C89</f>
        <v>0</v>
      </c>
      <c r="E89" s="183">
        <f>[106]Sheet1!$C87</f>
        <v>0</v>
      </c>
      <c r="F89" s="183">
        <f t="shared" si="7"/>
        <v>0</v>
      </c>
      <c r="G89" s="183">
        <f>'[96]Managerial P&amp;L-CQ'!$D89</f>
        <v>0</v>
      </c>
      <c r="H89" s="183">
        <f>[106]Sheet1!$D87</f>
        <v>0</v>
      </c>
      <c r="I89" s="183">
        <f t="shared" si="8"/>
        <v>0</v>
      </c>
      <c r="J89" s="183">
        <f>'[96]Managerial P&amp;L-CQ'!$E89</f>
        <v>0</v>
      </c>
      <c r="K89" s="183">
        <f>[106]Sheet1!$E87</f>
        <v>0</v>
      </c>
      <c r="L89" s="183">
        <f t="shared" si="9"/>
        <v>0</v>
      </c>
      <c r="M89" s="183">
        <f>'[96]Managerial P&amp;L-CQ'!$F89</f>
        <v>0</v>
      </c>
      <c r="N89" s="183">
        <f>[106]Sheet1!$F87</f>
        <v>0</v>
      </c>
      <c r="O89" s="183">
        <f t="shared" si="10"/>
        <v>0</v>
      </c>
      <c r="P89" s="183">
        <f>'[96]Managerial P&amp;L-CQ'!$O89</f>
        <v>0</v>
      </c>
      <c r="Q89" s="183">
        <f>[106]Sheet1!$G87</f>
        <v>0</v>
      </c>
      <c r="R89" s="183">
        <f t="shared" si="11"/>
        <v>0</v>
      </c>
    </row>
    <row r="90" spans="1:18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3">
        <f>'[96]Managerial P&amp;L-CQ'!$C90</f>
        <v>0</v>
      </c>
      <c r="E90" s="183">
        <f>[106]Sheet1!$C88</f>
        <v>0</v>
      </c>
      <c r="F90" s="183">
        <f t="shared" si="7"/>
        <v>0</v>
      </c>
      <c r="G90" s="183">
        <f>'[96]Managerial P&amp;L-CQ'!$D90</f>
        <v>0</v>
      </c>
      <c r="H90" s="183">
        <f>[106]Sheet1!$D88</f>
        <v>0</v>
      </c>
      <c r="I90" s="183">
        <f t="shared" si="8"/>
        <v>0</v>
      </c>
      <c r="J90" s="183">
        <f>'[96]Managerial P&amp;L-CQ'!$E90</f>
        <v>0</v>
      </c>
      <c r="K90" s="183">
        <f>[106]Sheet1!$E88</f>
        <v>0</v>
      </c>
      <c r="L90" s="183">
        <f t="shared" si="9"/>
        <v>0</v>
      </c>
      <c r="M90" s="183">
        <f>'[96]Managerial P&amp;L-CQ'!$F90</f>
        <v>0</v>
      </c>
      <c r="N90" s="183">
        <f>[106]Sheet1!$F88</f>
        <v>0</v>
      </c>
      <c r="O90" s="183">
        <f t="shared" si="10"/>
        <v>0</v>
      </c>
      <c r="P90" s="183">
        <f>'[96]Managerial P&amp;L-CQ'!$O90</f>
        <v>0</v>
      </c>
      <c r="Q90" s="183">
        <f>[106]Sheet1!$G88</f>
        <v>0</v>
      </c>
      <c r="R90" s="183">
        <f t="shared" si="11"/>
        <v>0</v>
      </c>
    </row>
    <row r="91" spans="1:18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3">
        <f>'[96]Managerial P&amp;L-CQ'!$C91</f>
        <v>0</v>
      </c>
      <c r="E91" s="183">
        <f>[106]Sheet1!$C89</f>
        <v>0</v>
      </c>
      <c r="F91" s="183">
        <f t="shared" si="7"/>
        <v>0</v>
      </c>
      <c r="G91" s="183">
        <f>'[96]Managerial P&amp;L-CQ'!$D91</f>
        <v>0</v>
      </c>
      <c r="H91" s="183">
        <f>[106]Sheet1!$D89</f>
        <v>0</v>
      </c>
      <c r="I91" s="183">
        <f t="shared" si="8"/>
        <v>0</v>
      </c>
      <c r="J91" s="183">
        <f>'[96]Managerial P&amp;L-CQ'!$E91</f>
        <v>0</v>
      </c>
      <c r="K91" s="183">
        <f>[106]Sheet1!$E89</f>
        <v>0</v>
      </c>
      <c r="L91" s="183">
        <f t="shared" si="9"/>
        <v>0</v>
      </c>
      <c r="M91" s="183">
        <f>'[96]Managerial P&amp;L-CQ'!$F91</f>
        <v>0</v>
      </c>
      <c r="N91" s="183">
        <f>[106]Sheet1!$F89</f>
        <v>0</v>
      </c>
      <c r="O91" s="183">
        <f t="shared" si="10"/>
        <v>0</v>
      </c>
      <c r="P91" s="183">
        <f>'[96]Managerial P&amp;L-CQ'!$O91</f>
        <v>0</v>
      </c>
      <c r="Q91" s="183">
        <f>[106]Sheet1!$G89</f>
        <v>0</v>
      </c>
      <c r="R91" s="183">
        <f t="shared" si="11"/>
        <v>0</v>
      </c>
    </row>
    <row r="92" spans="1:18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3">
        <f>'[96]Managerial P&amp;L-CQ'!$C92</f>
        <v>0</v>
      </c>
      <c r="E92" s="183">
        <f>[106]Sheet1!$C90</f>
        <v>0</v>
      </c>
      <c r="F92" s="183">
        <f t="shared" si="7"/>
        <v>0</v>
      </c>
      <c r="G92" s="183">
        <f>'[96]Managerial P&amp;L-CQ'!$D92</f>
        <v>0</v>
      </c>
      <c r="H92" s="183">
        <f>[106]Sheet1!$D90</f>
        <v>0</v>
      </c>
      <c r="I92" s="183">
        <f t="shared" si="8"/>
        <v>0</v>
      </c>
      <c r="J92" s="183">
        <f>'[96]Managerial P&amp;L-CQ'!$E92</f>
        <v>0</v>
      </c>
      <c r="K92" s="183">
        <f>[106]Sheet1!$E90</f>
        <v>0</v>
      </c>
      <c r="L92" s="183">
        <f t="shared" si="9"/>
        <v>0</v>
      </c>
      <c r="M92" s="183">
        <f>'[96]Managerial P&amp;L-CQ'!$F92</f>
        <v>0</v>
      </c>
      <c r="N92" s="183">
        <f>[106]Sheet1!$F90</f>
        <v>0</v>
      </c>
      <c r="O92" s="183">
        <f t="shared" si="10"/>
        <v>0</v>
      </c>
      <c r="P92" s="183">
        <f>'[96]Managerial P&amp;L-CQ'!$O92</f>
        <v>0</v>
      </c>
      <c r="Q92" s="183">
        <f>[106]Sheet1!$G90</f>
        <v>0</v>
      </c>
      <c r="R92" s="183">
        <f t="shared" si="11"/>
        <v>0</v>
      </c>
    </row>
    <row r="93" spans="1:18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3">
        <f>'[96]Managerial P&amp;L-CQ'!$C93</f>
        <v>0</v>
      </c>
      <c r="E93" s="183">
        <f>[106]Sheet1!$C91</f>
        <v>0</v>
      </c>
      <c r="F93" s="183">
        <f t="shared" si="7"/>
        <v>0</v>
      </c>
      <c r="G93" s="183">
        <f>'[96]Managerial P&amp;L-CQ'!$D93</f>
        <v>0</v>
      </c>
      <c r="H93" s="183">
        <f>[106]Sheet1!$D91</f>
        <v>0</v>
      </c>
      <c r="I93" s="183">
        <f t="shared" si="8"/>
        <v>0</v>
      </c>
      <c r="J93" s="183">
        <f>'[96]Managerial P&amp;L-CQ'!$E93</f>
        <v>0</v>
      </c>
      <c r="K93" s="183">
        <f>[106]Sheet1!$E91</f>
        <v>0</v>
      </c>
      <c r="L93" s="183">
        <f t="shared" si="9"/>
        <v>0</v>
      </c>
      <c r="M93" s="183">
        <f>'[96]Managerial P&amp;L-CQ'!$F93</f>
        <v>0</v>
      </c>
      <c r="N93" s="183">
        <f>[106]Sheet1!$F91</f>
        <v>0</v>
      </c>
      <c r="O93" s="183">
        <f t="shared" si="10"/>
        <v>0</v>
      </c>
      <c r="P93" s="183">
        <f>'[96]Managerial P&amp;L-CQ'!$O93</f>
        <v>0</v>
      </c>
      <c r="Q93" s="183">
        <f>[106]Sheet1!$G91</f>
        <v>0</v>
      </c>
      <c r="R93" s="183">
        <f t="shared" si="11"/>
        <v>0</v>
      </c>
    </row>
    <row r="94" spans="1:18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3">
        <f>'[96]Managerial P&amp;L-CQ'!$C94</f>
        <v>0</v>
      </c>
      <c r="E94" s="183">
        <f>[106]Sheet1!$C92</f>
        <v>0</v>
      </c>
      <c r="F94" s="183">
        <f t="shared" si="7"/>
        <v>0</v>
      </c>
      <c r="G94" s="183">
        <f>'[96]Managerial P&amp;L-CQ'!$D94</f>
        <v>0</v>
      </c>
      <c r="H94" s="183">
        <f>[106]Sheet1!$D92</f>
        <v>0</v>
      </c>
      <c r="I94" s="183">
        <f t="shared" si="8"/>
        <v>0</v>
      </c>
      <c r="J94" s="183">
        <f>'[96]Managerial P&amp;L-CQ'!$E94</f>
        <v>0</v>
      </c>
      <c r="K94" s="183">
        <f>[106]Sheet1!$E92</f>
        <v>0</v>
      </c>
      <c r="L94" s="183">
        <f t="shared" si="9"/>
        <v>0</v>
      </c>
      <c r="M94" s="183">
        <f>'[96]Managerial P&amp;L-CQ'!$F94</f>
        <v>0</v>
      </c>
      <c r="N94" s="183">
        <f>[106]Sheet1!$F92</f>
        <v>0</v>
      </c>
      <c r="O94" s="183">
        <f t="shared" si="10"/>
        <v>0</v>
      </c>
      <c r="P94" s="183">
        <f>'[96]Managerial P&amp;L-CQ'!$O94</f>
        <v>0</v>
      </c>
      <c r="Q94" s="183">
        <f>[106]Sheet1!$G92</f>
        <v>0</v>
      </c>
      <c r="R94" s="183">
        <f t="shared" si="11"/>
        <v>0</v>
      </c>
    </row>
    <row r="95" spans="1:18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3">
        <f>'[96]Managerial P&amp;L-CQ'!$C95</f>
        <v>0</v>
      </c>
      <c r="E95" s="183">
        <f>[106]Sheet1!$C93</f>
        <v>0</v>
      </c>
      <c r="F95" s="183">
        <f t="shared" si="7"/>
        <v>0</v>
      </c>
      <c r="G95" s="183">
        <f>'[96]Managerial P&amp;L-CQ'!$D95</f>
        <v>0</v>
      </c>
      <c r="H95" s="183">
        <f>[106]Sheet1!$D93</f>
        <v>0</v>
      </c>
      <c r="I95" s="183">
        <f t="shared" si="8"/>
        <v>0</v>
      </c>
      <c r="J95" s="183">
        <f>'[96]Managerial P&amp;L-CQ'!$E95</f>
        <v>0</v>
      </c>
      <c r="K95" s="183">
        <f>[106]Sheet1!$E93</f>
        <v>0</v>
      </c>
      <c r="L95" s="183">
        <f t="shared" si="9"/>
        <v>0</v>
      </c>
      <c r="M95" s="183">
        <f>'[96]Managerial P&amp;L-CQ'!$F95</f>
        <v>0</v>
      </c>
      <c r="N95" s="183">
        <f>[106]Sheet1!$F93</f>
        <v>0</v>
      </c>
      <c r="O95" s="183">
        <f t="shared" si="10"/>
        <v>0</v>
      </c>
      <c r="P95" s="183">
        <f>'[96]Managerial P&amp;L-CQ'!$O95</f>
        <v>0</v>
      </c>
      <c r="Q95" s="183">
        <f>[106]Sheet1!$G93</f>
        <v>0</v>
      </c>
      <c r="R95" s="183">
        <f t="shared" si="11"/>
        <v>0</v>
      </c>
    </row>
    <row r="96" spans="1:18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3">
        <f>'[96]Managerial P&amp;L-CQ'!$C96</f>
        <v>0</v>
      </c>
      <c r="E96" s="183">
        <f>[106]Sheet1!$C94</f>
        <v>0</v>
      </c>
      <c r="F96" s="183">
        <f t="shared" si="7"/>
        <v>0</v>
      </c>
      <c r="G96" s="183">
        <f>'[96]Managerial P&amp;L-CQ'!$D96</f>
        <v>0</v>
      </c>
      <c r="H96" s="183">
        <f>[106]Sheet1!$D94</f>
        <v>0</v>
      </c>
      <c r="I96" s="183">
        <f t="shared" si="8"/>
        <v>0</v>
      </c>
      <c r="J96" s="183">
        <f>'[96]Managerial P&amp;L-CQ'!$E96</f>
        <v>0</v>
      </c>
      <c r="K96" s="183">
        <f>[106]Sheet1!$E94</f>
        <v>0</v>
      </c>
      <c r="L96" s="183">
        <f t="shared" si="9"/>
        <v>0</v>
      </c>
      <c r="M96" s="183">
        <f>'[96]Managerial P&amp;L-CQ'!$F96</f>
        <v>0</v>
      </c>
      <c r="N96" s="183">
        <f>[106]Sheet1!$F94</f>
        <v>0</v>
      </c>
      <c r="O96" s="183">
        <f t="shared" si="10"/>
        <v>0</v>
      </c>
      <c r="P96" s="183">
        <f>'[96]Managerial P&amp;L-CQ'!$O96</f>
        <v>0</v>
      </c>
      <c r="Q96" s="183">
        <f>[106]Sheet1!$G94</f>
        <v>0</v>
      </c>
      <c r="R96" s="183">
        <f t="shared" si="11"/>
        <v>0</v>
      </c>
    </row>
    <row r="97" spans="1:18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3">
        <f>'[96]Managerial P&amp;L-CQ'!$C97</f>
        <v>0</v>
      </c>
      <c r="E97" s="183">
        <f>[106]Sheet1!$C95</f>
        <v>0</v>
      </c>
      <c r="F97" s="183">
        <f t="shared" si="7"/>
        <v>0</v>
      </c>
      <c r="G97" s="183">
        <f>'[96]Managerial P&amp;L-CQ'!$D97</f>
        <v>0</v>
      </c>
      <c r="H97" s="183">
        <f>[106]Sheet1!$D95</f>
        <v>0</v>
      </c>
      <c r="I97" s="183">
        <f t="shared" si="8"/>
        <v>0</v>
      </c>
      <c r="J97" s="183">
        <f>'[96]Managerial P&amp;L-CQ'!$E97</f>
        <v>0</v>
      </c>
      <c r="K97" s="183">
        <f>[106]Sheet1!$E95</f>
        <v>0</v>
      </c>
      <c r="L97" s="183">
        <f t="shared" si="9"/>
        <v>0</v>
      </c>
      <c r="M97" s="183">
        <f>'[96]Managerial P&amp;L-CQ'!$F97</f>
        <v>0</v>
      </c>
      <c r="N97" s="183">
        <f>[106]Sheet1!$F95</f>
        <v>0</v>
      </c>
      <c r="O97" s="183">
        <f t="shared" si="10"/>
        <v>0</v>
      </c>
      <c r="P97" s="183">
        <f>'[96]Managerial P&amp;L-CQ'!$O97</f>
        <v>0</v>
      </c>
      <c r="Q97" s="183">
        <f>[106]Sheet1!$G95</f>
        <v>0</v>
      </c>
      <c r="R97" s="183">
        <f t="shared" si="11"/>
        <v>0</v>
      </c>
    </row>
    <row r="98" spans="1:18" ht="15.95" customHeight="1" x14ac:dyDescent="0.2">
      <c r="A98" s="26"/>
      <c r="B98" s="179">
        <f t="shared" si="6"/>
        <v>95</v>
      </c>
      <c r="C98" s="196" t="s">
        <v>1644</v>
      </c>
      <c r="D98" s="183">
        <f>'[96]Managerial P&amp;L-CQ'!$C98</f>
        <v>0</v>
      </c>
      <c r="E98" s="183">
        <f>[106]Sheet1!$C96</f>
        <v>0</v>
      </c>
      <c r="F98" s="183">
        <f t="shared" si="7"/>
        <v>0</v>
      </c>
      <c r="G98" s="183">
        <f>'[96]Managerial P&amp;L-CQ'!$D98</f>
        <v>0</v>
      </c>
      <c r="H98" s="183">
        <f>[106]Sheet1!$D96</f>
        <v>0</v>
      </c>
      <c r="I98" s="183">
        <f t="shared" si="8"/>
        <v>0</v>
      </c>
      <c r="J98" s="183">
        <f>'[96]Managerial P&amp;L-CQ'!$E98</f>
        <v>0</v>
      </c>
      <c r="K98" s="183">
        <f>[106]Sheet1!$E96</f>
        <v>0</v>
      </c>
      <c r="L98" s="183">
        <f t="shared" si="9"/>
        <v>0</v>
      </c>
      <c r="M98" s="183">
        <f>'[96]Managerial P&amp;L-CQ'!$F98</f>
        <v>0</v>
      </c>
      <c r="N98" s="183">
        <f>[106]Sheet1!$F96</f>
        <v>0</v>
      </c>
      <c r="O98" s="183">
        <f t="shared" si="10"/>
        <v>0</v>
      </c>
      <c r="P98" s="183">
        <f>'[96]Managerial P&amp;L-CQ'!$O98</f>
        <v>0</v>
      </c>
      <c r="Q98" s="183">
        <f>[106]Sheet1!$G96</f>
        <v>0</v>
      </c>
      <c r="R98" s="183">
        <f t="shared" si="11"/>
        <v>0</v>
      </c>
    </row>
    <row r="99" spans="1:18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3">
        <f>'[96]Managerial P&amp;L-CQ'!$C99</f>
        <v>0</v>
      </c>
      <c r="E99" s="183">
        <f>[106]Sheet1!$C97</f>
        <v>0</v>
      </c>
      <c r="F99" s="183">
        <f t="shared" si="7"/>
        <v>0</v>
      </c>
      <c r="G99" s="183">
        <f>'[96]Managerial P&amp;L-CQ'!$D99</f>
        <v>0</v>
      </c>
      <c r="H99" s="183">
        <f>[106]Sheet1!$D97</f>
        <v>0</v>
      </c>
      <c r="I99" s="183">
        <f t="shared" si="8"/>
        <v>0</v>
      </c>
      <c r="J99" s="183">
        <f>'[96]Managerial P&amp;L-CQ'!$E99</f>
        <v>0</v>
      </c>
      <c r="K99" s="183">
        <f>[106]Sheet1!$E97</f>
        <v>0</v>
      </c>
      <c r="L99" s="183">
        <f t="shared" si="9"/>
        <v>0</v>
      </c>
      <c r="M99" s="183">
        <f>'[96]Managerial P&amp;L-CQ'!$F99</f>
        <v>0</v>
      </c>
      <c r="N99" s="183">
        <f>[106]Sheet1!$F97</f>
        <v>0</v>
      </c>
      <c r="O99" s="183">
        <f t="shared" si="10"/>
        <v>0</v>
      </c>
      <c r="P99" s="183">
        <f>'[96]Managerial P&amp;L-CQ'!$O99</f>
        <v>0</v>
      </c>
      <c r="Q99" s="183">
        <f>[106]Sheet1!$G97</f>
        <v>0</v>
      </c>
      <c r="R99" s="183">
        <f t="shared" si="11"/>
        <v>0</v>
      </c>
    </row>
    <row r="100" spans="1:18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3">
        <f>'[96]Managerial P&amp;L-CQ'!$C100</f>
        <v>0</v>
      </c>
      <c r="E100" s="183">
        <f>[106]Sheet1!$C98</f>
        <v>0</v>
      </c>
      <c r="F100" s="183">
        <f t="shared" si="7"/>
        <v>0</v>
      </c>
      <c r="G100" s="183">
        <f>'[96]Managerial P&amp;L-CQ'!$D100</f>
        <v>0</v>
      </c>
      <c r="H100" s="183">
        <f>[106]Sheet1!$D98</f>
        <v>0</v>
      </c>
      <c r="I100" s="183">
        <f t="shared" si="8"/>
        <v>0</v>
      </c>
      <c r="J100" s="183">
        <f>'[96]Managerial P&amp;L-CQ'!$E100</f>
        <v>0</v>
      </c>
      <c r="K100" s="183">
        <f>[106]Sheet1!$E98</f>
        <v>0</v>
      </c>
      <c r="L100" s="183">
        <f t="shared" si="9"/>
        <v>0</v>
      </c>
      <c r="M100" s="183">
        <f>'[96]Managerial P&amp;L-CQ'!$F100</f>
        <v>0</v>
      </c>
      <c r="N100" s="183">
        <f>[106]Sheet1!$F98</f>
        <v>0</v>
      </c>
      <c r="O100" s="183">
        <f t="shared" si="10"/>
        <v>0</v>
      </c>
      <c r="P100" s="183">
        <f>'[96]Managerial P&amp;L-CQ'!$O100</f>
        <v>0</v>
      </c>
      <c r="Q100" s="183">
        <f>[106]Sheet1!$G98</f>
        <v>0</v>
      </c>
      <c r="R100" s="184">
        <f t="shared" si="11"/>
        <v>0</v>
      </c>
    </row>
    <row r="101" spans="1:18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3">
        <f>'[96]Managerial P&amp;L-CQ'!$C101</f>
        <v>0</v>
      </c>
      <c r="E101" s="183">
        <f>[106]Sheet1!$C99</f>
        <v>0</v>
      </c>
      <c r="F101" s="183">
        <f t="shared" si="7"/>
        <v>0</v>
      </c>
      <c r="G101" s="183">
        <f>'[96]Managerial P&amp;L-CQ'!$D101</f>
        <v>0</v>
      </c>
      <c r="H101" s="183">
        <f>[106]Sheet1!$D99</f>
        <v>0</v>
      </c>
      <c r="I101" s="183">
        <f t="shared" si="8"/>
        <v>0</v>
      </c>
      <c r="J101" s="183">
        <f>'[96]Managerial P&amp;L-CQ'!$E101</f>
        <v>0</v>
      </c>
      <c r="K101" s="183">
        <f>[106]Sheet1!$E99</f>
        <v>0</v>
      </c>
      <c r="L101" s="183">
        <f t="shared" si="9"/>
        <v>0</v>
      </c>
      <c r="M101" s="183">
        <f>'[96]Managerial P&amp;L-CQ'!$F101</f>
        <v>0</v>
      </c>
      <c r="N101" s="183">
        <f>[106]Sheet1!$F99</f>
        <v>0</v>
      </c>
      <c r="O101" s="183">
        <f t="shared" si="10"/>
        <v>0</v>
      </c>
      <c r="P101" s="183">
        <f>'[96]Managerial P&amp;L-CQ'!$O101</f>
        <v>0</v>
      </c>
      <c r="Q101" s="183">
        <f>[106]Sheet1!$G99</f>
        <v>0</v>
      </c>
      <c r="R101" s="183">
        <f t="shared" si="11"/>
        <v>0</v>
      </c>
    </row>
    <row r="102" spans="1:18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3">
        <f>'[96]Managerial P&amp;L-CQ'!$C102</f>
        <v>0</v>
      </c>
      <c r="E102" s="183">
        <f>[106]Sheet1!$C100</f>
        <v>0</v>
      </c>
      <c r="F102" s="183">
        <f t="shared" si="7"/>
        <v>0</v>
      </c>
      <c r="G102" s="183">
        <f>'[96]Managerial P&amp;L-CQ'!$D102</f>
        <v>0</v>
      </c>
      <c r="H102" s="183">
        <f>[106]Sheet1!$D100</f>
        <v>0</v>
      </c>
      <c r="I102" s="183">
        <f t="shared" si="8"/>
        <v>0</v>
      </c>
      <c r="J102" s="183">
        <f>'[96]Managerial P&amp;L-CQ'!$E102</f>
        <v>0</v>
      </c>
      <c r="K102" s="183">
        <f>[106]Sheet1!$E100</f>
        <v>0</v>
      </c>
      <c r="L102" s="183">
        <f t="shared" si="9"/>
        <v>0</v>
      </c>
      <c r="M102" s="183">
        <f>'[96]Managerial P&amp;L-CQ'!$F102</f>
        <v>0</v>
      </c>
      <c r="N102" s="183">
        <f>[106]Sheet1!$F100</f>
        <v>0</v>
      </c>
      <c r="O102" s="183">
        <f t="shared" si="10"/>
        <v>0</v>
      </c>
      <c r="P102" s="183">
        <f>'[96]Managerial P&amp;L-CQ'!$O102</f>
        <v>0</v>
      </c>
      <c r="Q102" s="183">
        <f>[106]Sheet1!$G100</f>
        <v>0</v>
      </c>
      <c r="R102" s="183">
        <f t="shared" si="11"/>
        <v>0</v>
      </c>
    </row>
    <row r="103" spans="1:18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3">
        <f>'[96]Managerial P&amp;L-CQ'!$C103</f>
        <v>0</v>
      </c>
      <c r="E103" s="183">
        <f>[106]Sheet1!$C101</f>
        <v>0</v>
      </c>
      <c r="F103" s="183">
        <f t="shared" si="7"/>
        <v>0</v>
      </c>
      <c r="G103" s="183">
        <f>'[96]Managerial P&amp;L-CQ'!$D103</f>
        <v>0</v>
      </c>
      <c r="H103" s="183">
        <f>[106]Sheet1!$D101</f>
        <v>0</v>
      </c>
      <c r="I103" s="183">
        <f t="shared" si="8"/>
        <v>0</v>
      </c>
      <c r="J103" s="183">
        <f>'[96]Managerial P&amp;L-CQ'!$E103</f>
        <v>0</v>
      </c>
      <c r="K103" s="183">
        <f>[106]Sheet1!$E101</f>
        <v>0</v>
      </c>
      <c r="L103" s="183">
        <f t="shared" si="9"/>
        <v>0</v>
      </c>
      <c r="M103" s="183">
        <f>'[96]Managerial P&amp;L-CQ'!$F103</f>
        <v>0</v>
      </c>
      <c r="N103" s="183">
        <f>[106]Sheet1!$F101</f>
        <v>0</v>
      </c>
      <c r="O103" s="183">
        <f t="shared" si="10"/>
        <v>0</v>
      </c>
      <c r="P103" s="183">
        <f>'[96]Managerial P&amp;L-CQ'!$O103</f>
        <v>0</v>
      </c>
      <c r="Q103" s="183">
        <f>[106]Sheet1!$G101</f>
        <v>0</v>
      </c>
      <c r="R103" s="183">
        <f t="shared" si="11"/>
        <v>0</v>
      </c>
    </row>
    <row r="104" spans="1:18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3">
        <f>'[96]Managerial P&amp;L-CQ'!$C104</f>
        <v>0</v>
      </c>
      <c r="E104" s="183">
        <f>[106]Sheet1!$C102</f>
        <v>0</v>
      </c>
      <c r="F104" s="183">
        <f t="shared" si="7"/>
        <v>0</v>
      </c>
      <c r="G104" s="183">
        <f>'[96]Managerial P&amp;L-CQ'!$D104</f>
        <v>0</v>
      </c>
      <c r="H104" s="183">
        <f>[106]Sheet1!$D102</f>
        <v>0</v>
      </c>
      <c r="I104" s="183">
        <f t="shared" si="8"/>
        <v>0</v>
      </c>
      <c r="J104" s="183">
        <f>'[96]Managerial P&amp;L-CQ'!$E104</f>
        <v>0</v>
      </c>
      <c r="K104" s="183">
        <f>[106]Sheet1!$E102</f>
        <v>0</v>
      </c>
      <c r="L104" s="183">
        <f t="shared" si="9"/>
        <v>0</v>
      </c>
      <c r="M104" s="183">
        <f>'[96]Managerial P&amp;L-CQ'!$F104</f>
        <v>0</v>
      </c>
      <c r="N104" s="183">
        <f>[106]Sheet1!$F102</f>
        <v>0</v>
      </c>
      <c r="O104" s="183">
        <f t="shared" si="10"/>
        <v>0</v>
      </c>
      <c r="P104" s="183">
        <f>'[96]Managerial P&amp;L-CQ'!$O104</f>
        <v>0</v>
      </c>
      <c r="Q104" s="183">
        <f>[106]Sheet1!$G102</f>
        <v>0</v>
      </c>
      <c r="R104" s="183">
        <f t="shared" si="11"/>
        <v>0</v>
      </c>
    </row>
    <row r="105" spans="1:18" ht="15.95" customHeight="1" x14ac:dyDescent="0.2">
      <c r="A105" s="39"/>
      <c r="B105" s="180">
        <f t="shared" si="6"/>
        <v>102</v>
      </c>
      <c r="C105" s="196" t="s">
        <v>1644</v>
      </c>
      <c r="D105" s="183">
        <f>'[96]Managerial P&amp;L-CQ'!$C105</f>
        <v>0</v>
      </c>
      <c r="E105" s="183">
        <f>[106]Sheet1!$C103</f>
        <v>0</v>
      </c>
      <c r="F105" s="183">
        <f t="shared" si="7"/>
        <v>0</v>
      </c>
      <c r="G105" s="183">
        <f>'[96]Managerial P&amp;L-CQ'!$D105</f>
        <v>0</v>
      </c>
      <c r="H105" s="183">
        <f>[106]Sheet1!$D103</f>
        <v>0</v>
      </c>
      <c r="I105" s="183">
        <f t="shared" si="8"/>
        <v>0</v>
      </c>
      <c r="J105" s="183">
        <f>'[96]Managerial P&amp;L-CQ'!$E105</f>
        <v>0</v>
      </c>
      <c r="K105" s="183">
        <f>[106]Sheet1!$E103</f>
        <v>0</v>
      </c>
      <c r="L105" s="183">
        <f t="shared" si="9"/>
        <v>0</v>
      </c>
      <c r="M105" s="183">
        <f>'[96]Managerial P&amp;L-CQ'!$F105</f>
        <v>0</v>
      </c>
      <c r="N105" s="183">
        <f>[106]Sheet1!$F103</f>
        <v>0</v>
      </c>
      <c r="O105" s="183">
        <f t="shared" si="10"/>
        <v>0</v>
      </c>
      <c r="P105" s="183">
        <f>'[96]Managerial P&amp;L-CQ'!$O105</f>
        <v>0</v>
      </c>
      <c r="Q105" s="183">
        <f>[106]Sheet1!$G103</f>
        <v>0</v>
      </c>
      <c r="R105" s="183">
        <f t="shared" si="11"/>
        <v>0</v>
      </c>
    </row>
    <row r="106" spans="1:18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3">
        <f>'[96]Managerial P&amp;L-CQ'!$C106</f>
        <v>0</v>
      </c>
      <c r="E106" s="183">
        <f>[106]Sheet1!$C104</f>
        <v>0</v>
      </c>
      <c r="F106" s="183">
        <f t="shared" si="7"/>
        <v>0</v>
      </c>
      <c r="G106" s="183">
        <f>'[96]Managerial P&amp;L-CQ'!$D106</f>
        <v>0</v>
      </c>
      <c r="H106" s="183">
        <f>[106]Sheet1!$D104</f>
        <v>0</v>
      </c>
      <c r="I106" s="183">
        <f t="shared" si="8"/>
        <v>0</v>
      </c>
      <c r="J106" s="183">
        <f>'[96]Managerial P&amp;L-CQ'!$E106</f>
        <v>0</v>
      </c>
      <c r="K106" s="183">
        <f>[106]Sheet1!$E104</f>
        <v>0</v>
      </c>
      <c r="L106" s="183">
        <f t="shared" si="9"/>
        <v>0</v>
      </c>
      <c r="M106" s="183">
        <f>'[96]Managerial P&amp;L-CQ'!$F106</f>
        <v>0</v>
      </c>
      <c r="N106" s="183">
        <f>[106]Sheet1!$F104</f>
        <v>0</v>
      </c>
      <c r="O106" s="183">
        <f t="shared" si="10"/>
        <v>0</v>
      </c>
      <c r="P106" s="183">
        <f>'[96]Managerial P&amp;L-CQ'!$O106</f>
        <v>0</v>
      </c>
      <c r="Q106" s="183">
        <f>[106]Sheet1!$G104</f>
        <v>0</v>
      </c>
      <c r="R106" s="183">
        <f t="shared" si="11"/>
        <v>0</v>
      </c>
    </row>
    <row r="107" spans="1:18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3">
        <f>'[96]Managerial P&amp;L-CQ'!$C107</f>
        <v>0</v>
      </c>
      <c r="E107" s="183">
        <f>[106]Sheet1!$C105</f>
        <v>0</v>
      </c>
      <c r="F107" s="183">
        <f t="shared" si="7"/>
        <v>0</v>
      </c>
      <c r="G107" s="183">
        <f>'[96]Managerial P&amp;L-CQ'!$D107</f>
        <v>0</v>
      </c>
      <c r="H107" s="183">
        <f>[106]Sheet1!$D105</f>
        <v>0</v>
      </c>
      <c r="I107" s="183">
        <f t="shared" si="8"/>
        <v>0</v>
      </c>
      <c r="J107" s="183">
        <f>'[96]Managerial P&amp;L-CQ'!$E107</f>
        <v>0</v>
      </c>
      <c r="K107" s="183">
        <f>[106]Sheet1!$E105</f>
        <v>0</v>
      </c>
      <c r="L107" s="183">
        <f t="shared" si="9"/>
        <v>0</v>
      </c>
      <c r="M107" s="183">
        <f>'[96]Managerial P&amp;L-CQ'!$F107</f>
        <v>0</v>
      </c>
      <c r="N107" s="183">
        <f>[106]Sheet1!$F105</f>
        <v>0</v>
      </c>
      <c r="O107" s="183">
        <f t="shared" si="10"/>
        <v>0</v>
      </c>
      <c r="P107" s="183">
        <f>'[96]Managerial P&amp;L-CQ'!$O107</f>
        <v>0</v>
      </c>
      <c r="Q107" s="183">
        <f>[106]Sheet1!$G105</f>
        <v>0</v>
      </c>
      <c r="R107" s="184">
        <f t="shared" si="11"/>
        <v>0</v>
      </c>
    </row>
    <row r="108" spans="1:18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3">
        <f>'[96]Managerial P&amp;L-CQ'!$C108</f>
        <v>0</v>
      </c>
      <c r="E108" s="183">
        <f>[106]Sheet1!$C106</f>
        <v>0</v>
      </c>
      <c r="F108" s="183">
        <f t="shared" si="7"/>
        <v>0</v>
      </c>
      <c r="G108" s="183">
        <f>'[96]Managerial P&amp;L-CQ'!$D108</f>
        <v>0</v>
      </c>
      <c r="H108" s="183">
        <f>[106]Sheet1!$D106</f>
        <v>0</v>
      </c>
      <c r="I108" s="183">
        <f t="shared" si="8"/>
        <v>0</v>
      </c>
      <c r="J108" s="183">
        <f>'[96]Managerial P&amp;L-CQ'!$E108</f>
        <v>0</v>
      </c>
      <c r="K108" s="183">
        <f>[106]Sheet1!$E106</f>
        <v>0</v>
      </c>
      <c r="L108" s="183">
        <f t="shared" si="9"/>
        <v>0</v>
      </c>
      <c r="M108" s="183">
        <f>'[96]Managerial P&amp;L-CQ'!$F108</f>
        <v>0</v>
      </c>
      <c r="N108" s="183">
        <f>[106]Sheet1!$F106</f>
        <v>0</v>
      </c>
      <c r="O108" s="183">
        <f t="shared" si="10"/>
        <v>0</v>
      </c>
      <c r="P108" s="183">
        <f>'[96]Managerial P&amp;L-CQ'!$O108</f>
        <v>0</v>
      </c>
      <c r="Q108" s="183">
        <f>[106]Sheet1!$G106</f>
        <v>0</v>
      </c>
      <c r="R108" s="183">
        <f t="shared" si="11"/>
        <v>0</v>
      </c>
    </row>
    <row r="109" spans="1:18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3">
        <f>'[96]Managerial P&amp;L-CQ'!$C109</f>
        <v>0</v>
      </c>
      <c r="E109" s="183">
        <f>[106]Sheet1!$C107</f>
        <v>0</v>
      </c>
      <c r="F109" s="183">
        <f t="shared" si="7"/>
        <v>0</v>
      </c>
      <c r="G109" s="183">
        <f>'[96]Managerial P&amp;L-CQ'!$D109</f>
        <v>0</v>
      </c>
      <c r="H109" s="183">
        <f>[106]Sheet1!$D107</f>
        <v>0</v>
      </c>
      <c r="I109" s="183">
        <f t="shared" si="8"/>
        <v>0</v>
      </c>
      <c r="J109" s="183">
        <f>'[96]Managerial P&amp;L-CQ'!$E109</f>
        <v>0</v>
      </c>
      <c r="K109" s="183">
        <f>[106]Sheet1!$E107</f>
        <v>0</v>
      </c>
      <c r="L109" s="183">
        <f t="shared" si="9"/>
        <v>0</v>
      </c>
      <c r="M109" s="183">
        <f>'[96]Managerial P&amp;L-CQ'!$F109</f>
        <v>0</v>
      </c>
      <c r="N109" s="183">
        <f>[106]Sheet1!$F107</f>
        <v>0</v>
      </c>
      <c r="O109" s="183">
        <f t="shared" si="10"/>
        <v>0</v>
      </c>
      <c r="P109" s="183">
        <f>'[96]Managerial P&amp;L-CQ'!$O109</f>
        <v>0</v>
      </c>
      <c r="Q109" s="183">
        <f>[106]Sheet1!$G107</f>
        <v>0</v>
      </c>
      <c r="R109" s="183">
        <f t="shared" si="11"/>
        <v>0</v>
      </c>
    </row>
    <row r="110" spans="1:18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3">
        <f>'[96]Managerial P&amp;L-CQ'!$C110</f>
        <v>0</v>
      </c>
      <c r="E110" s="183">
        <f>[106]Sheet1!$C108</f>
        <v>0</v>
      </c>
      <c r="F110" s="183">
        <f t="shared" si="7"/>
        <v>0</v>
      </c>
      <c r="G110" s="183">
        <f>'[96]Managerial P&amp;L-CQ'!$D110</f>
        <v>0</v>
      </c>
      <c r="H110" s="183">
        <f>[106]Sheet1!$D108</f>
        <v>0</v>
      </c>
      <c r="I110" s="183">
        <f t="shared" si="8"/>
        <v>0</v>
      </c>
      <c r="J110" s="183">
        <f>'[96]Managerial P&amp;L-CQ'!$E110</f>
        <v>0</v>
      </c>
      <c r="K110" s="183">
        <f>[106]Sheet1!$E108</f>
        <v>0</v>
      </c>
      <c r="L110" s="183">
        <f t="shared" si="9"/>
        <v>0</v>
      </c>
      <c r="M110" s="183">
        <f>'[96]Managerial P&amp;L-CQ'!$F110</f>
        <v>0</v>
      </c>
      <c r="N110" s="183">
        <f>[106]Sheet1!$F108</f>
        <v>0</v>
      </c>
      <c r="O110" s="183">
        <f t="shared" si="10"/>
        <v>0</v>
      </c>
      <c r="P110" s="183">
        <f>'[96]Managerial P&amp;L-CQ'!$O110</f>
        <v>0</v>
      </c>
      <c r="Q110" s="183">
        <f>[106]Sheet1!$G108</f>
        <v>0</v>
      </c>
      <c r="R110" s="183">
        <f t="shared" si="11"/>
        <v>0</v>
      </c>
    </row>
    <row r="111" spans="1:18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3">
        <f>'[96]Managerial P&amp;L-CQ'!$C111</f>
        <v>0</v>
      </c>
      <c r="E111" s="183">
        <f>[106]Sheet1!$C109</f>
        <v>0</v>
      </c>
      <c r="F111" s="183">
        <f t="shared" si="7"/>
        <v>0</v>
      </c>
      <c r="G111" s="183">
        <f>'[96]Managerial P&amp;L-CQ'!$D111</f>
        <v>0</v>
      </c>
      <c r="H111" s="183">
        <f>[106]Sheet1!$D109</f>
        <v>0</v>
      </c>
      <c r="I111" s="183">
        <f t="shared" si="8"/>
        <v>0</v>
      </c>
      <c r="J111" s="183">
        <f>'[96]Managerial P&amp;L-CQ'!$E111</f>
        <v>0</v>
      </c>
      <c r="K111" s="183">
        <f>[106]Sheet1!$E109</f>
        <v>0</v>
      </c>
      <c r="L111" s="183">
        <f t="shared" si="9"/>
        <v>0</v>
      </c>
      <c r="M111" s="183">
        <f>'[96]Managerial P&amp;L-CQ'!$F111</f>
        <v>0</v>
      </c>
      <c r="N111" s="183">
        <f>[106]Sheet1!$F109</f>
        <v>0</v>
      </c>
      <c r="O111" s="183">
        <f t="shared" si="10"/>
        <v>0</v>
      </c>
      <c r="P111" s="183">
        <f>'[96]Managerial P&amp;L-CQ'!$O111</f>
        <v>0</v>
      </c>
      <c r="Q111" s="183">
        <f>[106]Sheet1!$G109</f>
        <v>0</v>
      </c>
      <c r="R111" s="183">
        <f t="shared" si="11"/>
        <v>0</v>
      </c>
    </row>
    <row r="112" spans="1:18" s="15" customFormat="1" ht="15.95" customHeight="1" x14ac:dyDescent="0.2">
      <c r="A112" s="26"/>
      <c r="B112" s="179">
        <f t="shared" si="6"/>
        <v>109</v>
      </c>
      <c r="C112" s="196" t="s">
        <v>1644</v>
      </c>
      <c r="D112" s="183">
        <f>'[96]Managerial P&amp;L-CQ'!$C112</f>
        <v>0</v>
      </c>
      <c r="E112" s="183">
        <f>[106]Sheet1!$C110</f>
        <v>0</v>
      </c>
      <c r="F112" s="183">
        <f t="shared" si="7"/>
        <v>0</v>
      </c>
      <c r="G112" s="183">
        <f>'[96]Managerial P&amp;L-CQ'!$D112</f>
        <v>0</v>
      </c>
      <c r="H112" s="183">
        <f>[106]Sheet1!$D110</f>
        <v>0</v>
      </c>
      <c r="I112" s="183">
        <f t="shared" si="8"/>
        <v>0</v>
      </c>
      <c r="J112" s="183">
        <f>'[96]Managerial P&amp;L-CQ'!$E112</f>
        <v>0</v>
      </c>
      <c r="K112" s="183">
        <f>[106]Sheet1!$E110</f>
        <v>0</v>
      </c>
      <c r="L112" s="183">
        <f t="shared" si="9"/>
        <v>0</v>
      </c>
      <c r="M112" s="183">
        <f>'[96]Managerial P&amp;L-CQ'!$F112</f>
        <v>0</v>
      </c>
      <c r="N112" s="183">
        <f>[106]Sheet1!$F110</f>
        <v>0</v>
      </c>
      <c r="O112" s="183">
        <f t="shared" si="10"/>
        <v>0</v>
      </c>
      <c r="P112" s="183">
        <f>'[96]Managerial P&amp;L-CQ'!$O112</f>
        <v>0</v>
      </c>
      <c r="Q112" s="183">
        <f>[106]Sheet1!$G110</f>
        <v>0</v>
      </c>
      <c r="R112" s="183">
        <f t="shared" si="11"/>
        <v>0</v>
      </c>
    </row>
    <row r="113" spans="1:18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3">
        <f>'[96]Managerial P&amp;L-CQ'!$C113</f>
        <v>0</v>
      </c>
      <c r="E113" s="183">
        <f>[106]Sheet1!$C111</f>
        <v>0</v>
      </c>
      <c r="F113" s="183">
        <f t="shared" si="7"/>
        <v>0</v>
      </c>
      <c r="G113" s="183">
        <f>'[96]Managerial P&amp;L-CQ'!$D113</f>
        <v>0</v>
      </c>
      <c r="H113" s="183">
        <f>[106]Sheet1!$D111</f>
        <v>0</v>
      </c>
      <c r="I113" s="183">
        <f t="shared" si="8"/>
        <v>0</v>
      </c>
      <c r="J113" s="183">
        <f>'[96]Managerial P&amp;L-CQ'!$E113</f>
        <v>0</v>
      </c>
      <c r="K113" s="183">
        <f>[106]Sheet1!$E111</f>
        <v>0</v>
      </c>
      <c r="L113" s="183">
        <f t="shared" si="9"/>
        <v>0</v>
      </c>
      <c r="M113" s="183">
        <f>'[96]Managerial P&amp;L-CQ'!$F113</f>
        <v>0</v>
      </c>
      <c r="N113" s="183">
        <f>[106]Sheet1!$F111</f>
        <v>0</v>
      </c>
      <c r="O113" s="183">
        <f t="shared" si="10"/>
        <v>0</v>
      </c>
      <c r="P113" s="183">
        <f>'[96]Managerial P&amp;L-CQ'!$O113</f>
        <v>0</v>
      </c>
      <c r="Q113" s="183">
        <f>[106]Sheet1!$G111</f>
        <v>0</v>
      </c>
      <c r="R113" s="183">
        <f t="shared" si="11"/>
        <v>0</v>
      </c>
    </row>
    <row r="114" spans="1:18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3">
        <f>'[96]Managerial P&amp;L-CQ'!$C114</f>
        <v>0</v>
      </c>
      <c r="E114" s="183">
        <f>[106]Sheet1!$C112</f>
        <v>0</v>
      </c>
      <c r="F114" s="183">
        <f t="shared" si="7"/>
        <v>0</v>
      </c>
      <c r="G114" s="183">
        <f>'[96]Managerial P&amp;L-CQ'!$D114</f>
        <v>0</v>
      </c>
      <c r="H114" s="183">
        <f>[106]Sheet1!$D112</f>
        <v>0</v>
      </c>
      <c r="I114" s="183">
        <f t="shared" si="8"/>
        <v>0</v>
      </c>
      <c r="J114" s="183">
        <f>'[96]Managerial P&amp;L-CQ'!$E114</f>
        <v>0</v>
      </c>
      <c r="K114" s="183">
        <f>[106]Sheet1!$E112</f>
        <v>0</v>
      </c>
      <c r="L114" s="183">
        <f t="shared" si="9"/>
        <v>0</v>
      </c>
      <c r="M114" s="183">
        <f>'[96]Managerial P&amp;L-CQ'!$F114</f>
        <v>0</v>
      </c>
      <c r="N114" s="183">
        <f>[106]Sheet1!$F112</f>
        <v>0</v>
      </c>
      <c r="O114" s="183">
        <f t="shared" si="10"/>
        <v>0</v>
      </c>
      <c r="P114" s="183">
        <f>'[96]Managerial P&amp;L-CQ'!$O114</f>
        <v>0</v>
      </c>
      <c r="Q114" s="183">
        <f>[106]Sheet1!$G112</f>
        <v>0</v>
      </c>
      <c r="R114" s="184">
        <f t="shared" si="11"/>
        <v>0</v>
      </c>
    </row>
    <row r="115" spans="1:18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3">
        <f>'[96]Managerial P&amp;L-CQ'!$C115</f>
        <v>0</v>
      </c>
      <c r="E115" s="183">
        <f>[106]Sheet1!$C113</f>
        <v>0</v>
      </c>
      <c r="F115" s="183">
        <f t="shared" si="7"/>
        <v>0</v>
      </c>
      <c r="G115" s="183">
        <f>'[96]Managerial P&amp;L-CQ'!$D115</f>
        <v>0</v>
      </c>
      <c r="H115" s="183">
        <f>[106]Sheet1!$D113</f>
        <v>0</v>
      </c>
      <c r="I115" s="183">
        <f t="shared" si="8"/>
        <v>0</v>
      </c>
      <c r="J115" s="183">
        <f>'[96]Managerial P&amp;L-CQ'!$E115</f>
        <v>0</v>
      </c>
      <c r="K115" s="183">
        <f>[106]Sheet1!$E113</f>
        <v>0</v>
      </c>
      <c r="L115" s="183">
        <f t="shared" si="9"/>
        <v>0</v>
      </c>
      <c r="M115" s="183">
        <f>'[96]Managerial P&amp;L-CQ'!$F115</f>
        <v>0</v>
      </c>
      <c r="N115" s="183">
        <f>[106]Sheet1!$F113</f>
        <v>0</v>
      </c>
      <c r="O115" s="183">
        <f t="shared" si="10"/>
        <v>0</v>
      </c>
      <c r="P115" s="183">
        <f>'[96]Managerial P&amp;L-CQ'!$O115</f>
        <v>0</v>
      </c>
      <c r="Q115" s="183">
        <f>[106]Sheet1!$G113</f>
        <v>0</v>
      </c>
      <c r="R115" s="183">
        <f t="shared" si="11"/>
        <v>0</v>
      </c>
    </row>
    <row r="116" spans="1:18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3">
        <f>'[96]Managerial P&amp;L-CQ'!$C116</f>
        <v>0</v>
      </c>
      <c r="E116" s="183">
        <f>[106]Sheet1!$C114</f>
        <v>0</v>
      </c>
      <c r="F116" s="183">
        <f t="shared" si="7"/>
        <v>0</v>
      </c>
      <c r="G116" s="183">
        <f>'[96]Managerial P&amp;L-CQ'!$D116</f>
        <v>0</v>
      </c>
      <c r="H116" s="183">
        <f>[106]Sheet1!$D114</f>
        <v>0</v>
      </c>
      <c r="I116" s="183">
        <f t="shared" si="8"/>
        <v>0</v>
      </c>
      <c r="J116" s="183">
        <f>'[96]Managerial P&amp;L-CQ'!$E116</f>
        <v>0</v>
      </c>
      <c r="K116" s="183">
        <f>[106]Sheet1!$E114</f>
        <v>0</v>
      </c>
      <c r="L116" s="183">
        <f t="shared" si="9"/>
        <v>0</v>
      </c>
      <c r="M116" s="183">
        <f>'[96]Managerial P&amp;L-CQ'!$F116</f>
        <v>0</v>
      </c>
      <c r="N116" s="183">
        <f>[106]Sheet1!$F114</f>
        <v>0</v>
      </c>
      <c r="O116" s="183">
        <f t="shared" si="10"/>
        <v>0</v>
      </c>
      <c r="P116" s="183">
        <f>'[96]Managerial P&amp;L-CQ'!$O116</f>
        <v>0</v>
      </c>
      <c r="Q116" s="183">
        <f>[106]Sheet1!$G114</f>
        <v>0</v>
      </c>
      <c r="R116" s="183">
        <f t="shared" si="11"/>
        <v>0</v>
      </c>
    </row>
    <row r="117" spans="1:18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3">
        <f>'[96]Managerial P&amp;L-CQ'!$C117</f>
        <v>0</v>
      </c>
      <c r="E117" s="183">
        <f>[106]Sheet1!$C115</f>
        <v>0</v>
      </c>
      <c r="F117" s="183">
        <f t="shared" si="7"/>
        <v>0</v>
      </c>
      <c r="G117" s="183">
        <f>'[96]Managerial P&amp;L-CQ'!$D117</f>
        <v>0</v>
      </c>
      <c r="H117" s="183">
        <f>[106]Sheet1!$D115</f>
        <v>0</v>
      </c>
      <c r="I117" s="183">
        <f t="shared" si="8"/>
        <v>0</v>
      </c>
      <c r="J117" s="183">
        <f>'[96]Managerial P&amp;L-CQ'!$E117</f>
        <v>0</v>
      </c>
      <c r="K117" s="183">
        <f>[106]Sheet1!$E115</f>
        <v>0</v>
      </c>
      <c r="L117" s="183">
        <f t="shared" si="9"/>
        <v>0</v>
      </c>
      <c r="M117" s="183">
        <f>'[96]Managerial P&amp;L-CQ'!$F117</f>
        <v>0</v>
      </c>
      <c r="N117" s="183">
        <f>[106]Sheet1!$F115</f>
        <v>0</v>
      </c>
      <c r="O117" s="183">
        <f t="shared" si="10"/>
        <v>0</v>
      </c>
      <c r="P117" s="183">
        <f>'[96]Managerial P&amp;L-CQ'!$O117</f>
        <v>0</v>
      </c>
      <c r="Q117" s="183">
        <f>[106]Sheet1!$G115</f>
        <v>0</v>
      </c>
      <c r="R117" s="183">
        <f t="shared" si="11"/>
        <v>0</v>
      </c>
    </row>
    <row r="118" spans="1:18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3">
        <f>'[96]Managerial P&amp;L-CQ'!$C118</f>
        <v>0</v>
      </c>
      <c r="E118" s="183">
        <f>[106]Sheet1!$C116</f>
        <v>0</v>
      </c>
      <c r="F118" s="183">
        <f t="shared" si="7"/>
        <v>0</v>
      </c>
      <c r="G118" s="183">
        <f>'[96]Managerial P&amp;L-CQ'!$D118</f>
        <v>0</v>
      </c>
      <c r="H118" s="183">
        <f>[106]Sheet1!$D116</f>
        <v>0</v>
      </c>
      <c r="I118" s="183">
        <f t="shared" si="8"/>
        <v>0</v>
      </c>
      <c r="J118" s="183">
        <f>'[96]Managerial P&amp;L-CQ'!$E118</f>
        <v>0</v>
      </c>
      <c r="K118" s="183">
        <f>[106]Sheet1!$E116</f>
        <v>0</v>
      </c>
      <c r="L118" s="183">
        <f t="shared" si="9"/>
        <v>0</v>
      </c>
      <c r="M118" s="183">
        <f>'[96]Managerial P&amp;L-CQ'!$F118</f>
        <v>0</v>
      </c>
      <c r="N118" s="183">
        <f>[106]Sheet1!$F116</f>
        <v>0</v>
      </c>
      <c r="O118" s="183">
        <f t="shared" si="10"/>
        <v>0</v>
      </c>
      <c r="P118" s="183">
        <f>'[96]Managerial P&amp;L-CQ'!$O118</f>
        <v>0</v>
      </c>
      <c r="Q118" s="183">
        <f>[106]Sheet1!$G116</f>
        <v>0</v>
      </c>
      <c r="R118" s="183">
        <f t="shared" si="11"/>
        <v>0</v>
      </c>
    </row>
    <row r="119" spans="1:18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3">
        <f>'[96]Managerial P&amp;L-CQ'!$C119</f>
        <v>0</v>
      </c>
      <c r="E119" s="183">
        <f>[106]Sheet1!$C117</f>
        <v>0</v>
      </c>
      <c r="F119" s="183">
        <f t="shared" si="7"/>
        <v>0</v>
      </c>
      <c r="G119" s="183">
        <f>'[96]Managerial P&amp;L-CQ'!$D119</f>
        <v>0</v>
      </c>
      <c r="H119" s="183">
        <f>[106]Sheet1!$D117</f>
        <v>0</v>
      </c>
      <c r="I119" s="183">
        <f t="shared" si="8"/>
        <v>0</v>
      </c>
      <c r="J119" s="183">
        <f>'[96]Managerial P&amp;L-CQ'!$E119</f>
        <v>0</v>
      </c>
      <c r="K119" s="183">
        <f>[106]Sheet1!$E117</f>
        <v>0</v>
      </c>
      <c r="L119" s="183">
        <f t="shared" si="9"/>
        <v>0</v>
      </c>
      <c r="M119" s="183">
        <f>'[96]Managerial P&amp;L-CQ'!$F119</f>
        <v>0</v>
      </c>
      <c r="N119" s="183">
        <f>[106]Sheet1!$F117</f>
        <v>0</v>
      </c>
      <c r="O119" s="183">
        <f t="shared" si="10"/>
        <v>0</v>
      </c>
      <c r="P119" s="183">
        <f>'[96]Managerial P&amp;L-CQ'!$O119</f>
        <v>0</v>
      </c>
      <c r="Q119" s="183">
        <f>[106]Sheet1!$G117</f>
        <v>0</v>
      </c>
      <c r="R119" s="183">
        <f t="shared" si="11"/>
        <v>0</v>
      </c>
    </row>
    <row r="120" spans="1:18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3">
        <f>'[96]Managerial P&amp;L-CQ'!$C120</f>
        <v>0</v>
      </c>
      <c r="E120" s="183">
        <f>[106]Sheet1!$C118</f>
        <v>0</v>
      </c>
      <c r="F120" s="183">
        <f t="shared" si="7"/>
        <v>0</v>
      </c>
      <c r="G120" s="183">
        <f>'[96]Managerial P&amp;L-CQ'!$D120</f>
        <v>0</v>
      </c>
      <c r="H120" s="183">
        <f>[106]Sheet1!$D118</f>
        <v>0</v>
      </c>
      <c r="I120" s="183">
        <f t="shared" si="8"/>
        <v>0</v>
      </c>
      <c r="J120" s="183">
        <f>'[96]Managerial P&amp;L-CQ'!$E120</f>
        <v>0</v>
      </c>
      <c r="K120" s="183">
        <f>[106]Sheet1!$E118</f>
        <v>0</v>
      </c>
      <c r="L120" s="183">
        <f t="shared" si="9"/>
        <v>0</v>
      </c>
      <c r="M120" s="183">
        <f>'[96]Managerial P&amp;L-CQ'!$F120</f>
        <v>0</v>
      </c>
      <c r="N120" s="183">
        <f>[106]Sheet1!$F118</f>
        <v>0</v>
      </c>
      <c r="O120" s="183">
        <f t="shared" si="10"/>
        <v>0</v>
      </c>
      <c r="P120" s="183">
        <f>'[96]Managerial P&amp;L-CQ'!$O120</f>
        <v>0</v>
      </c>
      <c r="Q120" s="183">
        <f>[106]Sheet1!$G118</f>
        <v>0</v>
      </c>
      <c r="R120" s="183">
        <f t="shared" si="11"/>
        <v>0</v>
      </c>
    </row>
    <row r="121" spans="1:18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3">
        <f>'[96]Managerial P&amp;L-CQ'!$C121</f>
        <v>0</v>
      </c>
      <c r="E121" s="183">
        <f>[106]Sheet1!$C119</f>
        <v>0</v>
      </c>
      <c r="F121" s="183">
        <f t="shared" si="7"/>
        <v>0</v>
      </c>
      <c r="G121" s="183">
        <f>'[96]Managerial P&amp;L-CQ'!$D121</f>
        <v>0</v>
      </c>
      <c r="H121" s="183">
        <f>[106]Sheet1!$D119</f>
        <v>0</v>
      </c>
      <c r="I121" s="183">
        <f t="shared" si="8"/>
        <v>0</v>
      </c>
      <c r="J121" s="183">
        <f>'[96]Managerial P&amp;L-CQ'!$E121</f>
        <v>0</v>
      </c>
      <c r="K121" s="183">
        <f>[106]Sheet1!$E119</f>
        <v>0</v>
      </c>
      <c r="L121" s="183">
        <f t="shared" si="9"/>
        <v>0</v>
      </c>
      <c r="M121" s="183">
        <f>'[96]Managerial P&amp;L-CQ'!$F121</f>
        <v>0</v>
      </c>
      <c r="N121" s="183">
        <f>[106]Sheet1!$F119</f>
        <v>0</v>
      </c>
      <c r="O121" s="183">
        <f t="shared" si="10"/>
        <v>0</v>
      </c>
      <c r="P121" s="183">
        <f>'[96]Managerial P&amp;L-CQ'!$O121</f>
        <v>0</v>
      </c>
      <c r="Q121" s="183">
        <f>[106]Sheet1!$G119</f>
        <v>0</v>
      </c>
      <c r="R121" s="183">
        <f t="shared" si="11"/>
        <v>0</v>
      </c>
    </row>
    <row r="122" spans="1:18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3">
        <f>'[96]Managerial P&amp;L-CQ'!$C122</f>
        <v>0</v>
      </c>
      <c r="E122" s="183">
        <f>[106]Sheet1!$C120</f>
        <v>0</v>
      </c>
      <c r="F122" s="183">
        <f t="shared" si="7"/>
        <v>0</v>
      </c>
      <c r="G122" s="183">
        <f>'[96]Managerial P&amp;L-CQ'!$D122</f>
        <v>0</v>
      </c>
      <c r="H122" s="183">
        <f>[106]Sheet1!$D120</f>
        <v>0</v>
      </c>
      <c r="I122" s="183">
        <f t="shared" si="8"/>
        <v>0</v>
      </c>
      <c r="J122" s="183">
        <f>'[96]Managerial P&amp;L-CQ'!$E122</f>
        <v>0</v>
      </c>
      <c r="K122" s="183">
        <f>[106]Sheet1!$E120</f>
        <v>0</v>
      </c>
      <c r="L122" s="183">
        <f t="shared" si="9"/>
        <v>0</v>
      </c>
      <c r="M122" s="183">
        <f>'[96]Managerial P&amp;L-CQ'!$F122</f>
        <v>0</v>
      </c>
      <c r="N122" s="183">
        <f>[106]Sheet1!$F120</f>
        <v>0</v>
      </c>
      <c r="O122" s="183">
        <f t="shared" si="10"/>
        <v>0</v>
      </c>
      <c r="P122" s="183">
        <f>'[96]Managerial P&amp;L-CQ'!$O122</f>
        <v>0</v>
      </c>
      <c r="Q122" s="183">
        <f>[106]Sheet1!$G120</f>
        <v>0</v>
      </c>
      <c r="R122" s="183">
        <f t="shared" si="11"/>
        <v>0</v>
      </c>
    </row>
    <row r="123" spans="1:18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3">
        <f>'[96]Managerial P&amp;L-CQ'!$C123</f>
        <v>0</v>
      </c>
      <c r="E123" s="183">
        <f>[106]Sheet1!$C121</f>
        <v>0</v>
      </c>
      <c r="F123" s="183">
        <f t="shared" si="7"/>
        <v>0</v>
      </c>
      <c r="G123" s="183">
        <f>'[96]Managerial P&amp;L-CQ'!$D123</f>
        <v>0</v>
      </c>
      <c r="H123" s="183">
        <f>[106]Sheet1!$D121</f>
        <v>0</v>
      </c>
      <c r="I123" s="183">
        <f t="shared" si="8"/>
        <v>0</v>
      </c>
      <c r="J123" s="183">
        <f>'[96]Managerial P&amp;L-CQ'!$E123</f>
        <v>0</v>
      </c>
      <c r="K123" s="183">
        <f>[106]Sheet1!$E121</f>
        <v>0</v>
      </c>
      <c r="L123" s="183">
        <f t="shared" si="9"/>
        <v>0</v>
      </c>
      <c r="M123" s="183">
        <f>'[96]Managerial P&amp;L-CQ'!$F123</f>
        <v>0</v>
      </c>
      <c r="N123" s="183">
        <f>[106]Sheet1!$F121</f>
        <v>0</v>
      </c>
      <c r="O123" s="183">
        <f t="shared" si="10"/>
        <v>0</v>
      </c>
      <c r="P123" s="183">
        <f>'[96]Managerial P&amp;L-CQ'!$O123</f>
        <v>0</v>
      </c>
      <c r="Q123" s="183">
        <f>[106]Sheet1!$G121</f>
        <v>0</v>
      </c>
      <c r="R123" s="183">
        <f t="shared" si="11"/>
        <v>0</v>
      </c>
    </row>
    <row r="124" spans="1:18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3">
        <f>'[96]Managerial P&amp;L-CQ'!$C124</f>
        <v>0</v>
      </c>
      <c r="E124" s="183">
        <f>[106]Sheet1!$C122</f>
        <v>0</v>
      </c>
      <c r="F124" s="183">
        <f t="shared" si="7"/>
        <v>0</v>
      </c>
      <c r="G124" s="183">
        <f>'[96]Managerial P&amp;L-CQ'!$D124</f>
        <v>0</v>
      </c>
      <c r="H124" s="183">
        <f>[106]Sheet1!$D122</f>
        <v>0</v>
      </c>
      <c r="I124" s="183">
        <f t="shared" si="8"/>
        <v>0</v>
      </c>
      <c r="J124" s="183">
        <f>'[96]Managerial P&amp;L-CQ'!$E124</f>
        <v>0</v>
      </c>
      <c r="K124" s="183">
        <f>[106]Sheet1!$E122</f>
        <v>0</v>
      </c>
      <c r="L124" s="183">
        <f t="shared" si="9"/>
        <v>0</v>
      </c>
      <c r="M124" s="183">
        <f>'[96]Managerial P&amp;L-CQ'!$F124</f>
        <v>0</v>
      </c>
      <c r="N124" s="183">
        <f>[106]Sheet1!$F122</f>
        <v>0</v>
      </c>
      <c r="O124" s="183">
        <f t="shared" si="10"/>
        <v>0</v>
      </c>
      <c r="P124" s="183">
        <f>'[96]Managerial P&amp;L-CQ'!$O124</f>
        <v>0</v>
      </c>
      <c r="Q124" s="183">
        <f>[106]Sheet1!$G122</f>
        <v>0</v>
      </c>
      <c r="R124" s="183">
        <f t="shared" si="11"/>
        <v>0</v>
      </c>
    </row>
    <row r="125" spans="1:18" s="15" customFormat="1" ht="15.95" customHeight="1" x14ac:dyDescent="0.2">
      <c r="A125" s="26"/>
      <c r="B125" s="179">
        <f t="shared" si="6"/>
        <v>122</v>
      </c>
      <c r="C125" s="196" t="s">
        <v>1644</v>
      </c>
      <c r="D125" s="183">
        <f>'[96]Managerial P&amp;L-CQ'!$C125</f>
        <v>0</v>
      </c>
      <c r="E125" s="183">
        <f>[106]Sheet1!$C123</f>
        <v>0</v>
      </c>
      <c r="F125" s="183">
        <f t="shared" si="7"/>
        <v>0</v>
      </c>
      <c r="G125" s="183">
        <f>'[96]Managerial P&amp;L-CQ'!$D125</f>
        <v>0</v>
      </c>
      <c r="H125" s="183">
        <f>[106]Sheet1!$D123</f>
        <v>0</v>
      </c>
      <c r="I125" s="183">
        <f t="shared" si="8"/>
        <v>0</v>
      </c>
      <c r="J125" s="183">
        <f>'[96]Managerial P&amp;L-CQ'!$E125</f>
        <v>0</v>
      </c>
      <c r="K125" s="183">
        <f>[106]Sheet1!$E123</f>
        <v>0</v>
      </c>
      <c r="L125" s="183">
        <f t="shared" si="9"/>
        <v>0</v>
      </c>
      <c r="M125" s="183">
        <f>'[96]Managerial P&amp;L-CQ'!$F125</f>
        <v>0</v>
      </c>
      <c r="N125" s="183">
        <f>[106]Sheet1!$F123</f>
        <v>0</v>
      </c>
      <c r="O125" s="183">
        <f t="shared" si="10"/>
        <v>0</v>
      </c>
      <c r="P125" s="183">
        <f>'[96]Managerial P&amp;L-CQ'!$O125</f>
        <v>0</v>
      </c>
      <c r="Q125" s="183">
        <f>[106]Sheet1!$G123</f>
        <v>0</v>
      </c>
      <c r="R125" s="183">
        <f t="shared" si="11"/>
        <v>0</v>
      </c>
    </row>
    <row r="126" spans="1:18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3">
        <f>'[96]Managerial P&amp;L-CQ'!$C126</f>
        <v>0</v>
      </c>
      <c r="E126" s="183">
        <f>[106]Sheet1!$C124</f>
        <v>0</v>
      </c>
      <c r="F126" s="183">
        <f t="shared" si="7"/>
        <v>0</v>
      </c>
      <c r="G126" s="183">
        <f>'[96]Managerial P&amp;L-CQ'!$D126</f>
        <v>0</v>
      </c>
      <c r="H126" s="183">
        <f>[106]Sheet1!$D124</f>
        <v>0</v>
      </c>
      <c r="I126" s="183">
        <f t="shared" si="8"/>
        <v>0</v>
      </c>
      <c r="J126" s="183">
        <f>'[96]Managerial P&amp;L-CQ'!$E126</f>
        <v>0</v>
      </c>
      <c r="K126" s="183">
        <f>[106]Sheet1!$E124</f>
        <v>0</v>
      </c>
      <c r="L126" s="183">
        <f t="shared" si="9"/>
        <v>0</v>
      </c>
      <c r="M126" s="183">
        <f>'[96]Managerial P&amp;L-CQ'!$F126</f>
        <v>0</v>
      </c>
      <c r="N126" s="183">
        <f>[106]Sheet1!$F124</f>
        <v>0</v>
      </c>
      <c r="O126" s="183">
        <f t="shared" si="10"/>
        <v>0</v>
      </c>
      <c r="P126" s="183">
        <f>'[96]Managerial P&amp;L-CQ'!$O126</f>
        <v>0</v>
      </c>
      <c r="Q126" s="183">
        <f>[106]Sheet1!$G124</f>
        <v>0</v>
      </c>
      <c r="R126" s="183">
        <f t="shared" si="11"/>
        <v>0</v>
      </c>
    </row>
    <row r="127" spans="1:18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3">
        <f>'[96]Managerial P&amp;L-CQ'!$C127</f>
        <v>0</v>
      </c>
      <c r="E127" s="183">
        <f>[106]Sheet1!$C125</f>
        <v>0</v>
      </c>
      <c r="F127" s="183">
        <f t="shared" si="7"/>
        <v>0</v>
      </c>
      <c r="G127" s="183">
        <f>'[96]Managerial P&amp;L-CQ'!$D127</f>
        <v>0</v>
      </c>
      <c r="H127" s="183">
        <f>[106]Sheet1!$D125</f>
        <v>0</v>
      </c>
      <c r="I127" s="183">
        <f t="shared" si="8"/>
        <v>0</v>
      </c>
      <c r="J127" s="183">
        <f>'[96]Managerial P&amp;L-CQ'!$E127</f>
        <v>0</v>
      </c>
      <c r="K127" s="183">
        <f>[106]Sheet1!$E125</f>
        <v>0</v>
      </c>
      <c r="L127" s="183">
        <f t="shared" si="9"/>
        <v>0</v>
      </c>
      <c r="M127" s="183">
        <f>'[96]Managerial P&amp;L-CQ'!$F127</f>
        <v>0</v>
      </c>
      <c r="N127" s="183">
        <f>[106]Sheet1!$F125</f>
        <v>0</v>
      </c>
      <c r="O127" s="183">
        <f t="shared" si="10"/>
        <v>0</v>
      </c>
      <c r="P127" s="183">
        <f>'[96]Managerial P&amp;L-CQ'!$O127</f>
        <v>0</v>
      </c>
      <c r="Q127" s="183">
        <f>[106]Sheet1!$G125</f>
        <v>0</v>
      </c>
      <c r="R127" s="184">
        <f t="shared" si="11"/>
        <v>0</v>
      </c>
    </row>
    <row r="128" spans="1:18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3">
        <f>'[96]Managerial P&amp;L-CQ'!$C128</f>
        <v>0</v>
      </c>
      <c r="E128" s="183">
        <f>[106]Sheet1!$C126</f>
        <v>0</v>
      </c>
      <c r="F128" s="183">
        <f t="shared" si="7"/>
        <v>0</v>
      </c>
      <c r="G128" s="183">
        <f>'[96]Managerial P&amp;L-CQ'!$D128</f>
        <v>0</v>
      </c>
      <c r="H128" s="183">
        <f>[106]Sheet1!$D126</f>
        <v>0</v>
      </c>
      <c r="I128" s="183">
        <f t="shared" si="8"/>
        <v>0</v>
      </c>
      <c r="J128" s="183">
        <f>'[96]Managerial P&amp;L-CQ'!$E128</f>
        <v>0</v>
      </c>
      <c r="K128" s="183">
        <f>[106]Sheet1!$E126</f>
        <v>0</v>
      </c>
      <c r="L128" s="183">
        <f t="shared" si="9"/>
        <v>0</v>
      </c>
      <c r="M128" s="183">
        <f>'[96]Managerial P&amp;L-CQ'!$F128</f>
        <v>0</v>
      </c>
      <c r="N128" s="183">
        <f>[106]Sheet1!$F126</f>
        <v>0</v>
      </c>
      <c r="O128" s="183">
        <f t="shared" si="10"/>
        <v>0</v>
      </c>
      <c r="P128" s="183">
        <f>'[96]Managerial P&amp;L-CQ'!$O128</f>
        <v>0</v>
      </c>
      <c r="Q128" s="183">
        <f>[106]Sheet1!$G126</f>
        <v>0</v>
      </c>
      <c r="R128" s="183">
        <f t="shared" si="11"/>
        <v>0</v>
      </c>
    </row>
    <row r="129" spans="1:18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3">
        <f>'[96]Managerial P&amp;L-CQ'!$C129</f>
        <v>0</v>
      </c>
      <c r="E129" s="183">
        <f>[106]Sheet1!$C127</f>
        <v>0</v>
      </c>
      <c r="F129" s="183">
        <f t="shared" si="7"/>
        <v>0</v>
      </c>
      <c r="G129" s="183">
        <f>'[96]Managerial P&amp;L-CQ'!$D129</f>
        <v>0</v>
      </c>
      <c r="H129" s="183">
        <f>[106]Sheet1!$D127</f>
        <v>0</v>
      </c>
      <c r="I129" s="183">
        <f t="shared" si="8"/>
        <v>0</v>
      </c>
      <c r="J129" s="183">
        <f>'[96]Managerial P&amp;L-CQ'!$E129</f>
        <v>0</v>
      </c>
      <c r="K129" s="183">
        <f>[106]Sheet1!$E127</f>
        <v>0</v>
      </c>
      <c r="L129" s="183">
        <f t="shared" si="9"/>
        <v>0</v>
      </c>
      <c r="M129" s="183">
        <f>'[96]Managerial P&amp;L-CQ'!$F129</f>
        <v>0</v>
      </c>
      <c r="N129" s="183">
        <f>[106]Sheet1!$F127</f>
        <v>0</v>
      </c>
      <c r="O129" s="183">
        <f t="shared" si="10"/>
        <v>0</v>
      </c>
      <c r="P129" s="183">
        <f>'[96]Managerial P&amp;L-CQ'!$O129</f>
        <v>0</v>
      </c>
      <c r="Q129" s="183">
        <f>[106]Sheet1!$G127</f>
        <v>0</v>
      </c>
      <c r="R129" s="183">
        <f t="shared" si="11"/>
        <v>0</v>
      </c>
    </row>
    <row r="130" spans="1:18" s="15" customFormat="1" ht="15.95" customHeight="1" x14ac:dyDescent="0.2">
      <c r="A130" s="26"/>
      <c r="B130" s="179">
        <f t="shared" si="6"/>
        <v>127</v>
      </c>
      <c r="C130" s="196" t="s">
        <v>1644</v>
      </c>
      <c r="D130" s="183">
        <f>'[96]Managerial P&amp;L-CQ'!$C130</f>
        <v>0</v>
      </c>
      <c r="E130" s="183">
        <f>[106]Sheet1!$C128</f>
        <v>0</v>
      </c>
      <c r="F130" s="183">
        <f t="shared" si="7"/>
        <v>0</v>
      </c>
      <c r="G130" s="183">
        <f>'[96]Managerial P&amp;L-CQ'!$D130</f>
        <v>0</v>
      </c>
      <c r="H130" s="183">
        <f>[106]Sheet1!$D128</f>
        <v>0</v>
      </c>
      <c r="I130" s="183">
        <f t="shared" si="8"/>
        <v>0</v>
      </c>
      <c r="J130" s="183">
        <f>'[96]Managerial P&amp;L-CQ'!$E130</f>
        <v>0</v>
      </c>
      <c r="K130" s="183">
        <f>[106]Sheet1!$E128</f>
        <v>0</v>
      </c>
      <c r="L130" s="183">
        <f t="shared" si="9"/>
        <v>0</v>
      </c>
      <c r="M130" s="183">
        <f>'[96]Managerial P&amp;L-CQ'!$F130</f>
        <v>0</v>
      </c>
      <c r="N130" s="183">
        <f>[106]Sheet1!$F128</f>
        <v>0</v>
      </c>
      <c r="O130" s="183">
        <f t="shared" si="10"/>
        <v>0</v>
      </c>
      <c r="P130" s="183">
        <f>'[96]Managerial P&amp;L-CQ'!$O130</f>
        <v>0</v>
      </c>
      <c r="Q130" s="183">
        <f>[106]Sheet1!$G128</f>
        <v>0</v>
      </c>
      <c r="R130" s="183">
        <f t="shared" si="11"/>
        <v>0</v>
      </c>
    </row>
    <row r="131" spans="1:18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3">
        <f>'[96]Managerial P&amp;L-CQ'!$C131</f>
        <v>0</v>
      </c>
      <c r="E131" s="183">
        <f>[106]Sheet1!$C129</f>
        <v>0</v>
      </c>
      <c r="F131" s="183">
        <f t="shared" si="7"/>
        <v>0</v>
      </c>
      <c r="G131" s="183">
        <f>'[96]Managerial P&amp;L-CQ'!$D131</f>
        <v>0</v>
      </c>
      <c r="H131" s="183">
        <f>[106]Sheet1!$D129</f>
        <v>0</v>
      </c>
      <c r="I131" s="183">
        <f t="shared" si="8"/>
        <v>0</v>
      </c>
      <c r="J131" s="183">
        <f>'[96]Managerial P&amp;L-CQ'!$E131</f>
        <v>0</v>
      </c>
      <c r="K131" s="183">
        <f>[106]Sheet1!$E129</f>
        <v>0</v>
      </c>
      <c r="L131" s="183">
        <f t="shared" si="9"/>
        <v>0</v>
      </c>
      <c r="M131" s="183">
        <f>'[96]Managerial P&amp;L-CQ'!$F131</f>
        <v>0</v>
      </c>
      <c r="N131" s="183">
        <f>[106]Sheet1!$F129</f>
        <v>0</v>
      </c>
      <c r="O131" s="183">
        <f t="shared" si="10"/>
        <v>0</v>
      </c>
      <c r="P131" s="183">
        <f>'[96]Managerial P&amp;L-CQ'!$O131</f>
        <v>0</v>
      </c>
      <c r="Q131" s="183">
        <f>[106]Sheet1!$G129</f>
        <v>0</v>
      </c>
      <c r="R131" s="183">
        <f t="shared" si="11"/>
        <v>0</v>
      </c>
    </row>
    <row r="132" spans="1:18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3">
        <f>'[96]Managerial P&amp;L-CQ'!$C132</f>
        <v>0</v>
      </c>
      <c r="E132" s="183">
        <f>[106]Sheet1!$C130</f>
        <v>0</v>
      </c>
      <c r="F132" s="183">
        <f t="shared" si="7"/>
        <v>0</v>
      </c>
      <c r="G132" s="183">
        <f>'[96]Managerial P&amp;L-CQ'!$D132</f>
        <v>0</v>
      </c>
      <c r="H132" s="183">
        <f>[106]Sheet1!$D130</f>
        <v>0</v>
      </c>
      <c r="I132" s="183">
        <f t="shared" si="8"/>
        <v>0</v>
      </c>
      <c r="J132" s="183">
        <f>'[96]Managerial P&amp;L-CQ'!$E132</f>
        <v>0</v>
      </c>
      <c r="K132" s="183">
        <f>[106]Sheet1!$E130</f>
        <v>0</v>
      </c>
      <c r="L132" s="183">
        <f t="shared" si="9"/>
        <v>0</v>
      </c>
      <c r="M132" s="183">
        <f>'[96]Managerial P&amp;L-CQ'!$F132</f>
        <v>0</v>
      </c>
      <c r="N132" s="183">
        <f>[106]Sheet1!$F130</f>
        <v>0</v>
      </c>
      <c r="O132" s="183">
        <f t="shared" si="10"/>
        <v>0</v>
      </c>
      <c r="P132" s="183">
        <f>'[96]Managerial P&amp;L-CQ'!$O132</f>
        <v>0</v>
      </c>
      <c r="Q132" s="183">
        <f>[106]Sheet1!$G130</f>
        <v>0</v>
      </c>
      <c r="R132" s="184">
        <f t="shared" si="11"/>
        <v>0</v>
      </c>
    </row>
    <row r="133" spans="1:18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3">
        <f>'[96]Managerial P&amp;L-CQ'!$C133</f>
        <v>0</v>
      </c>
      <c r="E133" s="183">
        <f>[106]Sheet1!$C131</f>
        <v>0</v>
      </c>
      <c r="F133" s="183">
        <f t="shared" ref="F133:F161" si="13">D133-E133</f>
        <v>0</v>
      </c>
      <c r="G133" s="183">
        <f>'[96]Managerial P&amp;L-CQ'!$D133</f>
        <v>0</v>
      </c>
      <c r="H133" s="183">
        <f>[106]Sheet1!$D131</f>
        <v>0</v>
      </c>
      <c r="I133" s="183">
        <f t="shared" ref="I133:I161" si="14">G133-H133</f>
        <v>0</v>
      </c>
      <c r="J133" s="183">
        <f>'[96]Managerial P&amp;L-CQ'!$E133</f>
        <v>0</v>
      </c>
      <c r="K133" s="183">
        <f>[106]Sheet1!$E131</f>
        <v>0</v>
      </c>
      <c r="L133" s="183">
        <f t="shared" ref="L133:L161" si="15">J133-K133</f>
        <v>0</v>
      </c>
      <c r="M133" s="183">
        <f>'[96]Managerial P&amp;L-CQ'!$F133</f>
        <v>0</v>
      </c>
      <c r="N133" s="183">
        <f>[106]Sheet1!$F131</f>
        <v>0</v>
      </c>
      <c r="O133" s="183">
        <f t="shared" ref="O133:O161" si="16">M133-N133</f>
        <v>0</v>
      </c>
      <c r="P133" s="183">
        <f>'[96]Managerial P&amp;L-CQ'!$O133</f>
        <v>0</v>
      </c>
      <c r="Q133" s="183">
        <f>[106]Sheet1!$G131</f>
        <v>0</v>
      </c>
      <c r="R133" s="183">
        <f t="shared" ref="R133:R160" si="17">P133-Q133</f>
        <v>0</v>
      </c>
    </row>
    <row r="134" spans="1:18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3">
        <f>'[96]Managerial P&amp;L-CQ'!$C134</f>
        <v>0</v>
      </c>
      <c r="E134" s="183">
        <f>[106]Sheet1!$C132</f>
        <v>0</v>
      </c>
      <c r="F134" s="183">
        <f t="shared" si="13"/>
        <v>0</v>
      </c>
      <c r="G134" s="183">
        <f>'[96]Managerial P&amp;L-CQ'!$D134</f>
        <v>0</v>
      </c>
      <c r="H134" s="183">
        <f>[106]Sheet1!$D132</f>
        <v>0</v>
      </c>
      <c r="I134" s="183">
        <f t="shared" si="14"/>
        <v>0</v>
      </c>
      <c r="J134" s="183">
        <f>'[96]Managerial P&amp;L-CQ'!$E134</f>
        <v>0</v>
      </c>
      <c r="K134" s="183">
        <f>[106]Sheet1!$E132</f>
        <v>0</v>
      </c>
      <c r="L134" s="183">
        <f t="shared" si="15"/>
        <v>0</v>
      </c>
      <c r="M134" s="183">
        <f>'[96]Managerial P&amp;L-CQ'!$F134</f>
        <v>0</v>
      </c>
      <c r="N134" s="183">
        <f>[106]Sheet1!$F132</f>
        <v>0</v>
      </c>
      <c r="O134" s="183">
        <f t="shared" si="16"/>
        <v>0</v>
      </c>
      <c r="P134" s="183">
        <f>'[96]Managerial P&amp;L-CQ'!$O134</f>
        <v>0</v>
      </c>
      <c r="Q134" s="183">
        <f>[106]Sheet1!$G132</f>
        <v>0</v>
      </c>
      <c r="R134" s="183">
        <f t="shared" si="17"/>
        <v>0</v>
      </c>
    </row>
    <row r="135" spans="1:18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3">
        <f>'[96]Managerial P&amp;L-CQ'!$C135</f>
        <v>0</v>
      </c>
      <c r="E135" s="183">
        <f>[106]Sheet1!$C133</f>
        <v>0</v>
      </c>
      <c r="F135" s="183">
        <f t="shared" si="13"/>
        <v>0</v>
      </c>
      <c r="G135" s="183">
        <f>'[96]Managerial P&amp;L-CQ'!$D135</f>
        <v>0</v>
      </c>
      <c r="H135" s="183">
        <f>[106]Sheet1!$D133</f>
        <v>0</v>
      </c>
      <c r="I135" s="183">
        <f t="shared" si="14"/>
        <v>0</v>
      </c>
      <c r="J135" s="183">
        <f>'[96]Managerial P&amp;L-CQ'!$E135</f>
        <v>0</v>
      </c>
      <c r="K135" s="183">
        <f>[106]Sheet1!$E133</f>
        <v>0</v>
      </c>
      <c r="L135" s="183">
        <f t="shared" si="15"/>
        <v>0</v>
      </c>
      <c r="M135" s="183">
        <f>'[96]Managerial P&amp;L-CQ'!$F135</f>
        <v>0</v>
      </c>
      <c r="N135" s="183">
        <f>[106]Sheet1!$F133</f>
        <v>0</v>
      </c>
      <c r="O135" s="183">
        <f t="shared" si="16"/>
        <v>0</v>
      </c>
      <c r="P135" s="183">
        <f>'[96]Managerial P&amp;L-CQ'!$O135</f>
        <v>0</v>
      </c>
      <c r="Q135" s="183">
        <f>[106]Sheet1!$G133</f>
        <v>0</v>
      </c>
      <c r="R135" s="183">
        <f t="shared" si="17"/>
        <v>0</v>
      </c>
    </row>
    <row r="136" spans="1:18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3">
        <f>'[96]Managerial P&amp;L-CQ'!$C136</f>
        <v>0</v>
      </c>
      <c r="E136" s="183">
        <f>[106]Sheet1!$C134</f>
        <v>0</v>
      </c>
      <c r="F136" s="183">
        <f t="shared" si="13"/>
        <v>0</v>
      </c>
      <c r="G136" s="183">
        <f>'[96]Managerial P&amp;L-CQ'!$D136</f>
        <v>0</v>
      </c>
      <c r="H136" s="183">
        <f>[106]Sheet1!$D134</f>
        <v>0</v>
      </c>
      <c r="I136" s="183">
        <f t="shared" si="14"/>
        <v>0</v>
      </c>
      <c r="J136" s="183">
        <f>'[96]Managerial P&amp;L-CQ'!$E136</f>
        <v>0</v>
      </c>
      <c r="K136" s="183">
        <f>[106]Sheet1!$E134</f>
        <v>0</v>
      </c>
      <c r="L136" s="183">
        <f t="shared" si="15"/>
        <v>0</v>
      </c>
      <c r="M136" s="183">
        <f>'[96]Managerial P&amp;L-CQ'!$F136</f>
        <v>0</v>
      </c>
      <c r="N136" s="183">
        <f>[106]Sheet1!$F134</f>
        <v>0</v>
      </c>
      <c r="O136" s="183">
        <f t="shared" si="16"/>
        <v>0</v>
      </c>
      <c r="P136" s="183">
        <f>'[96]Managerial P&amp;L-CQ'!$O136</f>
        <v>0</v>
      </c>
      <c r="Q136" s="183">
        <f>[106]Sheet1!$G134</f>
        <v>0</v>
      </c>
      <c r="R136" s="183">
        <f t="shared" si="17"/>
        <v>0</v>
      </c>
    </row>
    <row r="137" spans="1:18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3">
        <f>'[96]Managerial P&amp;L-CQ'!$C137</f>
        <v>0</v>
      </c>
      <c r="E137" s="183">
        <f>[106]Sheet1!$C135</f>
        <v>0</v>
      </c>
      <c r="F137" s="183">
        <f t="shared" si="13"/>
        <v>0</v>
      </c>
      <c r="G137" s="183">
        <f>'[96]Managerial P&amp;L-CQ'!$D137</f>
        <v>0</v>
      </c>
      <c r="H137" s="183">
        <f>[106]Sheet1!$D135</f>
        <v>0</v>
      </c>
      <c r="I137" s="183">
        <f t="shared" si="14"/>
        <v>0</v>
      </c>
      <c r="J137" s="183">
        <f>'[96]Managerial P&amp;L-CQ'!$E137</f>
        <v>0</v>
      </c>
      <c r="K137" s="183">
        <f>[106]Sheet1!$E135</f>
        <v>0</v>
      </c>
      <c r="L137" s="183">
        <f t="shared" si="15"/>
        <v>0</v>
      </c>
      <c r="M137" s="183">
        <f>'[96]Managerial P&amp;L-CQ'!$F137</f>
        <v>0</v>
      </c>
      <c r="N137" s="183">
        <f>[106]Sheet1!$F135</f>
        <v>0</v>
      </c>
      <c r="O137" s="183">
        <f t="shared" si="16"/>
        <v>0</v>
      </c>
      <c r="P137" s="183">
        <f>'[96]Managerial P&amp;L-CQ'!$O137</f>
        <v>0</v>
      </c>
      <c r="Q137" s="183">
        <f>[106]Sheet1!$G135</f>
        <v>0</v>
      </c>
      <c r="R137" s="183">
        <f t="shared" si="17"/>
        <v>0</v>
      </c>
    </row>
    <row r="138" spans="1:18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3">
        <f>'[96]Managerial P&amp;L-CQ'!$C138</f>
        <v>0</v>
      </c>
      <c r="E138" s="183">
        <f>[106]Sheet1!$C136</f>
        <v>0</v>
      </c>
      <c r="F138" s="183">
        <f t="shared" si="13"/>
        <v>0</v>
      </c>
      <c r="G138" s="183">
        <f>'[96]Managerial P&amp;L-CQ'!$D138</f>
        <v>0</v>
      </c>
      <c r="H138" s="183">
        <f>[106]Sheet1!$D136</f>
        <v>0</v>
      </c>
      <c r="I138" s="183">
        <f t="shared" si="14"/>
        <v>0</v>
      </c>
      <c r="J138" s="183">
        <f>'[96]Managerial P&amp;L-CQ'!$E138</f>
        <v>0</v>
      </c>
      <c r="K138" s="183">
        <f>[106]Sheet1!$E136</f>
        <v>0</v>
      </c>
      <c r="L138" s="183">
        <f t="shared" si="15"/>
        <v>0</v>
      </c>
      <c r="M138" s="183">
        <f>'[96]Managerial P&amp;L-CQ'!$F138</f>
        <v>0</v>
      </c>
      <c r="N138" s="183">
        <f>[106]Sheet1!$F136</f>
        <v>0</v>
      </c>
      <c r="O138" s="183">
        <f t="shared" si="16"/>
        <v>0</v>
      </c>
      <c r="P138" s="183">
        <f>'[96]Managerial P&amp;L-CQ'!$O138</f>
        <v>0</v>
      </c>
      <c r="Q138" s="183">
        <f>[106]Sheet1!$G136</f>
        <v>0</v>
      </c>
      <c r="R138" s="183">
        <f t="shared" si="17"/>
        <v>0</v>
      </c>
    </row>
    <row r="139" spans="1:18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3">
        <f>'[96]Managerial P&amp;L-CQ'!$C139</f>
        <v>0</v>
      </c>
      <c r="E139" s="183">
        <f>[106]Sheet1!$C137</f>
        <v>0</v>
      </c>
      <c r="F139" s="183">
        <f t="shared" si="13"/>
        <v>0</v>
      </c>
      <c r="G139" s="183">
        <f>'[96]Managerial P&amp;L-CQ'!$D139</f>
        <v>0</v>
      </c>
      <c r="H139" s="183">
        <f>[106]Sheet1!$D137</f>
        <v>0</v>
      </c>
      <c r="I139" s="183">
        <f t="shared" si="14"/>
        <v>0</v>
      </c>
      <c r="J139" s="183">
        <f>'[96]Managerial P&amp;L-CQ'!$E139</f>
        <v>0</v>
      </c>
      <c r="K139" s="183">
        <f>[106]Sheet1!$E137</f>
        <v>0</v>
      </c>
      <c r="L139" s="183">
        <f t="shared" si="15"/>
        <v>0</v>
      </c>
      <c r="M139" s="183">
        <f>'[96]Managerial P&amp;L-CQ'!$F139</f>
        <v>0</v>
      </c>
      <c r="N139" s="183">
        <f>[106]Sheet1!$F137</f>
        <v>0</v>
      </c>
      <c r="O139" s="183">
        <f t="shared" si="16"/>
        <v>0</v>
      </c>
      <c r="P139" s="183">
        <f>'[96]Managerial P&amp;L-CQ'!$O139</f>
        <v>0</v>
      </c>
      <c r="Q139" s="183">
        <f>[106]Sheet1!$G137</f>
        <v>0</v>
      </c>
      <c r="R139" s="183">
        <f t="shared" si="17"/>
        <v>0</v>
      </c>
    </row>
    <row r="140" spans="1:18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3">
        <f>'[96]Managerial P&amp;L-CQ'!$C140</f>
        <v>0</v>
      </c>
      <c r="E140" s="183">
        <f>[106]Sheet1!$C138</f>
        <v>0</v>
      </c>
      <c r="F140" s="183">
        <f t="shared" si="13"/>
        <v>0</v>
      </c>
      <c r="G140" s="183">
        <f>'[96]Managerial P&amp;L-CQ'!$D140</f>
        <v>0</v>
      </c>
      <c r="H140" s="183">
        <f>[106]Sheet1!$D138</f>
        <v>0</v>
      </c>
      <c r="I140" s="183">
        <f t="shared" si="14"/>
        <v>0</v>
      </c>
      <c r="J140" s="183">
        <f>'[96]Managerial P&amp;L-CQ'!$E140</f>
        <v>0</v>
      </c>
      <c r="K140" s="183">
        <f>[106]Sheet1!$E138</f>
        <v>0</v>
      </c>
      <c r="L140" s="183">
        <f t="shared" si="15"/>
        <v>0</v>
      </c>
      <c r="M140" s="183">
        <f>'[96]Managerial P&amp;L-CQ'!$F140</f>
        <v>0</v>
      </c>
      <c r="N140" s="183">
        <f>[106]Sheet1!$F138</f>
        <v>0</v>
      </c>
      <c r="O140" s="183">
        <f t="shared" si="16"/>
        <v>0</v>
      </c>
      <c r="P140" s="183">
        <f>'[96]Managerial P&amp;L-CQ'!$O140</f>
        <v>0</v>
      </c>
      <c r="Q140" s="183">
        <f>[106]Sheet1!$G138</f>
        <v>0</v>
      </c>
      <c r="R140" s="183">
        <f t="shared" si="17"/>
        <v>0</v>
      </c>
    </row>
    <row r="141" spans="1:18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3">
        <f>'[96]Managerial P&amp;L-CQ'!$C141</f>
        <v>0</v>
      </c>
      <c r="E141" s="183">
        <f>[106]Sheet1!$C139</f>
        <v>0</v>
      </c>
      <c r="F141" s="183">
        <f t="shared" si="13"/>
        <v>0</v>
      </c>
      <c r="G141" s="183">
        <f>'[96]Managerial P&amp;L-CQ'!$D141</f>
        <v>0</v>
      </c>
      <c r="H141" s="183">
        <f>[106]Sheet1!$D139</f>
        <v>0</v>
      </c>
      <c r="I141" s="183">
        <f t="shared" si="14"/>
        <v>0</v>
      </c>
      <c r="J141" s="183">
        <f>'[96]Managerial P&amp;L-CQ'!$E141</f>
        <v>0</v>
      </c>
      <c r="K141" s="183">
        <f>[106]Sheet1!$E139</f>
        <v>0</v>
      </c>
      <c r="L141" s="183">
        <f t="shared" si="15"/>
        <v>0</v>
      </c>
      <c r="M141" s="183">
        <f>'[96]Managerial P&amp;L-CQ'!$F141</f>
        <v>0</v>
      </c>
      <c r="N141" s="183">
        <f>[106]Sheet1!$F139</f>
        <v>0</v>
      </c>
      <c r="O141" s="183">
        <f t="shared" si="16"/>
        <v>0</v>
      </c>
      <c r="P141" s="183">
        <f>'[96]Managerial P&amp;L-CQ'!$O141</f>
        <v>0</v>
      </c>
      <c r="Q141" s="183">
        <f>[106]Sheet1!$G139</f>
        <v>0</v>
      </c>
      <c r="R141" s="183">
        <f t="shared" si="17"/>
        <v>0</v>
      </c>
    </row>
    <row r="142" spans="1:18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3">
        <f>'[96]Managerial P&amp;L-CQ'!$C142</f>
        <v>0</v>
      </c>
      <c r="E142" s="183">
        <f>[106]Sheet1!$C140</f>
        <v>0</v>
      </c>
      <c r="F142" s="183">
        <f t="shared" si="13"/>
        <v>0</v>
      </c>
      <c r="G142" s="183">
        <f>'[96]Managerial P&amp;L-CQ'!$D142</f>
        <v>0</v>
      </c>
      <c r="H142" s="183">
        <f>[106]Sheet1!$D140</f>
        <v>0</v>
      </c>
      <c r="I142" s="183">
        <f t="shared" si="14"/>
        <v>0</v>
      </c>
      <c r="J142" s="183">
        <f>'[96]Managerial P&amp;L-CQ'!$E142</f>
        <v>0</v>
      </c>
      <c r="K142" s="183">
        <f>[106]Sheet1!$E140</f>
        <v>0</v>
      </c>
      <c r="L142" s="183">
        <f t="shared" si="15"/>
        <v>0</v>
      </c>
      <c r="M142" s="183">
        <f>'[96]Managerial P&amp;L-CQ'!$F142</f>
        <v>0</v>
      </c>
      <c r="N142" s="183">
        <f>[106]Sheet1!$F140</f>
        <v>0</v>
      </c>
      <c r="O142" s="183">
        <f t="shared" si="16"/>
        <v>0</v>
      </c>
      <c r="P142" s="183">
        <f>'[96]Managerial P&amp;L-CQ'!$O142</f>
        <v>0</v>
      </c>
      <c r="Q142" s="183">
        <f>[106]Sheet1!$G140</f>
        <v>0</v>
      </c>
      <c r="R142" s="183">
        <f t="shared" si="17"/>
        <v>0</v>
      </c>
    </row>
    <row r="143" spans="1:18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3">
        <f>'[96]Managerial P&amp;L-CQ'!$C143</f>
        <v>0</v>
      </c>
      <c r="E143" s="183">
        <f>[106]Sheet1!$C141</f>
        <v>0</v>
      </c>
      <c r="F143" s="183">
        <f t="shared" si="13"/>
        <v>0</v>
      </c>
      <c r="G143" s="183">
        <f>'[96]Managerial P&amp;L-CQ'!$D143</f>
        <v>0</v>
      </c>
      <c r="H143" s="183">
        <f>[106]Sheet1!$D141</f>
        <v>0</v>
      </c>
      <c r="I143" s="183">
        <f t="shared" si="14"/>
        <v>0</v>
      </c>
      <c r="J143" s="183">
        <f>'[96]Managerial P&amp;L-CQ'!$E143</f>
        <v>0</v>
      </c>
      <c r="K143" s="183">
        <f>[106]Sheet1!$E141</f>
        <v>0</v>
      </c>
      <c r="L143" s="183">
        <f t="shared" si="15"/>
        <v>0</v>
      </c>
      <c r="M143" s="183">
        <f>'[96]Managerial P&amp;L-CQ'!$F143</f>
        <v>0</v>
      </c>
      <c r="N143" s="183">
        <f>[106]Sheet1!$F141</f>
        <v>0</v>
      </c>
      <c r="O143" s="183">
        <f t="shared" si="16"/>
        <v>0</v>
      </c>
      <c r="P143" s="183">
        <f>'[96]Managerial P&amp;L-CQ'!$O143</f>
        <v>0</v>
      </c>
      <c r="Q143" s="183">
        <f>[106]Sheet1!$G141</f>
        <v>0</v>
      </c>
      <c r="R143" s="183">
        <f t="shared" si="17"/>
        <v>0</v>
      </c>
    </row>
    <row r="144" spans="1:18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3">
        <f>'[96]Managerial P&amp;L-CQ'!$C144</f>
        <v>0</v>
      </c>
      <c r="E144" s="183">
        <f>[106]Sheet1!$C142</f>
        <v>0</v>
      </c>
      <c r="F144" s="183">
        <f t="shared" si="13"/>
        <v>0</v>
      </c>
      <c r="G144" s="183">
        <f>'[96]Managerial P&amp;L-CQ'!$D144</f>
        <v>0</v>
      </c>
      <c r="H144" s="183">
        <f>[106]Sheet1!$D142</f>
        <v>0</v>
      </c>
      <c r="I144" s="183">
        <f t="shared" si="14"/>
        <v>0</v>
      </c>
      <c r="J144" s="183">
        <f>'[96]Managerial P&amp;L-CQ'!$E144</f>
        <v>0</v>
      </c>
      <c r="K144" s="183">
        <f>[106]Sheet1!$E142</f>
        <v>0</v>
      </c>
      <c r="L144" s="183">
        <f t="shared" si="15"/>
        <v>0</v>
      </c>
      <c r="M144" s="183">
        <f>'[96]Managerial P&amp;L-CQ'!$F144</f>
        <v>0</v>
      </c>
      <c r="N144" s="183">
        <f>[106]Sheet1!$F142</f>
        <v>0</v>
      </c>
      <c r="O144" s="183">
        <f t="shared" si="16"/>
        <v>0</v>
      </c>
      <c r="P144" s="183">
        <f>'[96]Managerial P&amp;L-CQ'!$O144</f>
        <v>0</v>
      </c>
      <c r="Q144" s="183">
        <f>[106]Sheet1!$G142</f>
        <v>0</v>
      </c>
      <c r="R144" s="183">
        <f t="shared" si="17"/>
        <v>0</v>
      </c>
    </row>
    <row r="145" spans="1:18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3">
        <f>'[96]Managerial P&amp;L-CQ'!$C145</f>
        <v>0</v>
      </c>
      <c r="E145" s="183">
        <f>[106]Sheet1!$C143</f>
        <v>0</v>
      </c>
      <c r="F145" s="183">
        <f t="shared" si="13"/>
        <v>0</v>
      </c>
      <c r="G145" s="183">
        <f>'[96]Managerial P&amp;L-CQ'!$D145</f>
        <v>0</v>
      </c>
      <c r="H145" s="183">
        <f>[106]Sheet1!$D143</f>
        <v>0</v>
      </c>
      <c r="I145" s="183">
        <f t="shared" si="14"/>
        <v>0</v>
      </c>
      <c r="J145" s="183">
        <f>'[96]Managerial P&amp;L-CQ'!$E145</f>
        <v>0</v>
      </c>
      <c r="K145" s="183">
        <f>[106]Sheet1!$E143</f>
        <v>0</v>
      </c>
      <c r="L145" s="183">
        <f t="shared" si="15"/>
        <v>0</v>
      </c>
      <c r="M145" s="183">
        <f>'[96]Managerial P&amp;L-CQ'!$F145</f>
        <v>8625.31</v>
      </c>
      <c r="N145" s="183" t="str">
        <f>[106]Sheet1!$F143</f>
        <v>8,625.31</v>
      </c>
      <c r="O145" s="183">
        <f t="shared" si="16"/>
        <v>0</v>
      </c>
      <c r="P145" s="183">
        <f>'[96]Managerial P&amp;L-CQ'!$O145</f>
        <v>8625.31</v>
      </c>
      <c r="Q145" s="183" t="str">
        <f>[106]Sheet1!$G143</f>
        <v>8,625.31</v>
      </c>
      <c r="R145" s="183">
        <f t="shared" si="17"/>
        <v>0</v>
      </c>
    </row>
    <row r="146" spans="1:18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3">
        <f>'[96]Managerial P&amp;L-CQ'!$C146</f>
        <v>0</v>
      </c>
      <c r="E146" s="183">
        <f>[106]Sheet1!$C144</f>
        <v>0</v>
      </c>
      <c r="F146" s="183">
        <f t="shared" si="13"/>
        <v>0</v>
      </c>
      <c r="G146" s="183">
        <f>'[96]Managerial P&amp;L-CQ'!$D146</f>
        <v>0</v>
      </c>
      <c r="H146" s="183">
        <f>[106]Sheet1!$D144</f>
        <v>0</v>
      </c>
      <c r="I146" s="183">
        <f t="shared" si="14"/>
        <v>0</v>
      </c>
      <c r="J146" s="183">
        <f>'[96]Managerial P&amp;L-CQ'!$E146</f>
        <v>0</v>
      </c>
      <c r="K146" s="183">
        <f>[106]Sheet1!$E144</f>
        <v>0</v>
      </c>
      <c r="L146" s="183">
        <f t="shared" si="15"/>
        <v>0</v>
      </c>
      <c r="M146" s="183">
        <f>'[96]Managerial P&amp;L-CQ'!$F146</f>
        <v>0</v>
      </c>
      <c r="N146" s="183">
        <f>[106]Sheet1!$F144</f>
        <v>0</v>
      </c>
      <c r="O146" s="183">
        <f t="shared" si="16"/>
        <v>0</v>
      </c>
      <c r="P146" s="183">
        <f>'[96]Managerial P&amp;L-CQ'!$O146</f>
        <v>0</v>
      </c>
      <c r="Q146" s="183">
        <f>[106]Sheet1!$G144</f>
        <v>0</v>
      </c>
      <c r="R146" s="184">
        <f t="shared" si="17"/>
        <v>0</v>
      </c>
    </row>
    <row r="147" spans="1:18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3">
        <f>'[96]Managerial P&amp;L-CQ'!$C147</f>
        <v>0</v>
      </c>
      <c r="E147" s="183">
        <f>[106]Sheet1!$C145</f>
        <v>0</v>
      </c>
      <c r="F147" s="183">
        <f t="shared" si="13"/>
        <v>0</v>
      </c>
      <c r="G147" s="183">
        <f>'[96]Managerial P&amp;L-CQ'!$D147</f>
        <v>0</v>
      </c>
      <c r="H147" s="183">
        <f>[106]Sheet1!$D145</f>
        <v>0</v>
      </c>
      <c r="I147" s="183">
        <f t="shared" si="14"/>
        <v>0</v>
      </c>
      <c r="J147" s="183">
        <f>'[96]Managerial P&amp;L-CQ'!$E147</f>
        <v>0</v>
      </c>
      <c r="K147" s="183">
        <f>[106]Sheet1!$E145</f>
        <v>0</v>
      </c>
      <c r="L147" s="183">
        <f t="shared" si="15"/>
        <v>0</v>
      </c>
      <c r="M147" s="183">
        <f>'[96]Managerial P&amp;L-CQ'!$F147</f>
        <v>0</v>
      </c>
      <c r="N147" s="183">
        <f>[106]Sheet1!$F145</f>
        <v>0</v>
      </c>
      <c r="O147" s="183">
        <f t="shared" si="16"/>
        <v>0</v>
      </c>
      <c r="P147" s="183">
        <f>'[96]Managerial P&amp;L-CQ'!$O147</f>
        <v>0</v>
      </c>
      <c r="Q147" s="183">
        <f>[106]Sheet1!$G145</f>
        <v>0</v>
      </c>
      <c r="R147" s="183">
        <f t="shared" si="17"/>
        <v>0</v>
      </c>
    </row>
    <row r="148" spans="1:18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3">
        <f>'[96]Managerial P&amp;L-CQ'!$C148</f>
        <v>0</v>
      </c>
      <c r="E148" s="183">
        <f>[106]Sheet1!$C146</f>
        <v>0</v>
      </c>
      <c r="F148" s="183">
        <f t="shared" si="13"/>
        <v>0</v>
      </c>
      <c r="G148" s="183">
        <f>'[96]Managerial P&amp;L-CQ'!$D148</f>
        <v>0</v>
      </c>
      <c r="H148" s="183">
        <f>[106]Sheet1!$D146</f>
        <v>0</v>
      </c>
      <c r="I148" s="183">
        <f t="shared" si="14"/>
        <v>0</v>
      </c>
      <c r="J148" s="183">
        <f>'[96]Managerial P&amp;L-CQ'!$E148</f>
        <v>0</v>
      </c>
      <c r="K148" s="183">
        <f>[106]Sheet1!$E146</f>
        <v>0</v>
      </c>
      <c r="L148" s="183">
        <f t="shared" si="15"/>
        <v>0</v>
      </c>
      <c r="M148" s="183">
        <f>'[96]Managerial P&amp;L-CQ'!$F148</f>
        <v>0</v>
      </c>
      <c r="N148" s="183">
        <f>[106]Sheet1!$F146</f>
        <v>0</v>
      </c>
      <c r="O148" s="183">
        <f t="shared" si="16"/>
        <v>0</v>
      </c>
      <c r="P148" s="183">
        <f>'[96]Managerial P&amp;L-CQ'!$O148</f>
        <v>0</v>
      </c>
      <c r="Q148" s="183">
        <f>[106]Sheet1!$G146</f>
        <v>0</v>
      </c>
      <c r="R148" s="183">
        <f t="shared" si="17"/>
        <v>0</v>
      </c>
    </row>
    <row r="149" spans="1:18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3">
        <f>'[96]Managerial P&amp;L-CQ'!$C149</f>
        <v>0</v>
      </c>
      <c r="E149" s="183">
        <f>[106]Sheet1!$C147</f>
        <v>0</v>
      </c>
      <c r="F149" s="183">
        <f t="shared" si="13"/>
        <v>0</v>
      </c>
      <c r="G149" s="183">
        <f>'[96]Managerial P&amp;L-CQ'!$D149</f>
        <v>0</v>
      </c>
      <c r="H149" s="183">
        <f>[106]Sheet1!$D147</f>
        <v>0</v>
      </c>
      <c r="I149" s="183">
        <f t="shared" si="14"/>
        <v>0</v>
      </c>
      <c r="J149" s="183">
        <f>'[96]Managerial P&amp;L-CQ'!$E149</f>
        <v>0</v>
      </c>
      <c r="K149" s="183">
        <f>[106]Sheet1!$E147</f>
        <v>0</v>
      </c>
      <c r="L149" s="183">
        <f t="shared" si="15"/>
        <v>0</v>
      </c>
      <c r="M149" s="183">
        <f>'[96]Managerial P&amp;L-CQ'!$F149</f>
        <v>0</v>
      </c>
      <c r="N149" s="183">
        <f>[106]Sheet1!$F147</f>
        <v>0</v>
      </c>
      <c r="O149" s="183">
        <f t="shared" si="16"/>
        <v>0</v>
      </c>
      <c r="P149" s="183">
        <f>'[96]Managerial P&amp;L-CQ'!$O149</f>
        <v>0</v>
      </c>
      <c r="Q149" s="183">
        <f>[106]Sheet1!$G147</f>
        <v>0</v>
      </c>
      <c r="R149" s="183">
        <f t="shared" si="17"/>
        <v>0</v>
      </c>
    </row>
    <row r="150" spans="1:18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3">
        <f>'[96]Managerial P&amp;L-CQ'!$C150</f>
        <v>0</v>
      </c>
      <c r="E150" s="183">
        <f>[106]Sheet1!$C148</f>
        <v>0</v>
      </c>
      <c r="F150" s="183">
        <f t="shared" si="13"/>
        <v>0</v>
      </c>
      <c r="G150" s="183">
        <f>'[96]Managerial P&amp;L-CQ'!$D150</f>
        <v>0</v>
      </c>
      <c r="H150" s="183">
        <f>[106]Sheet1!$D148</f>
        <v>0</v>
      </c>
      <c r="I150" s="183">
        <f t="shared" si="14"/>
        <v>0</v>
      </c>
      <c r="J150" s="183">
        <f>'[96]Managerial P&amp;L-CQ'!$E150</f>
        <v>0</v>
      </c>
      <c r="K150" s="183">
        <f>[106]Sheet1!$E148</f>
        <v>0</v>
      </c>
      <c r="L150" s="183">
        <f t="shared" si="15"/>
        <v>0</v>
      </c>
      <c r="M150" s="183">
        <f>'[96]Managerial P&amp;L-CQ'!$F150</f>
        <v>8625.31</v>
      </c>
      <c r="N150" s="183" t="str">
        <f>[106]Sheet1!$F148</f>
        <v>8,625.31</v>
      </c>
      <c r="O150" s="183">
        <f t="shared" si="16"/>
        <v>0</v>
      </c>
      <c r="P150" s="183">
        <f>'[96]Managerial P&amp;L-CQ'!$O150</f>
        <v>8625.31</v>
      </c>
      <c r="Q150" s="183" t="str">
        <f>[106]Sheet1!$G148</f>
        <v>8,625.31</v>
      </c>
      <c r="R150" s="183">
        <f t="shared" si="17"/>
        <v>0</v>
      </c>
    </row>
    <row r="151" spans="1:18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3">
        <f>'[96]Managerial P&amp;L-CQ'!$C151</f>
        <v>0</v>
      </c>
      <c r="E151" s="183">
        <f>[106]Sheet1!$C149</f>
        <v>0</v>
      </c>
      <c r="F151" s="183">
        <f t="shared" si="13"/>
        <v>0</v>
      </c>
      <c r="G151" s="183">
        <f>'[96]Managerial P&amp;L-CQ'!$D151</f>
        <v>0</v>
      </c>
      <c r="H151" s="183">
        <f>[106]Sheet1!$D149</f>
        <v>0</v>
      </c>
      <c r="I151" s="183">
        <f t="shared" si="14"/>
        <v>0</v>
      </c>
      <c r="J151" s="183">
        <f>'[96]Managerial P&amp;L-CQ'!$E151</f>
        <v>0</v>
      </c>
      <c r="K151" s="183">
        <f>[106]Sheet1!$E149</f>
        <v>0</v>
      </c>
      <c r="L151" s="183">
        <f t="shared" si="15"/>
        <v>0</v>
      </c>
      <c r="M151" s="183">
        <f>'[96]Managerial P&amp;L-CQ'!$F151</f>
        <v>0</v>
      </c>
      <c r="N151" s="183">
        <f>[106]Sheet1!$F149</f>
        <v>0</v>
      </c>
      <c r="O151" s="183">
        <f t="shared" si="16"/>
        <v>0</v>
      </c>
      <c r="P151" s="183">
        <f>'[96]Managerial P&amp;L-CQ'!$O151</f>
        <v>0</v>
      </c>
      <c r="Q151" s="183">
        <f>[106]Sheet1!$G149</f>
        <v>0</v>
      </c>
      <c r="R151" s="183">
        <f t="shared" si="17"/>
        <v>0</v>
      </c>
    </row>
    <row r="152" spans="1:18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3">
        <f>'[96]Managerial P&amp;L-CQ'!$C152</f>
        <v>0</v>
      </c>
      <c r="E152" s="183">
        <f>[106]Sheet1!$C150</f>
        <v>0</v>
      </c>
      <c r="F152" s="183">
        <f t="shared" si="13"/>
        <v>0</v>
      </c>
      <c r="G152" s="183">
        <f>'[96]Managerial P&amp;L-CQ'!$D152</f>
        <v>0</v>
      </c>
      <c r="H152" s="183">
        <f>[106]Sheet1!$D150</f>
        <v>0</v>
      </c>
      <c r="I152" s="183">
        <f t="shared" si="14"/>
        <v>0</v>
      </c>
      <c r="J152" s="183">
        <f>'[96]Managerial P&amp;L-CQ'!$E152</f>
        <v>0</v>
      </c>
      <c r="K152" s="183">
        <f>[106]Sheet1!$E150</f>
        <v>0</v>
      </c>
      <c r="L152" s="183">
        <f t="shared" si="15"/>
        <v>0</v>
      </c>
      <c r="M152" s="183">
        <f>'[96]Managerial P&amp;L-CQ'!$F152</f>
        <v>0</v>
      </c>
      <c r="N152" s="183">
        <f>[106]Sheet1!$F150</f>
        <v>0</v>
      </c>
      <c r="O152" s="183">
        <f t="shared" si="16"/>
        <v>0</v>
      </c>
      <c r="P152" s="183">
        <f>'[96]Managerial P&amp;L-CQ'!$O152</f>
        <v>0</v>
      </c>
      <c r="Q152" s="183">
        <f>[106]Sheet1!$G150</f>
        <v>0</v>
      </c>
      <c r="R152" s="183">
        <f t="shared" si="17"/>
        <v>0</v>
      </c>
    </row>
    <row r="153" spans="1:18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3">
        <f>'[96]Managerial P&amp;L-CQ'!$C153</f>
        <v>0</v>
      </c>
      <c r="E153" s="183">
        <f>[106]Sheet1!$C151</f>
        <v>0</v>
      </c>
      <c r="F153" s="183">
        <f t="shared" si="13"/>
        <v>0</v>
      </c>
      <c r="G153" s="183">
        <f>'[96]Managerial P&amp;L-CQ'!$D153</f>
        <v>0</v>
      </c>
      <c r="H153" s="183">
        <f>[106]Sheet1!$D151</f>
        <v>0</v>
      </c>
      <c r="I153" s="183">
        <f t="shared" si="14"/>
        <v>0</v>
      </c>
      <c r="J153" s="183">
        <f>'[96]Managerial P&amp;L-CQ'!$E153</f>
        <v>0</v>
      </c>
      <c r="K153" s="183">
        <f>[106]Sheet1!$E151</f>
        <v>0</v>
      </c>
      <c r="L153" s="183">
        <f t="shared" si="15"/>
        <v>0</v>
      </c>
      <c r="M153" s="183">
        <f>'[96]Managerial P&amp;L-CQ'!$F153</f>
        <v>0</v>
      </c>
      <c r="N153" s="183">
        <f>[106]Sheet1!$F151</f>
        <v>0</v>
      </c>
      <c r="O153" s="183">
        <f t="shared" si="16"/>
        <v>0</v>
      </c>
      <c r="P153" s="183">
        <f>'[96]Managerial P&amp;L-CQ'!$O153</f>
        <v>0</v>
      </c>
      <c r="Q153" s="183">
        <f>[106]Sheet1!$G151</f>
        <v>0</v>
      </c>
      <c r="R153" s="183">
        <f t="shared" si="17"/>
        <v>0</v>
      </c>
    </row>
    <row r="154" spans="1:18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3">
        <f>'[96]Managerial P&amp;L-CQ'!$C154</f>
        <v>0</v>
      </c>
      <c r="E154" s="183">
        <f>[106]Sheet1!$C152</f>
        <v>0</v>
      </c>
      <c r="F154" s="183">
        <f t="shared" si="13"/>
        <v>0</v>
      </c>
      <c r="G154" s="183">
        <f>'[96]Managerial P&amp;L-CQ'!$D154</f>
        <v>0</v>
      </c>
      <c r="H154" s="183">
        <f>[106]Sheet1!$D152</f>
        <v>0</v>
      </c>
      <c r="I154" s="183">
        <f t="shared" si="14"/>
        <v>0</v>
      </c>
      <c r="J154" s="183">
        <f>'[96]Managerial P&amp;L-CQ'!$E154</f>
        <v>0</v>
      </c>
      <c r="K154" s="183">
        <f>[106]Sheet1!$E152</f>
        <v>0</v>
      </c>
      <c r="L154" s="183">
        <f t="shared" si="15"/>
        <v>0</v>
      </c>
      <c r="M154" s="183">
        <f>'[96]Managerial P&amp;L-CQ'!$F154</f>
        <v>0</v>
      </c>
      <c r="N154" s="183">
        <f>[106]Sheet1!$F152</f>
        <v>0</v>
      </c>
      <c r="O154" s="183">
        <f t="shared" si="16"/>
        <v>0</v>
      </c>
      <c r="P154" s="183">
        <f>'[96]Managerial P&amp;L-CQ'!$O154</f>
        <v>0</v>
      </c>
      <c r="Q154" s="183">
        <f>[106]Sheet1!$G152</f>
        <v>0</v>
      </c>
      <c r="R154" s="183">
        <f t="shared" si="17"/>
        <v>0</v>
      </c>
    </row>
    <row r="155" spans="1:18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3">
        <f>'[96]Managerial P&amp;L-CQ'!$C155</f>
        <v>0</v>
      </c>
      <c r="E155" s="183">
        <f>[106]Sheet1!$C153</f>
        <v>0</v>
      </c>
      <c r="F155" s="183">
        <f t="shared" si="13"/>
        <v>0</v>
      </c>
      <c r="G155" s="183">
        <f>'[96]Managerial P&amp;L-CQ'!$D155</f>
        <v>0</v>
      </c>
      <c r="H155" s="183">
        <f>[106]Sheet1!$D153</f>
        <v>0</v>
      </c>
      <c r="I155" s="183">
        <f t="shared" si="14"/>
        <v>0</v>
      </c>
      <c r="J155" s="183">
        <f>'[96]Managerial P&amp;L-CQ'!$E155</f>
        <v>-469.03</v>
      </c>
      <c r="K155" s="183">
        <f>[106]Sheet1!$E153</f>
        <v>0</v>
      </c>
      <c r="L155" s="183">
        <f t="shared" si="15"/>
        <v>-469.03</v>
      </c>
      <c r="M155" s="183">
        <f>'[96]Managerial P&amp;L-CQ'!$F155</f>
        <v>-104511.26000000001</v>
      </c>
      <c r="N155" s="183">
        <f>[106]Sheet1!$F153</f>
        <v>0</v>
      </c>
      <c r="O155" s="183">
        <f t="shared" si="16"/>
        <v>-104511.26000000001</v>
      </c>
      <c r="P155" s="183">
        <f>'[96]Managerial P&amp;L-CQ'!$O155</f>
        <v>-104980.29000000001</v>
      </c>
      <c r="Q155" s="183">
        <f>[106]Sheet1!$G153</f>
        <v>0</v>
      </c>
      <c r="R155" s="183">
        <f t="shared" si="17"/>
        <v>-104980.29000000001</v>
      </c>
    </row>
    <row r="156" spans="1:18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3">
        <f>'[96]Managerial P&amp;L-CQ'!$C156</f>
        <v>0</v>
      </c>
      <c r="E156" s="183">
        <f>[106]Sheet1!$C154</f>
        <v>0</v>
      </c>
      <c r="F156" s="183">
        <f t="shared" si="13"/>
        <v>0</v>
      </c>
      <c r="G156" s="183">
        <f>'[96]Managerial P&amp;L-CQ'!$D156</f>
        <v>0</v>
      </c>
      <c r="H156" s="183">
        <f>[106]Sheet1!$D154</f>
        <v>0</v>
      </c>
      <c r="I156" s="183">
        <f t="shared" si="14"/>
        <v>0</v>
      </c>
      <c r="J156" s="183">
        <f>'[96]Managerial P&amp;L-CQ'!$E156</f>
        <v>0</v>
      </c>
      <c r="K156" s="183">
        <f>[106]Sheet1!$E154</f>
        <v>0</v>
      </c>
      <c r="L156" s="183">
        <f t="shared" si="15"/>
        <v>0</v>
      </c>
      <c r="M156" s="183">
        <f>'[96]Managerial P&amp;L-CQ'!$F156</f>
        <v>0</v>
      </c>
      <c r="N156" s="183">
        <f>[106]Sheet1!$F154</f>
        <v>0</v>
      </c>
      <c r="O156" s="183">
        <f t="shared" si="16"/>
        <v>0</v>
      </c>
      <c r="P156" s="183">
        <f>'[96]Managerial P&amp;L-CQ'!$O156</f>
        <v>0</v>
      </c>
      <c r="Q156" s="183">
        <f>[106]Sheet1!$G154</f>
        <v>0</v>
      </c>
      <c r="R156" s="184">
        <f t="shared" si="17"/>
        <v>0</v>
      </c>
    </row>
    <row r="157" spans="1:18" ht="17.100000000000001" customHeight="1" x14ac:dyDescent="0.2">
      <c r="A157" s="39"/>
      <c r="B157" s="180">
        <f t="shared" si="12"/>
        <v>154</v>
      </c>
      <c r="C157" s="196" t="s">
        <v>1644</v>
      </c>
      <c r="D157" s="183">
        <f>'[96]Managerial P&amp;L-CQ'!$C157</f>
        <v>0</v>
      </c>
      <c r="E157" s="183">
        <f>[106]Sheet1!$C155</f>
        <v>0</v>
      </c>
      <c r="F157" s="183">
        <f t="shared" si="13"/>
        <v>0</v>
      </c>
      <c r="G157" s="183">
        <f>'[96]Managerial P&amp;L-CQ'!$D157</f>
        <v>0</v>
      </c>
      <c r="H157" s="183">
        <f>[106]Sheet1!$D155</f>
        <v>0</v>
      </c>
      <c r="I157" s="183">
        <f t="shared" si="14"/>
        <v>0</v>
      </c>
      <c r="J157" s="183">
        <f>'[96]Managerial P&amp;L-CQ'!$E157</f>
        <v>0</v>
      </c>
      <c r="K157" s="183">
        <f>[106]Sheet1!$E155</f>
        <v>0</v>
      </c>
      <c r="L157" s="183">
        <f t="shared" si="15"/>
        <v>0</v>
      </c>
      <c r="M157" s="183">
        <f>'[96]Managerial P&amp;L-CQ'!$F157</f>
        <v>0</v>
      </c>
      <c r="N157" s="183">
        <f>[106]Sheet1!$F155</f>
        <v>0</v>
      </c>
      <c r="O157" s="183">
        <f t="shared" si="16"/>
        <v>0</v>
      </c>
      <c r="P157" s="183">
        <f>'[96]Managerial P&amp;L-CQ'!$O157</f>
        <v>0</v>
      </c>
      <c r="Q157" s="183">
        <f>[106]Sheet1!$G155</f>
        <v>0</v>
      </c>
      <c r="R157" s="183">
        <f t="shared" si="17"/>
        <v>0</v>
      </c>
    </row>
    <row r="158" spans="1:18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3">
        <f>'[96]Managerial P&amp;L-CQ'!$C158</f>
        <v>0</v>
      </c>
      <c r="E158" s="183">
        <f>[106]Sheet1!$C156</f>
        <v>0</v>
      </c>
      <c r="F158" s="183">
        <f t="shared" si="13"/>
        <v>0</v>
      </c>
      <c r="G158" s="183">
        <f>'[96]Managerial P&amp;L-CQ'!$D158</f>
        <v>0</v>
      </c>
      <c r="H158" s="183">
        <f>[106]Sheet1!$D156</f>
        <v>0</v>
      </c>
      <c r="I158" s="183">
        <f t="shared" si="14"/>
        <v>0</v>
      </c>
      <c r="J158" s="183">
        <f>'[96]Managerial P&amp;L-CQ'!$E158</f>
        <v>0</v>
      </c>
      <c r="K158" s="183">
        <f>[106]Sheet1!$E156</f>
        <v>0</v>
      </c>
      <c r="L158" s="183">
        <f t="shared" si="15"/>
        <v>0</v>
      </c>
      <c r="M158" s="183">
        <f>'[96]Managerial P&amp;L-CQ'!$F158</f>
        <v>0</v>
      </c>
      <c r="N158" s="183">
        <f>[106]Sheet1!$F156</f>
        <v>0</v>
      </c>
      <c r="O158" s="183">
        <f t="shared" si="16"/>
        <v>0</v>
      </c>
      <c r="P158" s="183">
        <f>'[96]Managerial P&amp;L-CQ'!$O158</f>
        <v>0</v>
      </c>
      <c r="Q158" s="183">
        <f>[106]Sheet1!$G156</f>
        <v>0</v>
      </c>
      <c r="R158" s="183">
        <f t="shared" si="17"/>
        <v>0</v>
      </c>
    </row>
    <row r="159" spans="1:18" ht="15.95" customHeight="1" x14ac:dyDescent="0.2">
      <c r="A159" s="39"/>
      <c r="B159" s="180">
        <f t="shared" si="12"/>
        <v>156</v>
      </c>
      <c r="C159" s="172" t="s">
        <v>1634</v>
      </c>
      <c r="D159" s="183">
        <f>'[96]Managerial P&amp;L-CQ'!$C159</f>
        <v>0</v>
      </c>
      <c r="E159" s="183">
        <f>[106]Sheet1!$C157</f>
        <v>0</v>
      </c>
      <c r="F159" s="183">
        <f t="shared" si="13"/>
        <v>0</v>
      </c>
      <c r="G159" s="183">
        <f>'[96]Managerial P&amp;L-CQ'!$D159</f>
        <v>0</v>
      </c>
      <c r="H159" s="183">
        <f>[106]Sheet1!$D157</f>
        <v>0</v>
      </c>
      <c r="I159" s="183">
        <f t="shared" si="14"/>
        <v>0</v>
      </c>
      <c r="J159" s="183">
        <f>'[96]Managerial P&amp;L-CQ'!$E159</f>
        <v>0</v>
      </c>
      <c r="K159" s="183">
        <f>[106]Sheet1!$E157</f>
        <v>0</v>
      </c>
      <c r="L159" s="183">
        <f t="shared" si="15"/>
        <v>0</v>
      </c>
      <c r="M159" s="183">
        <f>'[96]Managerial P&amp;L-CQ'!$F159</f>
        <v>0</v>
      </c>
      <c r="N159" s="183">
        <f>[106]Sheet1!$F157</f>
        <v>0</v>
      </c>
      <c r="O159" s="183">
        <f t="shared" si="16"/>
        <v>0</v>
      </c>
      <c r="P159" s="183">
        <f>'[96]Managerial P&amp;L-CQ'!$O159</f>
        <v>0</v>
      </c>
      <c r="Q159" s="183">
        <f>[106]Sheet1!$G157</f>
        <v>0</v>
      </c>
      <c r="R159" s="183">
        <f t="shared" si="17"/>
        <v>0</v>
      </c>
    </row>
    <row r="160" spans="1:18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3">
        <f>'[96]Managerial P&amp;L-CQ'!$C160</f>
        <v>0</v>
      </c>
      <c r="E160" s="183">
        <f>[106]Sheet1!$C158</f>
        <v>0</v>
      </c>
      <c r="F160" s="183">
        <f t="shared" si="13"/>
        <v>0</v>
      </c>
      <c r="G160" s="183">
        <f>'[96]Managerial P&amp;L-CQ'!$D160</f>
        <v>0</v>
      </c>
      <c r="H160" s="183">
        <f>[106]Sheet1!$D158</f>
        <v>0</v>
      </c>
      <c r="I160" s="183">
        <f t="shared" si="14"/>
        <v>0</v>
      </c>
      <c r="J160" s="183">
        <f>'[96]Managerial P&amp;L-CQ'!$E160</f>
        <v>-469.03</v>
      </c>
      <c r="K160" s="183">
        <f>[106]Sheet1!$E158</f>
        <v>0</v>
      </c>
      <c r="L160" s="183">
        <f t="shared" si="15"/>
        <v>-469.03</v>
      </c>
      <c r="M160" s="183">
        <f>'[96]Managerial P&amp;L-CQ'!$F160</f>
        <v>-104511.26000000001</v>
      </c>
      <c r="N160" s="183">
        <f>[106]Sheet1!$F158</f>
        <v>0</v>
      </c>
      <c r="O160" s="183">
        <f t="shared" si="16"/>
        <v>-104511.26000000001</v>
      </c>
      <c r="P160" s="183">
        <f>'[96]Managerial P&amp;L-CQ'!$O160</f>
        <v>-104980.29000000001</v>
      </c>
      <c r="Q160" s="183">
        <f>[106]Sheet1!$G158</f>
        <v>0</v>
      </c>
      <c r="R160" s="183">
        <f t="shared" si="17"/>
        <v>-104980.29000000001</v>
      </c>
    </row>
    <row r="161" spans="1:18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86">
        <f>'[96]Managerial P&amp;L-CQ'!$C161</f>
        <v>0</v>
      </c>
      <c r="E161" s="186">
        <f>[106]Sheet1!$C159</f>
        <v>0</v>
      </c>
      <c r="F161" s="186">
        <f t="shared" si="13"/>
        <v>0</v>
      </c>
      <c r="G161" s="186">
        <f>'[96]Managerial P&amp;L-CQ'!$D161</f>
        <v>0</v>
      </c>
      <c r="H161" s="186">
        <f>[106]Sheet1!$D159</f>
        <v>0</v>
      </c>
      <c r="I161" s="186">
        <f t="shared" si="14"/>
        <v>0</v>
      </c>
      <c r="J161" s="186">
        <f>'[96]Managerial P&amp;L-CQ'!$E161</f>
        <v>0</v>
      </c>
      <c r="K161" s="186">
        <f>[106]Sheet1!$E159</f>
        <v>0</v>
      </c>
      <c r="L161" s="186">
        <f t="shared" si="15"/>
        <v>0</v>
      </c>
      <c r="M161" s="186">
        <f>'[96]Managerial P&amp;L-CQ'!$F161</f>
        <v>0</v>
      </c>
      <c r="N161" s="186">
        <f>[106]Sheet1!$F159</f>
        <v>0</v>
      </c>
      <c r="O161" s="186">
        <f t="shared" si="16"/>
        <v>0</v>
      </c>
      <c r="P161" s="186">
        <f>'[96]Managerial P&amp;L-CQ'!$O161</f>
        <v>0</v>
      </c>
      <c r="Q161" s="186">
        <f>[106]Sheet1!$G159</f>
        <v>0</v>
      </c>
      <c r="R161" s="185">
        <f>P161-Q161</f>
        <v>0</v>
      </c>
    </row>
  </sheetData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FB5B-AD9C-4943-BD2B-0C86FF9FC673}">
  <dimension ref="A1:R161"/>
  <sheetViews>
    <sheetView showZeros="0" zoomScaleNormal="100" workbookViewId="0">
      <pane xSplit="1" ySplit="3" topLeftCell="B4" activePane="bottomRight" state="frozen"/>
      <selection activeCell="E10753" sqref="E10753"/>
      <selection pane="topRight" activeCell="E10753" sqref="E10753"/>
      <selection pane="bottomLeft" activeCell="E10753" sqref="E10753"/>
      <selection pane="bottomRight"/>
    </sheetView>
  </sheetViews>
  <sheetFormatPr defaultColWidth="10.140625" defaultRowHeight="15" x14ac:dyDescent="0.2"/>
  <cols>
    <col min="1" max="1" width="55.7109375" style="17" bestFit="1" customWidth="1"/>
    <col min="2" max="2" width="5.5703125" style="160" bestFit="1" customWidth="1"/>
    <col min="3" max="3" width="11.28515625" style="17" bestFit="1" customWidth="1"/>
    <col min="4" max="4" width="12.85546875" style="163" bestFit="1" customWidth="1"/>
    <col min="5" max="5" width="10.5703125" style="163" bestFit="1" customWidth="1"/>
    <col min="6" max="7" width="12.85546875" style="163" bestFit="1" customWidth="1"/>
    <col min="8" max="8" width="10.5703125" style="163" bestFit="1" customWidth="1"/>
    <col min="9" max="10" width="12.85546875" style="163" bestFit="1" customWidth="1"/>
    <col min="11" max="11" width="12.28515625" style="163" bestFit="1" customWidth="1"/>
    <col min="12" max="13" width="12.85546875" style="163" bestFit="1" customWidth="1"/>
    <col min="14" max="14" width="10.5703125" style="163" bestFit="1" customWidth="1"/>
    <col min="15" max="16" width="12.85546875" style="163" bestFit="1" customWidth="1"/>
    <col min="17" max="17" width="12.28515625" style="163" bestFit="1" customWidth="1"/>
    <col min="18" max="18" width="12.85546875" style="163" bestFit="1" customWidth="1"/>
    <col min="19" max="16384" width="10.140625" style="18"/>
  </cols>
  <sheetData>
    <row r="1" spans="1:18" s="160" customFormat="1" ht="16.5" customHeight="1" x14ac:dyDescent="0.2">
      <c r="A1" s="158" t="s">
        <v>1626</v>
      </c>
      <c r="C1" s="161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s="160" customFormat="1" ht="16.5" customHeight="1" x14ac:dyDescent="0.2">
      <c r="A2" s="159" t="s">
        <v>1230</v>
      </c>
      <c r="C2" s="161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s="36" customFormat="1" ht="45.75" customHeight="1" x14ac:dyDescent="0.2">
      <c r="A3" s="23" t="s">
        <v>1231</v>
      </c>
      <c r="B3" s="176" t="s">
        <v>1505</v>
      </c>
      <c r="C3" s="168" t="s">
        <v>1632</v>
      </c>
      <c r="D3" s="169" t="str">
        <f>'[96]Managerial P&amp;L-Admin'!$C3</f>
        <v>Jan-23</v>
      </c>
      <c r="E3" s="170" t="s">
        <v>1628</v>
      </c>
      <c r="F3" s="171" t="s">
        <v>1629</v>
      </c>
      <c r="G3" s="169" t="str">
        <f>'[96]Managerial P&amp;L-Admin'!$D$3</f>
        <v>Feb-23</v>
      </c>
      <c r="H3" s="170" t="s">
        <v>1630</v>
      </c>
      <c r="I3" s="171" t="s">
        <v>1631</v>
      </c>
      <c r="J3" s="169" t="str">
        <f>'[96]Managerial P&amp;L-Admin'!$E$3</f>
        <v>Mar-23</v>
      </c>
      <c r="K3" s="170" t="s">
        <v>1638</v>
      </c>
      <c r="L3" s="171" t="s">
        <v>1639</v>
      </c>
      <c r="M3" s="169" t="str">
        <f>'[96]Managerial P&amp;L-Admin'!$F$3</f>
        <v>Apr-23</v>
      </c>
      <c r="N3" s="170" t="s">
        <v>1640</v>
      </c>
      <c r="O3" s="171" t="s">
        <v>1641</v>
      </c>
      <c r="P3" s="169" t="str">
        <f>'[96]Managerial P&amp;L-Admin'!$O$3</f>
        <v>2023 YTD</v>
      </c>
      <c r="Q3" s="170" t="s">
        <v>1642</v>
      </c>
      <c r="R3" s="170" t="s">
        <v>1643</v>
      </c>
    </row>
    <row r="4" spans="1:18" s="37" customFormat="1" ht="15.95" customHeight="1" x14ac:dyDescent="0.2">
      <c r="A4" s="38" t="s">
        <v>1237</v>
      </c>
      <c r="B4" s="177">
        <f>ROW()-3</f>
        <v>1</v>
      </c>
      <c r="C4" s="196" t="s">
        <v>1627</v>
      </c>
      <c r="D4" s="183">
        <f>'[96]Managerial P&amp;L-Admin'!$C4</f>
        <v>0</v>
      </c>
      <c r="E4" s="183">
        <f>[107]Sheet1!$C2</f>
        <v>0</v>
      </c>
      <c r="F4" s="183">
        <f>D4-E4</f>
        <v>0</v>
      </c>
      <c r="G4" s="183">
        <f>'[96]Managerial P&amp;L-Admin'!$D4</f>
        <v>0</v>
      </c>
      <c r="H4" s="183">
        <f>[107]Sheet1!$D2</f>
        <v>0</v>
      </c>
      <c r="I4" s="183">
        <f>G4-H4</f>
        <v>0</v>
      </c>
      <c r="J4" s="183">
        <f>'[96]Managerial P&amp;L-Admin'!$E4</f>
        <v>0</v>
      </c>
      <c r="K4" s="183">
        <f>[107]Sheet1!$E2</f>
        <v>0</v>
      </c>
      <c r="L4" s="183">
        <f>J4-K4</f>
        <v>0</v>
      </c>
      <c r="M4" s="183">
        <f>'[96]Managerial P&amp;L-Admin'!$F4</f>
        <v>0</v>
      </c>
      <c r="N4" s="183">
        <f>[107]Sheet1!$F2</f>
        <v>0</v>
      </c>
      <c r="O4" s="183">
        <f>M4-N4</f>
        <v>0</v>
      </c>
      <c r="P4" s="183">
        <f>'[96]Managerial P&amp;L-Admin'!$O4</f>
        <v>0</v>
      </c>
      <c r="Q4" s="183">
        <f>[107]Sheet1!$G2</f>
        <v>0</v>
      </c>
      <c r="R4" s="183">
        <f>P4-Q4</f>
        <v>0</v>
      </c>
    </row>
    <row r="5" spans="1:18" s="37" customFormat="1" ht="15.95" customHeight="1" x14ac:dyDescent="0.2">
      <c r="A5" s="38" t="s">
        <v>1527</v>
      </c>
      <c r="B5" s="177">
        <f t="shared" ref="B5:B68" si="0">ROW()-3</f>
        <v>2</v>
      </c>
      <c r="C5" s="172" t="s">
        <v>1634</v>
      </c>
      <c r="D5" s="183">
        <f>'[96]Managerial P&amp;L-Admin'!$C5</f>
        <v>0</v>
      </c>
      <c r="E5" s="183">
        <f>[107]Sheet1!$C3</f>
        <v>0</v>
      </c>
      <c r="F5" s="183">
        <f t="shared" ref="F5:F68" si="1">D5-E5</f>
        <v>0</v>
      </c>
      <c r="G5" s="183">
        <f>'[96]Managerial P&amp;L-Admin'!$D5</f>
        <v>0</v>
      </c>
      <c r="H5" s="183">
        <f>[107]Sheet1!$D3</f>
        <v>0</v>
      </c>
      <c r="I5" s="183">
        <f t="shared" ref="I5:I68" si="2">G5-H5</f>
        <v>0</v>
      </c>
      <c r="J5" s="183">
        <f>'[96]Managerial P&amp;L-Admin'!$E5</f>
        <v>0</v>
      </c>
      <c r="K5" s="183">
        <f>[107]Sheet1!$E3</f>
        <v>0</v>
      </c>
      <c r="L5" s="183">
        <f t="shared" ref="L5:L68" si="3">J5-K5</f>
        <v>0</v>
      </c>
      <c r="M5" s="183">
        <f>'[96]Managerial P&amp;L-Admin'!$F5</f>
        <v>0</v>
      </c>
      <c r="N5" s="183">
        <f>[107]Sheet1!$F3</f>
        <v>0</v>
      </c>
      <c r="O5" s="183">
        <f t="shared" ref="O5:O68" si="4">M5-N5</f>
        <v>0</v>
      </c>
      <c r="P5" s="183">
        <f>'[96]Managerial P&amp;L-Admin'!$O5</f>
        <v>0</v>
      </c>
      <c r="Q5" s="183">
        <f>[107]Sheet1!$G3</f>
        <v>0</v>
      </c>
      <c r="R5" s="183">
        <f t="shared" ref="R5:R68" si="5">P5-Q5</f>
        <v>0</v>
      </c>
    </row>
    <row r="6" spans="1:18" s="15" customFormat="1" ht="15.95" customHeight="1" x14ac:dyDescent="0.2">
      <c r="A6" s="25" t="s">
        <v>1243</v>
      </c>
      <c r="B6" s="178">
        <f>ROW()-3</f>
        <v>3</v>
      </c>
      <c r="C6" s="172" t="s">
        <v>1635</v>
      </c>
      <c r="D6" s="183">
        <f>'[96]Managerial P&amp;L-Admin'!$C6</f>
        <v>0</v>
      </c>
      <c r="E6" s="183">
        <f>[107]Sheet1!$C4</f>
        <v>0</v>
      </c>
      <c r="F6" s="183">
        <f t="shared" si="1"/>
        <v>0</v>
      </c>
      <c r="G6" s="183">
        <f>'[96]Managerial P&amp;L-Admin'!$D6</f>
        <v>0</v>
      </c>
      <c r="H6" s="183">
        <f>[107]Sheet1!$D4</f>
        <v>0</v>
      </c>
      <c r="I6" s="183">
        <f t="shared" si="2"/>
        <v>0</v>
      </c>
      <c r="J6" s="183">
        <f>'[96]Managerial P&amp;L-Admin'!$E6</f>
        <v>0</v>
      </c>
      <c r="K6" s="183">
        <f>[107]Sheet1!$E4</f>
        <v>0</v>
      </c>
      <c r="L6" s="183">
        <f t="shared" si="3"/>
        <v>0</v>
      </c>
      <c r="M6" s="183">
        <f>'[96]Managerial P&amp;L-Admin'!$F6</f>
        <v>0</v>
      </c>
      <c r="N6" s="183">
        <f>[107]Sheet1!$F4</f>
        <v>0</v>
      </c>
      <c r="O6" s="183">
        <f t="shared" si="4"/>
        <v>0</v>
      </c>
      <c r="P6" s="183">
        <f>'[96]Managerial P&amp;L-Admin'!$O6</f>
        <v>0</v>
      </c>
      <c r="Q6" s="183">
        <f>[107]Sheet1!$G4</f>
        <v>0</v>
      </c>
      <c r="R6" s="183">
        <f t="shared" si="5"/>
        <v>0</v>
      </c>
    </row>
    <row r="7" spans="1:18" ht="15.95" customHeight="1" x14ac:dyDescent="0.2">
      <c r="A7" s="26" t="s">
        <v>1528</v>
      </c>
      <c r="B7" s="179">
        <f t="shared" si="0"/>
        <v>4</v>
      </c>
      <c r="C7" s="172" t="s">
        <v>1634</v>
      </c>
      <c r="D7" s="183">
        <f>'[96]Managerial P&amp;L-Admin'!$C7</f>
        <v>0</v>
      </c>
      <c r="E7" s="183">
        <f>[107]Sheet1!$C5</f>
        <v>0</v>
      </c>
      <c r="F7" s="183">
        <f t="shared" si="1"/>
        <v>0</v>
      </c>
      <c r="G7" s="183">
        <f>'[96]Managerial P&amp;L-Admin'!$D7</f>
        <v>0</v>
      </c>
      <c r="H7" s="183">
        <f>[107]Sheet1!$D5</f>
        <v>0</v>
      </c>
      <c r="I7" s="183">
        <f t="shared" si="2"/>
        <v>0</v>
      </c>
      <c r="J7" s="183">
        <f>'[96]Managerial P&amp;L-Admin'!$E7</f>
        <v>0</v>
      </c>
      <c r="K7" s="183">
        <f>[107]Sheet1!$E5</f>
        <v>0</v>
      </c>
      <c r="L7" s="183">
        <f t="shared" si="3"/>
        <v>0</v>
      </c>
      <c r="M7" s="183">
        <f>'[96]Managerial P&amp;L-Admin'!$F7</f>
        <v>0</v>
      </c>
      <c r="N7" s="183">
        <f>[107]Sheet1!$F5</f>
        <v>0</v>
      </c>
      <c r="O7" s="183">
        <f t="shared" si="4"/>
        <v>0</v>
      </c>
      <c r="P7" s="183">
        <f>'[96]Managerial P&amp;L-Admin'!$O7</f>
        <v>0</v>
      </c>
      <c r="Q7" s="183">
        <f>[107]Sheet1!$G5</f>
        <v>0</v>
      </c>
      <c r="R7" s="183">
        <f t="shared" si="5"/>
        <v>0</v>
      </c>
    </row>
    <row r="8" spans="1:18" s="15" customFormat="1" ht="15.95" customHeight="1" x14ac:dyDescent="0.2">
      <c r="A8" s="29" t="s">
        <v>898</v>
      </c>
      <c r="B8" s="178">
        <f t="shared" si="0"/>
        <v>5</v>
      </c>
      <c r="C8" s="172" t="s">
        <v>1636</v>
      </c>
      <c r="D8" s="183">
        <f>'[96]Managerial P&amp;L-Admin'!$C8</f>
        <v>0</v>
      </c>
      <c r="E8" s="183">
        <f>[107]Sheet1!$C6</f>
        <v>0</v>
      </c>
      <c r="F8" s="183">
        <f t="shared" si="1"/>
        <v>0</v>
      </c>
      <c r="G8" s="183">
        <f>'[96]Managerial P&amp;L-Admin'!$D8</f>
        <v>0</v>
      </c>
      <c r="H8" s="183">
        <f>[107]Sheet1!$D6</f>
        <v>0</v>
      </c>
      <c r="I8" s="183">
        <f t="shared" si="2"/>
        <v>0</v>
      </c>
      <c r="J8" s="183">
        <f>'[96]Managerial P&amp;L-Admin'!$E8</f>
        <v>0</v>
      </c>
      <c r="K8" s="183">
        <f>[107]Sheet1!$E6</f>
        <v>0</v>
      </c>
      <c r="L8" s="183">
        <f t="shared" si="3"/>
        <v>0</v>
      </c>
      <c r="M8" s="183">
        <f>'[96]Managerial P&amp;L-Admin'!$F8</f>
        <v>0</v>
      </c>
      <c r="N8" s="183">
        <f>[107]Sheet1!$F6</f>
        <v>0</v>
      </c>
      <c r="O8" s="183">
        <f t="shared" si="4"/>
        <v>0</v>
      </c>
      <c r="P8" s="183">
        <f>'[96]Managerial P&amp;L-Admin'!$O8</f>
        <v>0</v>
      </c>
      <c r="Q8" s="183">
        <f>[107]Sheet1!$G6</f>
        <v>0</v>
      </c>
      <c r="R8" s="183">
        <f t="shared" si="5"/>
        <v>0</v>
      </c>
    </row>
    <row r="9" spans="1:18" s="15" customFormat="1" ht="15.95" customHeight="1" x14ac:dyDescent="0.3">
      <c r="A9" s="28" t="s">
        <v>1622</v>
      </c>
      <c r="B9" s="180">
        <f t="shared" si="0"/>
        <v>6</v>
      </c>
      <c r="C9" s="172" t="s">
        <v>1636</v>
      </c>
      <c r="D9" s="183">
        <f>'[96]Managerial P&amp;L-Admin'!$C9</f>
        <v>0</v>
      </c>
      <c r="E9" s="183">
        <f>[107]Sheet1!$C7</f>
        <v>0</v>
      </c>
      <c r="F9" s="183">
        <f t="shared" si="1"/>
        <v>0</v>
      </c>
      <c r="G9" s="183">
        <f>'[96]Managerial P&amp;L-Admin'!$D9</f>
        <v>0</v>
      </c>
      <c r="H9" s="183">
        <f>[107]Sheet1!$D7</f>
        <v>0</v>
      </c>
      <c r="I9" s="183">
        <f t="shared" si="2"/>
        <v>0</v>
      </c>
      <c r="J9" s="183">
        <f>'[96]Managerial P&amp;L-Admin'!$E9</f>
        <v>0</v>
      </c>
      <c r="K9" s="183">
        <f>[107]Sheet1!$E7</f>
        <v>0</v>
      </c>
      <c r="L9" s="183">
        <f t="shared" si="3"/>
        <v>0</v>
      </c>
      <c r="M9" s="183">
        <f>'[96]Managerial P&amp;L-Admin'!$F9</f>
        <v>0</v>
      </c>
      <c r="N9" s="183">
        <f>[107]Sheet1!$F7</f>
        <v>0</v>
      </c>
      <c r="O9" s="183">
        <f t="shared" si="4"/>
        <v>0</v>
      </c>
      <c r="P9" s="183">
        <f>'[96]Managerial P&amp;L-Admin'!$O9</f>
        <v>0</v>
      </c>
      <c r="Q9" s="183">
        <f>[107]Sheet1!$G7</f>
        <v>0</v>
      </c>
      <c r="R9" s="183">
        <f t="shared" si="5"/>
        <v>0</v>
      </c>
    </row>
    <row r="10" spans="1:18" s="15" customFormat="1" ht="15.95" customHeight="1" x14ac:dyDescent="0.3">
      <c r="A10" s="28" t="s">
        <v>1623</v>
      </c>
      <c r="B10" s="180">
        <f t="shared" si="0"/>
        <v>7</v>
      </c>
      <c r="C10" s="172" t="s">
        <v>1636</v>
      </c>
      <c r="D10" s="183">
        <f>'[96]Managerial P&amp;L-Admin'!$C10</f>
        <v>0</v>
      </c>
      <c r="E10" s="183">
        <f>[107]Sheet1!$C8</f>
        <v>0</v>
      </c>
      <c r="F10" s="183">
        <f t="shared" si="1"/>
        <v>0</v>
      </c>
      <c r="G10" s="183">
        <f>'[96]Managerial P&amp;L-Admin'!$D10</f>
        <v>0</v>
      </c>
      <c r="H10" s="183">
        <f>[107]Sheet1!$D8</f>
        <v>0</v>
      </c>
      <c r="I10" s="183">
        <f t="shared" si="2"/>
        <v>0</v>
      </c>
      <c r="J10" s="183">
        <f>'[96]Managerial P&amp;L-Admin'!$E10</f>
        <v>0</v>
      </c>
      <c r="K10" s="183">
        <f>[107]Sheet1!$E8</f>
        <v>0</v>
      </c>
      <c r="L10" s="183">
        <f t="shared" si="3"/>
        <v>0</v>
      </c>
      <c r="M10" s="183">
        <f>'[96]Managerial P&amp;L-Admin'!$F10</f>
        <v>0</v>
      </c>
      <c r="N10" s="183">
        <f>[107]Sheet1!$F8</f>
        <v>0</v>
      </c>
      <c r="O10" s="183">
        <f t="shared" si="4"/>
        <v>0</v>
      </c>
      <c r="P10" s="183">
        <f>'[96]Managerial P&amp;L-Admin'!$O10</f>
        <v>0</v>
      </c>
      <c r="Q10" s="183">
        <f>[107]Sheet1!$G8</f>
        <v>0</v>
      </c>
      <c r="R10" s="183">
        <f t="shared" si="5"/>
        <v>0</v>
      </c>
    </row>
    <row r="11" spans="1:18" s="15" customFormat="1" ht="15.95" customHeight="1" x14ac:dyDescent="0.3">
      <c r="A11" s="28" t="s">
        <v>1625</v>
      </c>
      <c r="B11" s="180">
        <f t="shared" si="0"/>
        <v>8</v>
      </c>
      <c r="C11" s="172" t="s">
        <v>1636</v>
      </c>
      <c r="D11" s="183">
        <f>'[96]Managerial P&amp;L-Admin'!$C11</f>
        <v>0</v>
      </c>
      <c r="E11" s="183">
        <f>[107]Sheet1!$C9</f>
        <v>0</v>
      </c>
      <c r="F11" s="183">
        <f t="shared" si="1"/>
        <v>0</v>
      </c>
      <c r="G11" s="183">
        <f>'[96]Managerial P&amp;L-Admin'!$D11</f>
        <v>0</v>
      </c>
      <c r="H11" s="183">
        <f>[107]Sheet1!$D9</f>
        <v>0</v>
      </c>
      <c r="I11" s="183">
        <f t="shared" si="2"/>
        <v>0</v>
      </c>
      <c r="J11" s="183">
        <f>'[96]Managerial P&amp;L-Admin'!$E11</f>
        <v>0</v>
      </c>
      <c r="K11" s="183">
        <f>[107]Sheet1!$E9</f>
        <v>0</v>
      </c>
      <c r="L11" s="183">
        <f t="shared" si="3"/>
        <v>0</v>
      </c>
      <c r="M11" s="183">
        <f>'[96]Managerial P&amp;L-Admin'!$F11</f>
        <v>0</v>
      </c>
      <c r="N11" s="183">
        <f>[107]Sheet1!$F9</f>
        <v>0</v>
      </c>
      <c r="O11" s="183">
        <f t="shared" si="4"/>
        <v>0</v>
      </c>
      <c r="P11" s="183">
        <f>'[96]Managerial P&amp;L-Admin'!$O11</f>
        <v>0</v>
      </c>
      <c r="Q11" s="183">
        <f>[107]Sheet1!$G9</f>
        <v>0</v>
      </c>
      <c r="R11" s="183">
        <f t="shared" si="5"/>
        <v>0</v>
      </c>
    </row>
    <row r="12" spans="1:18" s="15" customFormat="1" ht="15.95" customHeight="1" x14ac:dyDescent="0.2">
      <c r="A12" s="39" t="s">
        <v>1624</v>
      </c>
      <c r="B12" s="180">
        <f t="shared" si="0"/>
        <v>9</v>
      </c>
      <c r="C12" s="172" t="s">
        <v>1636</v>
      </c>
      <c r="D12" s="183">
        <f>'[96]Managerial P&amp;L-Admin'!$C12</f>
        <v>0</v>
      </c>
      <c r="E12" s="183">
        <f>[107]Sheet1!$C10</f>
        <v>0</v>
      </c>
      <c r="F12" s="183">
        <f t="shared" si="1"/>
        <v>0</v>
      </c>
      <c r="G12" s="183">
        <f>'[96]Managerial P&amp;L-Admin'!$D12</f>
        <v>0</v>
      </c>
      <c r="H12" s="183">
        <f>[107]Sheet1!$D10</f>
        <v>0</v>
      </c>
      <c r="I12" s="183">
        <f t="shared" si="2"/>
        <v>0</v>
      </c>
      <c r="J12" s="183">
        <f>'[96]Managerial P&amp;L-Admin'!$E12</f>
        <v>0</v>
      </c>
      <c r="K12" s="183">
        <f>[107]Sheet1!$E10</f>
        <v>0</v>
      </c>
      <c r="L12" s="183">
        <f t="shared" si="3"/>
        <v>0</v>
      </c>
      <c r="M12" s="183">
        <f>'[96]Managerial P&amp;L-Admin'!$F12</f>
        <v>0</v>
      </c>
      <c r="N12" s="183">
        <f>[107]Sheet1!$F10</f>
        <v>0</v>
      </c>
      <c r="O12" s="183">
        <f t="shared" si="4"/>
        <v>0</v>
      </c>
      <c r="P12" s="183">
        <f>'[96]Managerial P&amp;L-Admin'!$O12</f>
        <v>0</v>
      </c>
      <c r="Q12" s="183">
        <f>[107]Sheet1!$G10</f>
        <v>0</v>
      </c>
      <c r="R12" s="183">
        <f t="shared" si="5"/>
        <v>0</v>
      </c>
    </row>
    <row r="13" spans="1:18" ht="15.95" customHeight="1" x14ac:dyDescent="0.2">
      <c r="A13" s="26" t="s">
        <v>923</v>
      </c>
      <c r="B13" s="179">
        <f t="shared" si="0"/>
        <v>10</v>
      </c>
      <c r="C13" s="172" t="s">
        <v>1634</v>
      </c>
      <c r="D13" s="183">
        <f>'[96]Managerial P&amp;L-Admin'!$C13</f>
        <v>0</v>
      </c>
      <c r="E13" s="183">
        <f>[107]Sheet1!$C11</f>
        <v>0.32</v>
      </c>
      <c r="F13" s="183">
        <f t="shared" si="1"/>
        <v>-0.32</v>
      </c>
      <c r="G13" s="183">
        <f>'[96]Managerial P&amp;L-Admin'!$D13</f>
        <v>0</v>
      </c>
      <c r="H13" s="183">
        <f>[107]Sheet1!$D11</f>
        <v>890.44</v>
      </c>
      <c r="I13" s="183">
        <f t="shared" si="2"/>
        <v>-890.44</v>
      </c>
      <c r="J13" s="183">
        <f>'[96]Managerial P&amp;L-Admin'!$E13</f>
        <v>0</v>
      </c>
      <c r="K13" s="183">
        <f>[107]Sheet1!$E11</f>
        <v>-14.84</v>
      </c>
      <c r="L13" s="183">
        <f t="shared" si="3"/>
        <v>14.84</v>
      </c>
      <c r="M13" s="183">
        <f>'[96]Managerial P&amp;L-Admin'!$F13</f>
        <v>0</v>
      </c>
      <c r="N13" s="183" t="str">
        <f>[107]Sheet1!$F11</f>
        <v>1,452.59</v>
      </c>
      <c r="O13" s="183">
        <f t="shared" si="4"/>
        <v>-1452.59</v>
      </c>
      <c r="P13" s="183">
        <f>'[96]Managerial P&amp;L-Admin'!$O13</f>
        <v>0</v>
      </c>
      <c r="Q13" s="183" t="str">
        <f>[107]Sheet1!$G11</f>
        <v>2,328.51</v>
      </c>
      <c r="R13" s="183">
        <f t="shared" si="5"/>
        <v>-2328.5100000000002</v>
      </c>
    </row>
    <row r="14" spans="1:18" ht="15.95" customHeight="1" x14ac:dyDescent="0.3">
      <c r="A14" s="28" t="s">
        <v>1622</v>
      </c>
      <c r="B14" s="180">
        <f t="shared" si="0"/>
        <v>11</v>
      </c>
      <c r="C14" s="172" t="s">
        <v>1636</v>
      </c>
      <c r="D14" s="183">
        <f>'[96]Managerial P&amp;L-Admin'!$C14</f>
        <v>0</v>
      </c>
      <c r="E14" s="183">
        <f>[107]Sheet1!$C12</f>
        <v>0.32</v>
      </c>
      <c r="F14" s="183">
        <f t="shared" si="1"/>
        <v>-0.32</v>
      </c>
      <c r="G14" s="183">
        <f>'[96]Managerial P&amp;L-Admin'!$D14</f>
        <v>0</v>
      </c>
      <c r="H14" s="183">
        <f>[107]Sheet1!$D12</f>
        <v>890.44</v>
      </c>
      <c r="I14" s="183">
        <f t="shared" si="2"/>
        <v>-890.44</v>
      </c>
      <c r="J14" s="183">
        <f>'[96]Managerial P&amp;L-Admin'!$E14</f>
        <v>0</v>
      </c>
      <c r="K14" s="183">
        <f>[107]Sheet1!$E12</f>
        <v>-14.84</v>
      </c>
      <c r="L14" s="183">
        <f t="shared" si="3"/>
        <v>14.84</v>
      </c>
      <c r="M14" s="183">
        <f>'[96]Managerial P&amp;L-Admin'!$F14</f>
        <v>0</v>
      </c>
      <c r="N14" s="183" t="str">
        <f>[107]Sheet1!$F12</f>
        <v>1,452.59</v>
      </c>
      <c r="O14" s="183">
        <f t="shared" si="4"/>
        <v>-1452.59</v>
      </c>
      <c r="P14" s="183">
        <f>'[96]Managerial P&amp;L-Admin'!$O14</f>
        <v>0</v>
      </c>
      <c r="Q14" s="183" t="str">
        <f>[107]Sheet1!$G12</f>
        <v>2,328.51</v>
      </c>
      <c r="R14" s="183">
        <f t="shared" si="5"/>
        <v>-2328.5100000000002</v>
      </c>
    </row>
    <row r="15" spans="1:18" ht="15.95" customHeight="1" x14ac:dyDescent="0.3">
      <c r="A15" s="28" t="s">
        <v>1623</v>
      </c>
      <c r="B15" s="180">
        <f t="shared" si="0"/>
        <v>12</v>
      </c>
      <c r="C15" s="172" t="s">
        <v>1636</v>
      </c>
      <c r="D15" s="183">
        <f>'[96]Managerial P&amp;L-Admin'!$C15</f>
        <v>0</v>
      </c>
      <c r="E15" s="183">
        <f>[107]Sheet1!$C13</f>
        <v>0.32</v>
      </c>
      <c r="F15" s="183">
        <f t="shared" si="1"/>
        <v>-0.32</v>
      </c>
      <c r="G15" s="183">
        <f>'[96]Managerial P&amp;L-Admin'!$D15</f>
        <v>0</v>
      </c>
      <c r="H15" s="183">
        <f>[107]Sheet1!$D13</f>
        <v>890.44</v>
      </c>
      <c r="I15" s="183">
        <f t="shared" si="2"/>
        <v>-890.44</v>
      </c>
      <c r="J15" s="183">
        <f>'[96]Managerial P&amp;L-Admin'!$E15</f>
        <v>0</v>
      </c>
      <c r="K15" s="183">
        <f>[107]Sheet1!$E13</f>
        <v>-14.84</v>
      </c>
      <c r="L15" s="183">
        <f t="shared" si="3"/>
        <v>14.84</v>
      </c>
      <c r="M15" s="183">
        <f>'[96]Managerial P&amp;L-Admin'!$F15</f>
        <v>0</v>
      </c>
      <c r="N15" s="183" t="str">
        <f>[107]Sheet1!$F13</f>
        <v>1,452.59</v>
      </c>
      <c r="O15" s="183">
        <f t="shared" si="4"/>
        <v>-1452.59</v>
      </c>
      <c r="P15" s="183">
        <f>'[96]Managerial P&amp;L-Admin'!$O15</f>
        <v>0</v>
      </c>
      <c r="Q15" s="183" t="str">
        <f>[107]Sheet1!$G13</f>
        <v>2,328.51</v>
      </c>
      <c r="R15" s="183">
        <f t="shared" si="5"/>
        <v>-2328.5100000000002</v>
      </c>
    </row>
    <row r="16" spans="1:18" ht="15.95" customHeight="1" x14ac:dyDescent="0.3">
      <c r="A16" s="28" t="s">
        <v>1625</v>
      </c>
      <c r="B16" s="180">
        <f t="shared" si="0"/>
        <v>13</v>
      </c>
      <c r="C16" s="172" t="s">
        <v>1636</v>
      </c>
      <c r="D16" s="183">
        <f>'[96]Managerial P&amp;L-Admin'!$C16</f>
        <v>0</v>
      </c>
      <c r="E16" s="183">
        <f>[107]Sheet1!$C14</f>
        <v>0.32</v>
      </c>
      <c r="F16" s="183">
        <f t="shared" si="1"/>
        <v>-0.32</v>
      </c>
      <c r="G16" s="183">
        <f>'[96]Managerial P&amp;L-Admin'!$D16</f>
        <v>0</v>
      </c>
      <c r="H16" s="183">
        <f>[107]Sheet1!$D14</f>
        <v>890.44</v>
      </c>
      <c r="I16" s="183">
        <f t="shared" si="2"/>
        <v>-890.44</v>
      </c>
      <c r="J16" s="183">
        <f>'[96]Managerial P&amp;L-Admin'!$E16</f>
        <v>0</v>
      </c>
      <c r="K16" s="183">
        <f>[107]Sheet1!$E14</f>
        <v>0</v>
      </c>
      <c r="L16" s="183">
        <f t="shared" si="3"/>
        <v>0</v>
      </c>
      <c r="M16" s="183">
        <f>'[96]Managerial P&amp;L-Admin'!$F16</f>
        <v>0</v>
      </c>
      <c r="N16" s="183">
        <f>[107]Sheet1!$F14</f>
        <v>0</v>
      </c>
      <c r="O16" s="183">
        <f t="shared" si="4"/>
        <v>0</v>
      </c>
      <c r="P16" s="183">
        <f>'[96]Managerial P&amp;L-Admin'!$O16</f>
        <v>0</v>
      </c>
      <c r="Q16" s="183">
        <f>[107]Sheet1!$G14</f>
        <v>0</v>
      </c>
      <c r="R16" s="183">
        <f t="shared" si="5"/>
        <v>0</v>
      </c>
    </row>
    <row r="17" spans="1:18" ht="15.95" customHeight="1" x14ac:dyDescent="0.2">
      <c r="A17" s="39" t="s">
        <v>1624</v>
      </c>
      <c r="B17" s="180">
        <f t="shared" si="0"/>
        <v>14</v>
      </c>
      <c r="C17" s="172" t="s">
        <v>1636</v>
      </c>
      <c r="D17" s="183">
        <f>'[96]Managerial P&amp;L-Admin'!$C17</f>
        <v>0</v>
      </c>
      <c r="E17" s="183">
        <f>[107]Sheet1!$C15</f>
        <v>0</v>
      </c>
      <c r="F17" s="183">
        <f t="shared" si="1"/>
        <v>0</v>
      </c>
      <c r="G17" s="183">
        <f>'[96]Managerial P&amp;L-Admin'!$D17</f>
        <v>0</v>
      </c>
      <c r="H17" s="183">
        <f>[107]Sheet1!$D15</f>
        <v>0</v>
      </c>
      <c r="I17" s="183">
        <f t="shared" si="2"/>
        <v>0</v>
      </c>
      <c r="J17" s="183">
        <f>'[96]Managerial P&amp;L-Admin'!$E17</f>
        <v>0</v>
      </c>
      <c r="K17" s="183">
        <f>[107]Sheet1!$E15</f>
        <v>0</v>
      </c>
      <c r="L17" s="183">
        <f t="shared" si="3"/>
        <v>0</v>
      </c>
      <c r="M17" s="183">
        <f>'[96]Managerial P&amp;L-Admin'!$F17</f>
        <v>0</v>
      </c>
      <c r="N17" s="183">
        <f>[107]Sheet1!$F15</f>
        <v>0</v>
      </c>
      <c r="O17" s="183">
        <f t="shared" si="4"/>
        <v>0</v>
      </c>
      <c r="P17" s="183">
        <f>'[96]Managerial P&amp;L-Admin'!$O17</f>
        <v>0</v>
      </c>
      <c r="Q17" s="183">
        <f>[107]Sheet1!$G15</f>
        <v>0</v>
      </c>
      <c r="R17" s="183">
        <f t="shared" si="5"/>
        <v>0</v>
      </c>
    </row>
    <row r="18" spans="1:18" ht="15.95" customHeight="1" x14ac:dyDescent="0.2">
      <c r="A18" s="26" t="s">
        <v>928</v>
      </c>
      <c r="B18" s="179">
        <f t="shared" si="0"/>
        <v>15</v>
      </c>
      <c r="C18" s="172" t="s">
        <v>1636</v>
      </c>
      <c r="D18" s="183">
        <f>'[96]Managerial P&amp;L-Admin'!$C18</f>
        <v>0</v>
      </c>
      <c r="E18" s="183">
        <f>[107]Sheet1!$C16</f>
        <v>0</v>
      </c>
      <c r="F18" s="183">
        <f t="shared" si="1"/>
        <v>0</v>
      </c>
      <c r="G18" s="183">
        <f>'[96]Managerial P&amp;L-Admin'!$D18</f>
        <v>0</v>
      </c>
      <c r="H18" s="183">
        <f>[107]Sheet1!$D16</f>
        <v>0</v>
      </c>
      <c r="I18" s="183">
        <f t="shared" si="2"/>
        <v>0</v>
      </c>
      <c r="J18" s="183">
        <f>'[96]Managerial P&amp;L-Admin'!$E18</f>
        <v>0</v>
      </c>
      <c r="K18" s="183">
        <f>[107]Sheet1!$E16</f>
        <v>0</v>
      </c>
      <c r="L18" s="183">
        <f t="shared" si="3"/>
        <v>0</v>
      </c>
      <c r="M18" s="183">
        <f>'[96]Managerial P&amp;L-Admin'!$F18</f>
        <v>0</v>
      </c>
      <c r="N18" s="183" t="str">
        <f>[107]Sheet1!$F16</f>
        <v>2,152.82</v>
      </c>
      <c r="O18" s="183">
        <f t="shared" si="4"/>
        <v>-2152.8200000000002</v>
      </c>
      <c r="P18" s="183">
        <f>'[96]Managerial P&amp;L-Admin'!$O18</f>
        <v>0</v>
      </c>
      <c r="Q18" s="183" t="str">
        <f>[107]Sheet1!$G16</f>
        <v>2,152.82</v>
      </c>
      <c r="R18" s="183">
        <f t="shared" si="5"/>
        <v>-2152.8200000000002</v>
      </c>
    </row>
    <row r="19" spans="1:18" ht="15.95" customHeight="1" x14ac:dyDescent="0.2">
      <c r="A19" s="26" t="s">
        <v>930</v>
      </c>
      <c r="B19" s="179">
        <f t="shared" si="0"/>
        <v>16</v>
      </c>
      <c r="C19" s="172" t="s">
        <v>1636</v>
      </c>
      <c r="D19" s="183">
        <f>'[96]Managerial P&amp;L-Admin'!$C19</f>
        <v>0</v>
      </c>
      <c r="E19" s="183">
        <f>[107]Sheet1!$C17</f>
        <v>0</v>
      </c>
      <c r="F19" s="183">
        <f t="shared" si="1"/>
        <v>0</v>
      </c>
      <c r="G19" s="183">
        <f>'[96]Managerial P&amp;L-Admin'!$D19</f>
        <v>890.44</v>
      </c>
      <c r="H19" s="183">
        <f>[107]Sheet1!$D17</f>
        <v>0</v>
      </c>
      <c r="I19" s="183">
        <f t="shared" si="2"/>
        <v>890.44</v>
      </c>
      <c r="J19" s="183">
        <f>'[96]Managerial P&amp;L-Admin'!$E19</f>
        <v>-14.84</v>
      </c>
      <c r="K19" s="183">
        <f>[107]Sheet1!$E17</f>
        <v>0</v>
      </c>
      <c r="L19" s="183">
        <f t="shared" si="3"/>
        <v>-14.84</v>
      </c>
      <c r="M19" s="183">
        <f>'[96]Managerial P&amp;L-Admin'!$F19</f>
        <v>1452.59</v>
      </c>
      <c r="N19" s="183">
        <f>[107]Sheet1!$F17</f>
        <v>0</v>
      </c>
      <c r="O19" s="183">
        <f t="shared" si="4"/>
        <v>1452.59</v>
      </c>
      <c r="P19" s="183">
        <f>'[96]Managerial P&amp;L-Admin'!$O19</f>
        <v>2328.19</v>
      </c>
      <c r="Q19" s="183">
        <f>[107]Sheet1!$G17</f>
        <v>0</v>
      </c>
      <c r="R19" s="183">
        <f t="shared" si="5"/>
        <v>2328.19</v>
      </c>
    </row>
    <row r="20" spans="1:18" s="15" customFormat="1" ht="15.95" customHeight="1" x14ac:dyDescent="0.2">
      <c r="A20" s="29" t="s">
        <v>1266</v>
      </c>
      <c r="B20" s="178">
        <f t="shared" si="0"/>
        <v>17</v>
      </c>
      <c r="C20" s="172" t="s">
        <v>1636</v>
      </c>
      <c r="D20" s="183">
        <f>'[96]Managerial P&amp;L-Admin'!$C20</f>
        <v>0</v>
      </c>
      <c r="E20" s="183">
        <f>[107]Sheet1!$C18</f>
        <v>0</v>
      </c>
      <c r="F20" s="183">
        <f t="shared" si="1"/>
        <v>0</v>
      </c>
      <c r="G20" s="183">
        <f>'[96]Managerial P&amp;L-Admin'!$D20</f>
        <v>890.44</v>
      </c>
      <c r="H20" s="183">
        <f>[107]Sheet1!$D18</f>
        <v>0</v>
      </c>
      <c r="I20" s="183">
        <f t="shared" si="2"/>
        <v>890.44</v>
      </c>
      <c r="J20" s="183">
        <f>'[96]Managerial P&amp;L-Admin'!$E20</f>
        <v>-14.84</v>
      </c>
      <c r="K20" s="183">
        <f>[107]Sheet1!$E18</f>
        <v>0</v>
      </c>
      <c r="L20" s="183">
        <f t="shared" si="3"/>
        <v>-14.84</v>
      </c>
      <c r="M20" s="183">
        <f>'[96]Managerial P&amp;L-Admin'!$F20</f>
        <v>1452.59</v>
      </c>
      <c r="N20" s="183">
        <f>[107]Sheet1!$F18</f>
        <v>0</v>
      </c>
      <c r="O20" s="183">
        <f t="shared" si="4"/>
        <v>1452.59</v>
      </c>
      <c r="P20" s="183">
        <f>'[96]Managerial P&amp;L-Admin'!$O20</f>
        <v>2328.19</v>
      </c>
      <c r="Q20" s="183">
        <f>[107]Sheet1!$G18</f>
        <v>0</v>
      </c>
      <c r="R20" s="183">
        <f t="shared" si="5"/>
        <v>2328.19</v>
      </c>
    </row>
    <row r="21" spans="1:18" s="15" customFormat="1" x14ac:dyDescent="0.2">
      <c r="A21" s="29" t="s">
        <v>1267</v>
      </c>
      <c r="B21" s="178">
        <f t="shared" si="0"/>
        <v>18</v>
      </c>
      <c r="C21" s="172" t="s">
        <v>1636</v>
      </c>
      <c r="D21" s="183">
        <f>'[96]Managerial P&amp;L-Admin'!$C21</f>
        <v>0</v>
      </c>
      <c r="E21" s="183">
        <f>[107]Sheet1!$C19</f>
        <v>0</v>
      </c>
      <c r="F21" s="183">
        <f t="shared" si="1"/>
        <v>0</v>
      </c>
      <c r="G21" s="183">
        <f>'[96]Managerial P&amp;L-Admin'!$D21</f>
        <v>-890.44</v>
      </c>
      <c r="H21" s="183">
        <f>[107]Sheet1!$D19</f>
        <v>0</v>
      </c>
      <c r="I21" s="183">
        <f t="shared" si="2"/>
        <v>-890.44</v>
      </c>
      <c r="J21" s="183">
        <f>'[96]Managerial P&amp;L-Admin'!$E21</f>
        <v>14.84</v>
      </c>
      <c r="K21" s="183">
        <f>[107]Sheet1!$E19</f>
        <v>0</v>
      </c>
      <c r="L21" s="183">
        <f t="shared" si="3"/>
        <v>14.84</v>
      </c>
      <c r="M21" s="183">
        <f>'[96]Managerial P&amp;L-Admin'!$F21</f>
        <v>-1452.59</v>
      </c>
      <c r="N21" s="183">
        <f>[107]Sheet1!$F19</f>
        <v>0</v>
      </c>
      <c r="O21" s="183">
        <f t="shared" si="4"/>
        <v>-1452.59</v>
      </c>
      <c r="P21" s="183">
        <f>'[96]Managerial P&amp;L-Admin'!$O21</f>
        <v>-2328.19</v>
      </c>
      <c r="Q21" s="183">
        <f>[107]Sheet1!$G19</f>
        <v>0</v>
      </c>
      <c r="R21" s="183">
        <f>P21-Q21</f>
        <v>-2328.19</v>
      </c>
    </row>
    <row r="22" spans="1:18" s="165" customFormat="1" ht="15.95" customHeight="1" x14ac:dyDescent="0.2">
      <c r="A22" s="164" t="s">
        <v>1269</v>
      </c>
      <c r="B22" s="181">
        <f t="shared" si="0"/>
        <v>19</v>
      </c>
      <c r="C22" s="173" t="s">
        <v>1634</v>
      </c>
      <c r="D22" s="183">
        <f>'[96]Managerial P&amp;L-Admin'!$C22</f>
        <v>0</v>
      </c>
      <c r="E22" s="183">
        <f>[107]Sheet1!$C20</f>
        <v>0</v>
      </c>
      <c r="F22" s="183">
        <f t="shared" si="1"/>
        <v>0</v>
      </c>
      <c r="G22" s="183">
        <f>'[96]Managerial P&amp;L-Admin'!$D22</f>
        <v>0</v>
      </c>
      <c r="H22" s="183">
        <f>[107]Sheet1!$D20</f>
        <v>0</v>
      </c>
      <c r="I22" s="183">
        <f t="shared" si="2"/>
        <v>0</v>
      </c>
      <c r="J22" s="183">
        <f>'[96]Managerial P&amp;L-Admin'!$E22</f>
        <v>0</v>
      </c>
      <c r="K22" s="183">
        <f>[107]Sheet1!$E20</f>
        <v>0</v>
      </c>
      <c r="L22" s="183">
        <f t="shared" si="3"/>
        <v>0</v>
      </c>
      <c r="M22" s="183">
        <f>'[96]Managerial P&amp;L-Admin'!$F22</f>
        <v>0</v>
      </c>
      <c r="N22" s="183">
        <f>[107]Sheet1!$F20</f>
        <v>0</v>
      </c>
      <c r="O22" s="183">
        <f t="shared" si="4"/>
        <v>0</v>
      </c>
      <c r="P22" s="183">
        <f>'[96]Managerial P&amp;L-Admin'!$O22</f>
        <v>0</v>
      </c>
      <c r="Q22" s="183">
        <f>[107]Sheet1!$G20</f>
        <v>0</v>
      </c>
      <c r="R22" s="184">
        <f t="shared" si="5"/>
        <v>0</v>
      </c>
    </row>
    <row r="23" spans="1:18" s="15" customFormat="1" ht="15.95" customHeight="1" x14ac:dyDescent="0.3">
      <c r="A23" s="28" t="s">
        <v>1622</v>
      </c>
      <c r="B23" s="180">
        <f t="shared" si="0"/>
        <v>20</v>
      </c>
      <c r="C23" s="172" t="s">
        <v>1636</v>
      </c>
      <c r="D23" s="183">
        <f>'[96]Managerial P&amp;L-Admin'!$C23</f>
        <v>0</v>
      </c>
      <c r="E23" s="183">
        <f>[107]Sheet1!$C21</f>
        <v>0</v>
      </c>
      <c r="F23" s="183">
        <f t="shared" si="1"/>
        <v>0</v>
      </c>
      <c r="G23" s="183">
        <f>'[96]Managerial P&amp;L-Admin'!$D23</f>
        <v>0</v>
      </c>
      <c r="H23" s="183">
        <f>[107]Sheet1!$D21</f>
        <v>0</v>
      </c>
      <c r="I23" s="183">
        <f t="shared" si="2"/>
        <v>0</v>
      </c>
      <c r="J23" s="183">
        <f>'[96]Managerial P&amp;L-Admin'!$E23</f>
        <v>0</v>
      </c>
      <c r="K23" s="183">
        <f>[107]Sheet1!$E21</f>
        <v>0</v>
      </c>
      <c r="L23" s="183">
        <f t="shared" si="3"/>
        <v>0</v>
      </c>
      <c r="M23" s="183">
        <f>'[96]Managerial P&amp;L-Admin'!$F23</f>
        <v>0</v>
      </c>
      <c r="N23" s="183">
        <f>[107]Sheet1!$F21</f>
        <v>0</v>
      </c>
      <c r="O23" s="183">
        <f t="shared" si="4"/>
        <v>0</v>
      </c>
      <c r="P23" s="183">
        <f>'[96]Managerial P&amp;L-Admin'!$O23</f>
        <v>0</v>
      </c>
      <c r="Q23" s="183">
        <f>[107]Sheet1!$G21</f>
        <v>0</v>
      </c>
      <c r="R23" s="183">
        <f t="shared" si="5"/>
        <v>0</v>
      </c>
    </row>
    <row r="24" spans="1:18" s="15" customFormat="1" ht="15.95" customHeight="1" x14ac:dyDescent="0.3">
      <c r="A24" s="28" t="s">
        <v>1623</v>
      </c>
      <c r="B24" s="180">
        <f t="shared" si="0"/>
        <v>21</v>
      </c>
      <c r="C24" s="172" t="s">
        <v>1636</v>
      </c>
      <c r="D24" s="183">
        <f>'[96]Managerial P&amp;L-Admin'!$C24</f>
        <v>0</v>
      </c>
      <c r="E24" s="183">
        <f>[107]Sheet1!$C22</f>
        <v>0</v>
      </c>
      <c r="F24" s="183">
        <f t="shared" si="1"/>
        <v>0</v>
      </c>
      <c r="G24" s="183">
        <f>'[96]Managerial P&amp;L-Admin'!$D24</f>
        <v>0</v>
      </c>
      <c r="H24" s="183">
        <f>[107]Sheet1!$D22</f>
        <v>0</v>
      </c>
      <c r="I24" s="183">
        <f t="shared" si="2"/>
        <v>0</v>
      </c>
      <c r="J24" s="183">
        <f>'[96]Managerial P&amp;L-Admin'!$E24</f>
        <v>0</v>
      </c>
      <c r="K24" s="183">
        <f>[107]Sheet1!$E22</f>
        <v>0</v>
      </c>
      <c r="L24" s="183">
        <f t="shared" si="3"/>
        <v>0</v>
      </c>
      <c r="M24" s="183">
        <f>'[96]Managerial P&amp;L-Admin'!$F24</f>
        <v>0</v>
      </c>
      <c r="N24" s="183">
        <f>[107]Sheet1!$F22</f>
        <v>0</v>
      </c>
      <c r="O24" s="183">
        <f t="shared" si="4"/>
        <v>0</v>
      </c>
      <c r="P24" s="183">
        <f>'[96]Managerial P&amp;L-Admin'!$O24</f>
        <v>0</v>
      </c>
      <c r="Q24" s="183">
        <f>[107]Sheet1!$G22</f>
        <v>0</v>
      </c>
      <c r="R24" s="183">
        <f t="shared" si="5"/>
        <v>0</v>
      </c>
    </row>
    <row r="25" spans="1:18" s="15" customFormat="1" ht="15.95" customHeight="1" x14ac:dyDescent="0.3">
      <c r="A25" s="28" t="s">
        <v>1625</v>
      </c>
      <c r="B25" s="180">
        <f t="shared" si="0"/>
        <v>22</v>
      </c>
      <c r="C25" s="172" t="s">
        <v>1636</v>
      </c>
      <c r="D25" s="183">
        <f>'[96]Managerial P&amp;L-Admin'!$C25</f>
        <v>0</v>
      </c>
      <c r="E25" s="183">
        <f>[107]Sheet1!$C23</f>
        <v>0</v>
      </c>
      <c r="F25" s="183">
        <f t="shared" si="1"/>
        <v>0</v>
      </c>
      <c r="G25" s="183">
        <f>'[96]Managerial P&amp;L-Admin'!$D25</f>
        <v>0</v>
      </c>
      <c r="H25" s="183">
        <f>[107]Sheet1!$D23</f>
        <v>0</v>
      </c>
      <c r="I25" s="183">
        <f t="shared" si="2"/>
        <v>0</v>
      </c>
      <c r="J25" s="183">
        <f>'[96]Managerial P&amp;L-Admin'!$E25</f>
        <v>0</v>
      </c>
      <c r="K25" s="183">
        <f>[107]Sheet1!$E23</f>
        <v>0</v>
      </c>
      <c r="L25" s="183">
        <f t="shared" si="3"/>
        <v>0</v>
      </c>
      <c r="M25" s="183">
        <f>'[96]Managerial P&amp;L-Admin'!$F25</f>
        <v>0</v>
      </c>
      <c r="N25" s="183">
        <f>[107]Sheet1!$F23</f>
        <v>0</v>
      </c>
      <c r="O25" s="183">
        <f t="shared" si="4"/>
        <v>0</v>
      </c>
      <c r="P25" s="183">
        <f>'[96]Managerial P&amp;L-Admin'!$O25</f>
        <v>0</v>
      </c>
      <c r="Q25" s="183">
        <f>[107]Sheet1!$G23</f>
        <v>0</v>
      </c>
      <c r="R25" s="183">
        <f t="shared" si="5"/>
        <v>0</v>
      </c>
    </row>
    <row r="26" spans="1:18" s="15" customFormat="1" ht="15.95" customHeight="1" x14ac:dyDescent="0.2">
      <c r="A26" s="39" t="s">
        <v>1253</v>
      </c>
      <c r="B26" s="180">
        <f t="shared" si="0"/>
        <v>23</v>
      </c>
      <c r="C26" s="172" t="s">
        <v>1636</v>
      </c>
      <c r="D26" s="183">
        <f>'[96]Managerial P&amp;L-Admin'!$C26</f>
        <v>0</v>
      </c>
      <c r="E26" s="183">
        <f>[107]Sheet1!$C24</f>
        <v>0</v>
      </c>
      <c r="F26" s="183">
        <f t="shared" si="1"/>
        <v>0</v>
      </c>
      <c r="G26" s="183">
        <f>'[96]Managerial P&amp;L-Admin'!$D26</f>
        <v>0</v>
      </c>
      <c r="H26" s="183">
        <f>[107]Sheet1!$D24</f>
        <v>0</v>
      </c>
      <c r="I26" s="183">
        <f t="shared" si="2"/>
        <v>0</v>
      </c>
      <c r="J26" s="183">
        <f>'[96]Managerial P&amp;L-Admin'!$E26</f>
        <v>0</v>
      </c>
      <c r="K26" s="183">
        <f>[107]Sheet1!$E24</f>
        <v>0</v>
      </c>
      <c r="L26" s="183">
        <f t="shared" si="3"/>
        <v>0</v>
      </c>
      <c r="M26" s="183">
        <f>'[96]Managerial P&amp;L-Admin'!$F26</f>
        <v>0</v>
      </c>
      <c r="N26" s="183">
        <f>[107]Sheet1!$F24</f>
        <v>0</v>
      </c>
      <c r="O26" s="183">
        <f t="shared" si="4"/>
        <v>0</v>
      </c>
      <c r="P26" s="183">
        <f>'[96]Managerial P&amp;L-Admin'!$O26</f>
        <v>0</v>
      </c>
      <c r="Q26" s="183">
        <f>[107]Sheet1!$G24</f>
        <v>0</v>
      </c>
      <c r="R26" s="183">
        <f t="shared" si="5"/>
        <v>0</v>
      </c>
    </row>
    <row r="27" spans="1:18" s="15" customFormat="1" ht="15.95" customHeight="1" x14ac:dyDescent="0.2">
      <c r="A27" s="29" t="s">
        <v>919</v>
      </c>
      <c r="B27" s="178">
        <f t="shared" si="0"/>
        <v>24</v>
      </c>
      <c r="C27" s="174" t="s">
        <v>1627</v>
      </c>
      <c r="D27" s="183">
        <f>'[96]Managerial P&amp;L-Admin'!$C27</f>
        <v>0</v>
      </c>
      <c r="E27" s="183">
        <f>[107]Sheet1!$C25</f>
        <v>0</v>
      </c>
      <c r="F27" s="183">
        <f t="shared" si="1"/>
        <v>0</v>
      </c>
      <c r="G27" s="183">
        <f>'[96]Managerial P&amp;L-Admin'!$D27</f>
        <v>0</v>
      </c>
      <c r="H27" s="183">
        <f>[107]Sheet1!$D25</f>
        <v>0</v>
      </c>
      <c r="I27" s="183">
        <f t="shared" si="2"/>
        <v>0</v>
      </c>
      <c r="J27" s="183">
        <f>'[96]Managerial P&amp;L-Admin'!$E27</f>
        <v>0</v>
      </c>
      <c r="K27" s="183">
        <f>[107]Sheet1!$E25</f>
        <v>0</v>
      </c>
      <c r="L27" s="183">
        <f t="shared" si="3"/>
        <v>0</v>
      </c>
      <c r="M27" s="183">
        <f>'[96]Managerial P&amp;L-Admin'!$F27</f>
        <v>491.42</v>
      </c>
      <c r="N27" s="183">
        <f>[107]Sheet1!$F25</f>
        <v>0</v>
      </c>
      <c r="O27" s="183">
        <f t="shared" si="4"/>
        <v>491.42</v>
      </c>
      <c r="P27" s="183">
        <f>'[96]Managerial P&amp;L-Admin'!$O27</f>
        <v>491.42</v>
      </c>
      <c r="Q27" s="183">
        <f>[107]Sheet1!$G25</f>
        <v>0</v>
      </c>
      <c r="R27" s="183">
        <f t="shared" si="5"/>
        <v>491.42</v>
      </c>
    </row>
    <row r="28" spans="1:18" s="15" customFormat="1" ht="15.95" customHeight="1" x14ac:dyDescent="0.2">
      <c r="A28" s="39"/>
      <c r="B28" s="180">
        <f t="shared" si="0"/>
        <v>25</v>
      </c>
      <c r="C28" s="172"/>
      <c r="D28" s="183">
        <f>'[96]Managerial P&amp;L-Admin'!$C28</f>
        <v>0</v>
      </c>
      <c r="E28" s="183">
        <f>[107]Sheet1!$C26</f>
        <v>0</v>
      </c>
      <c r="F28" s="183">
        <f t="shared" si="1"/>
        <v>0</v>
      </c>
      <c r="G28" s="183">
        <f>'[96]Managerial P&amp;L-Admin'!$D28</f>
        <v>0</v>
      </c>
      <c r="H28" s="183">
        <f>[107]Sheet1!$D26</f>
        <v>0</v>
      </c>
      <c r="I28" s="183">
        <f t="shared" si="2"/>
        <v>0</v>
      </c>
      <c r="J28" s="183">
        <f>'[96]Managerial P&amp;L-Admin'!$E28</f>
        <v>0</v>
      </c>
      <c r="K28" s="183">
        <f>[107]Sheet1!$E26</f>
        <v>0</v>
      </c>
      <c r="L28" s="183">
        <f t="shared" si="3"/>
        <v>0</v>
      </c>
      <c r="M28" s="183">
        <f>'[96]Managerial P&amp;L-Admin'!$F28</f>
        <v>0</v>
      </c>
      <c r="N28" s="183">
        <f>[107]Sheet1!$F26</f>
        <v>0</v>
      </c>
      <c r="O28" s="183">
        <f t="shared" si="4"/>
        <v>0</v>
      </c>
      <c r="P28" s="183">
        <f>'[96]Managerial P&amp;L-Admin'!$O28</f>
        <v>0</v>
      </c>
      <c r="Q28" s="183">
        <f>[107]Sheet1!$G26</f>
        <v>0</v>
      </c>
      <c r="R28" s="183">
        <f t="shared" si="5"/>
        <v>0</v>
      </c>
    </row>
    <row r="29" spans="1:18" s="15" customFormat="1" x14ac:dyDescent="0.2">
      <c r="A29" s="25" t="s">
        <v>960</v>
      </c>
      <c r="B29" s="178">
        <f t="shared" si="0"/>
        <v>26</v>
      </c>
      <c r="C29" s="172" t="s">
        <v>1636</v>
      </c>
      <c r="D29" s="183">
        <f>'[96]Managerial P&amp;L-Admin'!$C29</f>
        <v>0</v>
      </c>
      <c r="E29" s="183">
        <f>[107]Sheet1!$C27</f>
        <v>0</v>
      </c>
      <c r="F29" s="183">
        <f t="shared" si="1"/>
        <v>0</v>
      </c>
      <c r="G29" s="183">
        <f>'[96]Managerial P&amp;L-Admin'!$D29</f>
        <v>0</v>
      </c>
      <c r="H29" s="183">
        <f>[107]Sheet1!$D27</f>
        <v>0</v>
      </c>
      <c r="I29" s="183">
        <f t="shared" si="2"/>
        <v>0</v>
      </c>
      <c r="J29" s="183">
        <f>'[96]Managerial P&amp;L-Admin'!$E29</f>
        <v>0</v>
      </c>
      <c r="K29" s="183">
        <f>[107]Sheet1!$E27</f>
        <v>0</v>
      </c>
      <c r="L29" s="183">
        <f t="shared" si="3"/>
        <v>0</v>
      </c>
      <c r="M29" s="183">
        <f>'[96]Managerial P&amp;L-Admin'!$F29</f>
        <v>0</v>
      </c>
      <c r="N29" s="183">
        <f>[107]Sheet1!$F27</f>
        <v>0</v>
      </c>
      <c r="O29" s="183">
        <f t="shared" si="4"/>
        <v>0</v>
      </c>
      <c r="P29" s="183">
        <f>'[96]Managerial P&amp;L-Admin'!$O29</f>
        <v>0</v>
      </c>
      <c r="Q29" s="183">
        <f>[107]Sheet1!$G27</f>
        <v>0</v>
      </c>
      <c r="R29" s="183">
        <f t="shared" si="5"/>
        <v>0</v>
      </c>
    </row>
    <row r="30" spans="1:18" s="165" customFormat="1" x14ac:dyDescent="0.2">
      <c r="A30" s="164" t="s">
        <v>1293</v>
      </c>
      <c r="B30" s="181">
        <f t="shared" si="0"/>
        <v>27</v>
      </c>
      <c r="C30" s="173" t="s">
        <v>1634</v>
      </c>
      <c r="D30" s="183">
        <f>'[96]Managerial P&amp;L-Admin'!$C30</f>
        <v>0</v>
      </c>
      <c r="E30" s="183">
        <f>[107]Sheet1!$C28</f>
        <v>0</v>
      </c>
      <c r="F30" s="183">
        <f t="shared" si="1"/>
        <v>0</v>
      </c>
      <c r="G30" s="183">
        <f>'[96]Managerial P&amp;L-Admin'!$D30</f>
        <v>0</v>
      </c>
      <c r="H30" s="183">
        <f>[107]Sheet1!$D28</f>
        <v>0</v>
      </c>
      <c r="I30" s="183">
        <f t="shared" si="2"/>
        <v>0</v>
      </c>
      <c r="J30" s="183">
        <f>'[96]Managerial P&amp;L-Admin'!$E30</f>
        <v>0</v>
      </c>
      <c r="K30" s="183">
        <f>[107]Sheet1!$E28</f>
        <v>0</v>
      </c>
      <c r="L30" s="183">
        <f t="shared" si="3"/>
        <v>0</v>
      </c>
      <c r="M30" s="183">
        <f>'[96]Managerial P&amp;L-Admin'!$F30</f>
        <v>0</v>
      </c>
      <c r="N30" s="183">
        <f>[107]Sheet1!$F28</f>
        <v>0</v>
      </c>
      <c r="O30" s="183">
        <f t="shared" si="4"/>
        <v>0</v>
      </c>
      <c r="P30" s="183">
        <f>'[96]Managerial P&amp;L-Admin'!$O30</f>
        <v>0</v>
      </c>
      <c r="Q30" s="183">
        <f>[107]Sheet1!$G28</f>
        <v>0</v>
      </c>
      <c r="R30" s="184">
        <f t="shared" si="5"/>
        <v>0</v>
      </c>
    </row>
    <row r="31" spans="1:18" s="15" customFormat="1" x14ac:dyDescent="0.2">
      <c r="A31" s="26" t="s">
        <v>1271</v>
      </c>
      <c r="B31" s="179">
        <f t="shared" si="0"/>
        <v>28</v>
      </c>
      <c r="C31" s="172" t="s">
        <v>1636</v>
      </c>
      <c r="D31" s="183">
        <f>'[96]Managerial P&amp;L-Admin'!$C31</f>
        <v>0</v>
      </c>
      <c r="E31" s="183">
        <f>[107]Sheet1!$C29</f>
        <v>0</v>
      </c>
      <c r="F31" s="183">
        <f t="shared" si="1"/>
        <v>0</v>
      </c>
      <c r="G31" s="183">
        <f>'[96]Managerial P&amp;L-Admin'!$D31</f>
        <v>0</v>
      </c>
      <c r="H31" s="183">
        <f>[107]Sheet1!$D29</f>
        <v>0</v>
      </c>
      <c r="I31" s="183">
        <f t="shared" si="2"/>
        <v>0</v>
      </c>
      <c r="J31" s="183">
        <f>'[96]Managerial P&amp;L-Admin'!$E31</f>
        <v>0</v>
      </c>
      <c r="K31" s="183">
        <f>[107]Sheet1!$E29</f>
        <v>0</v>
      </c>
      <c r="L31" s="183">
        <f t="shared" si="3"/>
        <v>0</v>
      </c>
      <c r="M31" s="183">
        <f>'[96]Managerial P&amp;L-Admin'!$F31</f>
        <v>0</v>
      </c>
      <c r="N31" s="183">
        <f>[107]Sheet1!$F29</f>
        <v>0</v>
      </c>
      <c r="O31" s="183">
        <f t="shared" si="4"/>
        <v>0</v>
      </c>
      <c r="P31" s="183">
        <f>'[96]Managerial P&amp;L-Admin'!$O31</f>
        <v>0</v>
      </c>
      <c r="Q31" s="183">
        <f>[107]Sheet1!$G29</f>
        <v>0</v>
      </c>
      <c r="R31" s="183">
        <f t="shared" si="5"/>
        <v>0</v>
      </c>
    </row>
    <row r="32" spans="1:18" s="15" customFormat="1" x14ac:dyDescent="0.2">
      <c r="A32" s="26" t="s">
        <v>1274</v>
      </c>
      <c r="B32" s="179">
        <f t="shared" si="0"/>
        <v>29</v>
      </c>
      <c r="C32" s="172" t="s">
        <v>1636</v>
      </c>
      <c r="D32" s="183">
        <f>'[96]Managerial P&amp;L-Admin'!$C32</f>
        <v>0</v>
      </c>
      <c r="E32" s="183">
        <f>[107]Sheet1!$C30</f>
        <v>0</v>
      </c>
      <c r="F32" s="183">
        <f t="shared" si="1"/>
        <v>0</v>
      </c>
      <c r="G32" s="183">
        <f>'[96]Managerial P&amp;L-Admin'!$D32</f>
        <v>0</v>
      </c>
      <c r="H32" s="183">
        <f>[107]Sheet1!$D30</f>
        <v>0</v>
      </c>
      <c r="I32" s="183">
        <f t="shared" si="2"/>
        <v>0</v>
      </c>
      <c r="J32" s="183">
        <f>'[96]Managerial P&amp;L-Admin'!$E32</f>
        <v>0</v>
      </c>
      <c r="K32" s="183">
        <f>[107]Sheet1!$E30</f>
        <v>0</v>
      </c>
      <c r="L32" s="183">
        <f t="shared" si="3"/>
        <v>0</v>
      </c>
      <c r="M32" s="183">
        <f>'[96]Managerial P&amp;L-Admin'!$F32</f>
        <v>0</v>
      </c>
      <c r="N32" s="183">
        <f>[107]Sheet1!$F30</f>
        <v>0</v>
      </c>
      <c r="O32" s="183">
        <f t="shared" si="4"/>
        <v>0</v>
      </c>
      <c r="P32" s="183">
        <f>'[96]Managerial P&amp;L-Admin'!$O32</f>
        <v>0</v>
      </c>
      <c r="Q32" s="183">
        <f>[107]Sheet1!$G30</f>
        <v>0</v>
      </c>
      <c r="R32" s="183">
        <f t="shared" si="5"/>
        <v>0</v>
      </c>
    </row>
    <row r="33" spans="1:18" s="15" customFormat="1" x14ac:dyDescent="0.2">
      <c r="A33" s="26" t="s">
        <v>1516</v>
      </c>
      <c r="B33" s="179">
        <f t="shared" si="0"/>
        <v>30</v>
      </c>
      <c r="C33" s="172" t="s">
        <v>1636</v>
      </c>
      <c r="D33" s="183">
        <f>'[96]Managerial P&amp;L-Admin'!$C33</f>
        <v>0</v>
      </c>
      <c r="E33" s="183">
        <f>[107]Sheet1!$C31</f>
        <v>0</v>
      </c>
      <c r="F33" s="183">
        <f t="shared" si="1"/>
        <v>0</v>
      </c>
      <c r="G33" s="183">
        <f>'[96]Managerial P&amp;L-Admin'!$D33</f>
        <v>0</v>
      </c>
      <c r="H33" s="183">
        <f>[107]Sheet1!$D31</f>
        <v>0</v>
      </c>
      <c r="I33" s="183">
        <f t="shared" si="2"/>
        <v>0</v>
      </c>
      <c r="J33" s="183">
        <f>'[96]Managerial P&amp;L-Admin'!$E33</f>
        <v>0</v>
      </c>
      <c r="K33" s="183">
        <f>[107]Sheet1!$E31</f>
        <v>0</v>
      </c>
      <c r="L33" s="183">
        <f t="shared" si="3"/>
        <v>0</v>
      </c>
      <c r="M33" s="183">
        <f>'[96]Managerial P&amp;L-Admin'!$F33</f>
        <v>0</v>
      </c>
      <c r="N33" s="183">
        <f>[107]Sheet1!$F31</f>
        <v>0</v>
      </c>
      <c r="O33" s="183">
        <f t="shared" si="4"/>
        <v>0</v>
      </c>
      <c r="P33" s="183">
        <f>'[96]Managerial P&amp;L-Admin'!$O33</f>
        <v>0</v>
      </c>
      <c r="Q33" s="183">
        <f>[107]Sheet1!$G31</f>
        <v>0</v>
      </c>
      <c r="R33" s="183">
        <f t="shared" si="5"/>
        <v>0</v>
      </c>
    </row>
    <row r="34" spans="1:18" s="15" customFormat="1" x14ac:dyDescent="0.2">
      <c r="A34" s="26" t="s">
        <v>1278</v>
      </c>
      <c r="B34" s="179">
        <f t="shared" si="0"/>
        <v>31</v>
      </c>
      <c r="C34" s="172" t="s">
        <v>1636</v>
      </c>
      <c r="D34" s="183">
        <f>'[96]Managerial P&amp;L-Admin'!$C34</f>
        <v>0</v>
      </c>
      <c r="E34" s="183">
        <f>[107]Sheet1!$C32</f>
        <v>0</v>
      </c>
      <c r="F34" s="183">
        <f t="shared" si="1"/>
        <v>0</v>
      </c>
      <c r="G34" s="183">
        <f>'[96]Managerial P&amp;L-Admin'!$D34</f>
        <v>0</v>
      </c>
      <c r="H34" s="183">
        <f>[107]Sheet1!$D32</f>
        <v>0</v>
      </c>
      <c r="I34" s="183">
        <f t="shared" si="2"/>
        <v>0</v>
      </c>
      <c r="J34" s="183">
        <f>'[96]Managerial P&amp;L-Admin'!$E34</f>
        <v>0</v>
      </c>
      <c r="K34" s="183">
        <f>[107]Sheet1!$E32</f>
        <v>0</v>
      </c>
      <c r="L34" s="183">
        <f t="shared" si="3"/>
        <v>0</v>
      </c>
      <c r="M34" s="183">
        <f>'[96]Managerial P&amp;L-Admin'!$F34</f>
        <v>0</v>
      </c>
      <c r="N34" s="183">
        <f>[107]Sheet1!$F32</f>
        <v>0</v>
      </c>
      <c r="O34" s="183">
        <f t="shared" si="4"/>
        <v>0</v>
      </c>
      <c r="P34" s="183">
        <f>'[96]Managerial P&amp;L-Admin'!$O34</f>
        <v>0</v>
      </c>
      <c r="Q34" s="183">
        <f>[107]Sheet1!$G32</f>
        <v>0</v>
      </c>
      <c r="R34" s="183">
        <f t="shared" si="5"/>
        <v>0</v>
      </c>
    </row>
    <row r="35" spans="1:18" s="15" customFormat="1" x14ac:dyDescent="0.2">
      <c r="A35" s="26" t="s">
        <v>1280</v>
      </c>
      <c r="B35" s="179">
        <f t="shared" si="0"/>
        <v>32</v>
      </c>
      <c r="C35" s="172" t="s">
        <v>1636</v>
      </c>
      <c r="D35" s="183">
        <f>'[96]Managerial P&amp;L-Admin'!$C35</f>
        <v>0</v>
      </c>
      <c r="E35" s="183">
        <f>[107]Sheet1!$C33</f>
        <v>0</v>
      </c>
      <c r="F35" s="183">
        <f t="shared" si="1"/>
        <v>0</v>
      </c>
      <c r="G35" s="183">
        <f>'[96]Managerial P&amp;L-Admin'!$D35</f>
        <v>0</v>
      </c>
      <c r="H35" s="183">
        <f>[107]Sheet1!$D33</f>
        <v>0</v>
      </c>
      <c r="I35" s="183">
        <f t="shared" si="2"/>
        <v>0</v>
      </c>
      <c r="J35" s="183">
        <f>'[96]Managerial P&amp;L-Admin'!$E35</f>
        <v>0</v>
      </c>
      <c r="K35" s="183">
        <f>[107]Sheet1!$E33</f>
        <v>0</v>
      </c>
      <c r="L35" s="183">
        <f t="shared" si="3"/>
        <v>0</v>
      </c>
      <c r="M35" s="183">
        <f>'[96]Managerial P&amp;L-Admin'!$F35</f>
        <v>0</v>
      </c>
      <c r="N35" s="183">
        <f>[107]Sheet1!$F33</f>
        <v>0</v>
      </c>
      <c r="O35" s="183">
        <f t="shared" si="4"/>
        <v>0</v>
      </c>
      <c r="P35" s="183">
        <f>'[96]Managerial P&amp;L-Admin'!$O35</f>
        <v>0</v>
      </c>
      <c r="Q35" s="183">
        <f>[107]Sheet1!$G33</f>
        <v>0</v>
      </c>
      <c r="R35" s="183">
        <f t="shared" si="5"/>
        <v>0</v>
      </c>
    </row>
    <row r="36" spans="1:18" s="15" customFormat="1" ht="15.95" customHeight="1" x14ac:dyDescent="0.2">
      <c r="A36" s="26" t="s">
        <v>1529</v>
      </c>
      <c r="B36" s="179">
        <f t="shared" si="0"/>
        <v>33</v>
      </c>
      <c r="C36" s="172" t="s">
        <v>1636</v>
      </c>
      <c r="D36" s="183">
        <f>'[96]Managerial P&amp;L-Admin'!$C36</f>
        <v>0</v>
      </c>
      <c r="E36" s="183">
        <f>[107]Sheet1!$C34</f>
        <v>0</v>
      </c>
      <c r="F36" s="183">
        <f t="shared" si="1"/>
        <v>0</v>
      </c>
      <c r="G36" s="183">
        <f>'[96]Managerial P&amp;L-Admin'!$D36</f>
        <v>0</v>
      </c>
      <c r="H36" s="183">
        <f>[107]Sheet1!$D34</f>
        <v>0</v>
      </c>
      <c r="I36" s="183">
        <f t="shared" si="2"/>
        <v>0</v>
      </c>
      <c r="J36" s="183">
        <f>'[96]Managerial P&amp;L-Admin'!$E36</f>
        <v>0</v>
      </c>
      <c r="K36" s="183">
        <f>[107]Sheet1!$E34</f>
        <v>0</v>
      </c>
      <c r="L36" s="183">
        <f t="shared" si="3"/>
        <v>0</v>
      </c>
      <c r="M36" s="183">
        <f>'[96]Managerial P&amp;L-Admin'!$F36</f>
        <v>0</v>
      </c>
      <c r="N36" s="183">
        <f>[107]Sheet1!$F34</f>
        <v>0</v>
      </c>
      <c r="O36" s="183">
        <f t="shared" si="4"/>
        <v>0</v>
      </c>
      <c r="P36" s="183">
        <f>'[96]Managerial P&amp;L-Admin'!$O36</f>
        <v>0</v>
      </c>
      <c r="Q36" s="183">
        <f>[107]Sheet1!$G34</f>
        <v>0</v>
      </c>
      <c r="R36" s="183">
        <f t="shared" si="5"/>
        <v>0</v>
      </c>
    </row>
    <row r="37" spans="1:18" s="15" customFormat="1" ht="15.95" customHeight="1" x14ac:dyDescent="0.2">
      <c r="A37" s="39"/>
      <c r="B37" s="180">
        <f t="shared" si="0"/>
        <v>34</v>
      </c>
      <c r="C37" s="172" t="s">
        <v>1636</v>
      </c>
      <c r="D37" s="183">
        <f>'[96]Managerial P&amp;L-Admin'!$C37</f>
        <v>0</v>
      </c>
      <c r="E37" s="183">
        <f>[107]Sheet1!$C35</f>
        <v>0</v>
      </c>
      <c r="F37" s="183">
        <f t="shared" si="1"/>
        <v>0</v>
      </c>
      <c r="G37" s="183">
        <f>'[96]Managerial P&amp;L-Admin'!$D37</f>
        <v>0</v>
      </c>
      <c r="H37" s="183">
        <f>[107]Sheet1!$D35</f>
        <v>0</v>
      </c>
      <c r="I37" s="183">
        <f t="shared" si="2"/>
        <v>0</v>
      </c>
      <c r="J37" s="183">
        <f>'[96]Managerial P&amp;L-Admin'!$E37</f>
        <v>0</v>
      </c>
      <c r="K37" s="183">
        <f>[107]Sheet1!$E35</f>
        <v>0</v>
      </c>
      <c r="L37" s="183">
        <f t="shared" si="3"/>
        <v>0</v>
      </c>
      <c r="M37" s="183">
        <f>'[96]Managerial P&amp;L-Admin'!$F37</f>
        <v>0</v>
      </c>
      <c r="N37" s="183">
        <f>[107]Sheet1!$F35</f>
        <v>0</v>
      </c>
      <c r="O37" s="183">
        <f t="shared" si="4"/>
        <v>0</v>
      </c>
      <c r="P37" s="183">
        <f>'[96]Managerial P&amp;L-Admin'!$O37</f>
        <v>0</v>
      </c>
      <c r="Q37" s="183">
        <f>[107]Sheet1!$G35</f>
        <v>0</v>
      </c>
      <c r="R37" s="183">
        <f t="shared" si="5"/>
        <v>0</v>
      </c>
    </row>
    <row r="38" spans="1:18" s="15" customFormat="1" ht="15.95" customHeight="1" x14ac:dyDescent="0.2">
      <c r="A38" s="25" t="s">
        <v>937</v>
      </c>
      <c r="B38" s="178">
        <f t="shared" si="0"/>
        <v>35</v>
      </c>
      <c r="C38" s="172" t="s">
        <v>1636</v>
      </c>
      <c r="D38" s="183">
        <f>'[96]Managerial P&amp;L-Admin'!$C38</f>
        <v>0</v>
      </c>
      <c r="E38" s="183">
        <f>[107]Sheet1!$C36</f>
        <v>0</v>
      </c>
      <c r="F38" s="183">
        <f t="shared" si="1"/>
        <v>0</v>
      </c>
      <c r="G38" s="183">
        <f>'[96]Managerial P&amp;L-Admin'!$D38</f>
        <v>0</v>
      </c>
      <c r="H38" s="183">
        <f>[107]Sheet1!$D36</f>
        <v>0</v>
      </c>
      <c r="I38" s="183">
        <f t="shared" si="2"/>
        <v>0</v>
      </c>
      <c r="J38" s="183">
        <f>'[96]Managerial P&amp;L-Admin'!$E38</f>
        <v>0</v>
      </c>
      <c r="K38" s="183">
        <f>[107]Sheet1!$E36</f>
        <v>0</v>
      </c>
      <c r="L38" s="183">
        <f t="shared" si="3"/>
        <v>0</v>
      </c>
      <c r="M38" s="183">
        <f>'[96]Managerial P&amp;L-Admin'!$F38</f>
        <v>0</v>
      </c>
      <c r="N38" s="183">
        <f>[107]Sheet1!$F36</f>
        <v>0</v>
      </c>
      <c r="O38" s="183">
        <f t="shared" si="4"/>
        <v>0</v>
      </c>
      <c r="P38" s="183">
        <f>'[96]Managerial P&amp;L-Admin'!$O38</f>
        <v>0</v>
      </c>
      <c r="Q38" s="183">
        <f>[107]Sheet1!$G36</f>
        <v>0</v>
      </c>
      <c r="R38" s="183">
        <f t="shared" si="5"/>
        <v>0</v>
      </c>
    </row>
    <row r="39" spans="1:18" s="165" customFormat="1" ht="15.95" customHeight="1" x14ac:dyDescent="0.2">
      <c r="A39" s="164" t="s">
        <v>1293</v>
      </c>
      <c r="B39" s="181">
        <f t="shared" si="0"/>
        <v>36</v>
      </c>
      <c r="C39" s="173" t="s">
        <v>1634</v>
      </c>
      <c r="D39" s="183">
        <f>'[96]Managerial P&amp;L-Admin'!$C39</f>
        <v>0</v>
      </c>
      <c r="E39" s="183">
        <f>[107]Sheet1!$C37</f>
        <v>0</v>
      </c>
      <c r="F39" s="183">
        <f t="shared" si="1"/>
        <v>0</v>
      </c>
      <c r="G39" s="183">
        <f>'[96]Managerial P&amp;L-Admin'!$D39</f>
        <v>0</v>
      </c>
      <c r="H39" s="183">
        <f>[107]Sheet1!$D37</f>
        <v>0</v>
      </c>
      <c r="I39" s="183">
        <f t="shared" si="2"/>
        <v>0</v>
      </c>
      <c r="J39" s="183">
        <f>'[96]Managerial P&amp;L-Admin'!$E39</f>
        <v>0</v>
      </c>
      <c r="K39" s="183">
        <f>[107]Sheet1!$E37</f>
        <v>0</v>
      </c>
      <c r="L39" s="183">
        <f t="shared" si="3"/>
        <v>0</v>
      </c>
      <c r="M39" s="183">
        <f>'[96]Managerial P&amp;L-Admin'!$F39</f>
        <v>0</v>
      </c>
      <c r="N39" s="183">
        <f>[107]Sheet1!$F37</f>
        <v>0</v>
      </c>
      <c r="O39" s="183">
        <f t="shared" si="4"/>
        <v>0</v>
      </c>
      <c r="P39" s="183">
        <f>'[96]Managerial P&amp;L-Admin'!$O39</f>
        <v>0</v>
      </c>
      <c r="Q39" s="183">
        <f>[107]Sheet1!$G37</f>
        <v>0</v>
      </c>
      <c r="R39" s="184">
        <f t="shared" si="5"/>
        <v>0</v>
      </c>
    </row>
    <row r="40" spans="1:18" s="15" customFormat="1" ht="15.95" customHeight="1" x14ac:dyDescent="0.2">
      <c r="A40" s="26" t="s">
        <v>1295</v>
      </c>
      <c r="B40" s="179">
        <f t="shared" si="0"/>
        <v>37</v>
      </c>
      <c r="C40" s="172" t="s">
        <v>1636</v>
      </c>
      <c r="D40" s="183">
        <f>'[96]Managerial P&amp;L-Admin'!$C40</f>
        <v>0</v>
      </c>
      <c r="E40" s="183">
        <f>[107]Sheet1!$C38</f>
        <v>0</v>
      </c>
      <c r="F40" s="183">
        <f t="shared" si="1"/>
        <v>0</v>
      </c>
      <c r="G40" s="183">
        <f>'[96]Managerial P&amp;L-Admin'!$D40</f>
        <v>0</v>
      </c>
      <c r="H40" s="183">
        <f>[107]Sheet1!$D38</f>
        <v>0</v>
      </c>
      <c r="I40" s="183">
        <f t="shared" si="2"/>
        <v>0</v>
      </c>
      <c r="J40" s="183">
        <f>'[96]Managerial P&amp;L-Admin'!$E40</f>
        <v>0</v>
      </c>
      <c r="K40" s="183">
        <f>[107]Sheet1!$E38</f>
        <v>0</v>
      </c>
      <c r="L40" s="183">
        <f t="shared" si="3"/>
        <v>0</v>
      </c>
      <c r="M40" s="183">
        <f>'[96]Managerial P&amp;L-Admin'!$F40</f>
        <v>0</v>
      </c>
      <c r="N40" s="183">
        <f>[107]Sheet1!$F38</f>
        <v>0</v>
      </c>
      <c r="O40" s="183">
        <f t="shared" si="4"/>
        <v>0</v>
      </c>
      <c r="P40" s="183">
        <f>'[96]Managerial P&amp;L-Admin'!$O40</f>
        <v>0</v>
      </c>
      <c r="Q40" s="183">
        <f>[107]Sheet1!$G38</f>
        <v>0</v>
      </c>
      <c r="R40" s="183">
        <f t="shared" si="5"/>
        <v>0</v>
      </c>
    </row>
    <row r="41" spans="1:18" s="15" customFormat="1" ht="15.95" customHeight="1" x14ac:dyDescent="0.2">
      <c r="A41" s="26" t="s">
        <v>1530</v>
      </c>
      <c r="B41" s="179">
        <f t="shared" si="0"/>
        <v>38</v>
      </c>
      <c r="C41" s="172" t="s">
        <v>1636</v>
      </c>
      <c r="D41" s="183">
        <f>'[96]Managerial P&amp;L-Admin'!$C41</f>
        <v>0</v>
      </c>
      <c r="E41" s="183">
        <f>[107]Sheet1!$C39</f>
        <v>0</v>
      </c>
      <c r="F41" s="183">
        <f t="shared" si="1"/>
        <v>0</v>
      </c>
      <c r="G41" s="183">
        <f>'[96]Managerial P&amp;L-Admin'!$D41</f>
        <v>0</v>
      </c>
      <c r="H41" s="183">
        <f>[107]Sheet1!$D39</f>
        <v>0</v>
      </c>
      <c r="I41" s="183">
        <f t="shared" si="2"/>
        <v>0</v>
      </c>
      <c r="J41" s="183">
        <f>'[96]Managerial P&amp;L-Admin'!$E41</f>
        <v>0</v>
      </c>
      <c r="K41" s="183">
        <f>[107]Sheet1!$E39</f>
        <v>0</v>
      </c>
      <c r="L41" s="183">
        <f t="shared" si="3"/>
        <v>0</v>
      </c>
      <c r="M41" s="183">
        <f>'[96]Managerial P&amp;L-Admin'!$F41</f>
        <v>0</v>
      </c>
      <c r="N41" s="183">
        <f>[107]Sheet1!$F39</f>
        <v>0</v>
      </c>
      <c r="O41" s="183">
        <f t="shared" si="4"/>
        <v>0</v>
      </c>
      <c r="P41" s="183">
        <f>'[96]Managerial P&amp;L-Admin'!$O41</f>
        <v>0</v>
      </c>
      <c r="Q41" s="183">
        <f>[107]Sheet1!$G39</f>
        <v>0</v>
      </c>
      <c r="R41" s="183">
        <f t="shared" si="5"/>
        <v>0</v>
      </c>
    </row>
    <row r="42" spans="1:18" s="15" customFormat="1" ht="15.95" customHeight="1" x14ac:dyDescent="0.2">
      <c r="A42" s="26" t="s">
        <v>1300</v>
      </c>
      <c r="B42" s="179">
        <f t="shared" si="0"/>
        <v>39</v>
      </c>
      <c r="C42" s="172" t="s">
        <v>1636</v>
      </c>
      <c r="D42" s="183">
        <f>'[96]Managerial P&amp;L-Admin'!$C42</f>
        <v>0</v>
      </c>
      <c r="E42" s="183">
        <f>[107]Sheet1!$C40</f>
        <v>0</v>
      </c>
      <c r="F42" s="183">
        <f t="shared" si="1"/>
        <v>0</v>
      </c>
      <c r="G42" s="183">
        <f>'[96]Managerial P&amp;L-Admin'!$D42</f>
        <v>0</v>
      </c>
      <c r="H42" s="183">
        <f>[107]Sheet1!$D40</f>
        <v>0</v>
      </c>
      <c r="I42" s="183">
        <f t="shared" si="2"/>
        <v>0</v>
      </c>
      <c r="J42" s="183">
        <f>'[96]Managerial P&amp;L-Admin'!$E42</f>
        <v>0</v>
      </c>
      <c r="K42" s="183">
        <f>[107]Sheet1!$E40</f>
        <v>0</v>
      </c>
      <c r="L42" s="183">
        <f t="shared" si="3"/>
        <v>0</v>
      </c>
      <c r="M42" s="183">
        <f>'[96]Managerial P&amp;L-Admin'!$F42</f>
        <v>0</v>
      </c>
      <c r="N42" s="183">
        <f>[107]Sheet1!$F40</f>
        <v>0</v>
      </c>
      <c r="O42" s="183">
        <f t="shared" si="4"/>
        <v>0</v>
      </c>
      <c r="P42" s="183">
        <f>'[96]Managerial P&amp;L-Admin'!$O42</f>
        <v>0</v>
      </c>
      <c r="Q42" s="183">
        <f>[107]Sheet1!$G40</f>
        <v>0</v>
      </c>
      <c r="R42" s="183">
        <f t="shared" si="5"/>
        <v>0</v>
      </c>
    </row>
    <row r="43" spans="1:18" s="15" customFormat="1" ht="15.95" customHeight="1" x14ac:dyDescent="0.2">
      <c r="A43" s="26" t="s">
        <v>1304</v>
      </c>
      <c r="B43" s="179">
        <f t="shared" si="0"/>
        <v>40</v>
      </c>
      <c r="C43" s="172" t="s">
        <v>1636</v>
      </c>
      <c r="D43" s="183">
        <f>'[96]Managerial P&amp;L-Admin'!$C43</f>
        <v>0</v>
      </c>
      <c r="E43" s="183">
        <f>[107]Sheet1!$C41</f>
        <v>0</v>
      </c>
      <c r="F43" s="183">
        <f t="shared" si="1"/>
        <v>0</v>
      </c>
      <c r="G43" s="183">
        <f>'[96]Managerial P&amp;L-Admin'!$D43</f>
        <v>0</v>
      </c>
      <c r="H43" s="183">
        <f>[107]Sheet1!$D41</f>
        <v>0</v>
      </c>
      <c r="I43" s="183">
        <f t="shared" si="2"/>
        <v>0</v>
      </c>
      <c r="J43" s="183">
        <f>'[96]Managerial P&amp;L-Admin'!$E43</f>
        <v>0</v>
      </c>
      <c r="K43" s="183">
        <f>[107]Sheet1!$E41</f>
        <v>0</v>
      </c>
      <c r="L43" s="183">
        <f t="shared" si="3"/>
        <v>0</v>
      </c>
      <c r="M43" s="183">
        <f>'[96]Managerial P&amp;L-Admin'!$F43</f>
        <v>0</v>
      </c>
      <c r="N43" s="183">
        <f>[107]Sheet1!$F41</f>
        <v>0</v>
      </c>
      <c r="O43" s="183">
        <f t="shared" si="4"/>
        <v>0</v>
      </c>
      <c r="P43" s="183">
        <f>'[96]Managerial P&amp;L-Admin'!$O43</f>
        <v>0</v>
      </c>
      <c r="Q43" s="183">
        <f>[107]Sheet1!$G41</f>
        <v>0</v>
      </c>
      <c r="R43" s="183">
        <f t="shared" si="5"/>
        <v>0</v>
      </c>
    </row>
    <row r="44" spans="1:18" s="15" customFormat="1" ht="15.95" customHeight="1" x14ac:dyDescent="0.2">
      <c r="A44" s="26" t="s">
        <v>1531</v>
      </c>
      <c r="B44" s="179">
        <f t="shared" si="0"/>
        <v>41</v>
      </c>
      <c r="C44" s="172" t="s">
        <v>1636</v>
      </c>
      <c r="D44" s="183">
        <f>'[96]Managerial P&amp;L-Admin'!$C44</f>
        <v>0</v>
      </c>
      <c r="E44" s="183">
        <f>[107]Sheet1!$C42</f>
        <v>0</v>
      </c>
      <c r="F44" s="183">
        <f t="shared" si="1"/>
        <v>0</v>
      </c>
      <c r="G44" s="183">
        <f>'[96]Managerial P&amp;L-Admin'!$D44</f>
        <v>0</v>
      </c>
      <c r="H44" s="183">
        <f>[107]Sheet1!$D42</f>
        <v>0</v>
      </c>
      <c r="I44" s="183">
        <f t="shared" si="2"/>
        <v>0</v>
      </c>
      <c r="J44" s="183">
        <f>'[96]Managerial P&amp;L-Admin'!$E44</f>
        <v>0</v>
      </c>
      <c r="K44" s="183">
        <f>[107]Sheet1!$E42</f>
        <v>0</v>
      </c>
      <c r="L44" s="183">
        <f t="shared" si="3"/>
        <v>0</v>
      </c>
      <c r="M44" s="183">
        <f>'[96]Managerial P&amp;L-Admin'!$F44</f>
        <v>0</v>
      </c>
      <c r="N44" s="183">
        <f>[107]Sheet1!$F42</f>
        <v>0</v>
      </c>
      <c r="O44" s="183">
        <f t="shared" si="4"/>
        <v>0</v>
      </c>
      <c r="P44" s="183">
        <f>'[96]Managerial P&amp;L-Admin'!$O44</f>
        <v>0</v>
      </c>
      <c r="Q44" s="183">
        <f>[107]Sheet1!$G42</f>
        <v>0</v>
      </c>
      <c r="R44" s="183">
        <f t="shared" si="5"/>
        <v>0</v>
      </c>
    </row>
    <row r="45" spans="1:18" s="15" customFormat="1" ht="14.45" customHeight="1" x14ac:dyDescent="0.2">
      <c r="A45" s="26" t="s">
        <v>1313</v>
      </c>
      <c r="B45" s="179">
        <f t="shared" si="0"/>
        <v>42</v>
      </c>
      <c r="C45" s="172" t="s">
        <v>1636</v>
      </c>
      <c r="D45" s="183">
        <f>'[96]Managerial P&amp;L-Admin'!$C45</f>
        <v>0</v>
      </c>
      <c r="E45" s="183">
        <f>[107]Sheet1!$C43</f>
        <v>0</v>
      </c>
      <c r="F45" s="183">
        <f t="shared" si="1"/>
        <v>0</v>
      </c>
      <c r="G45" s="183">
        <f>'[96]Managerial P&amp;L-Admin'!$D45</f>
        <v>0</v>
      </c>
      <c r="H45" s="183">
        <f>[107]Sheet1!$D43</f>
        <v>0</v>
      </c>
      <c r="I45" s="183">
        <f t="shared" si="2"/>
        <v>0</v>
      </c>
      <c r="J45" s="183">
        <f>'[96]Managerial P&amp;L-Admin'!$E45</f>
        <v>0</v>
      </c>
      <c r="K45" s="183">
        <f>[107]Sheet1!$E43</f>
        <v>0</v>
      </c>
      <c r="L45" s="183">
        <f t="shared" si="3"/>
        <v>0</v>
      </c>
      <c r="M45" s="183">
        <f>'[96]Managerial P&amp;L-Admin'!$F45</f>
        <v>0</v>
      </c>
      <c r="N45" s="183">
        <f>[107]Sheet1!$F43</f>
        <v>0</v>
      </c>
      <c r="O45" s="183">
        <f t="shared" si="4"/>
        <v>0</v>
      </c>
      <c r="P45" s="183">
        <f>'[96]Managerial P&amp;L-Admin'!$O45</f>
        <v>0</v>
      </c>
      <c r="Q45" s="183">
        <f>[107]Sheet1!$G43</f>
        <v>0</v>
      </c>
      <c r="R45" s="183">
        <f t="shared" si="5"/>
        <v>0</v>
      </c>
    </row>
    <row r="46" spans="1:18" s="15" customFormat="1" ht="15.95" customHeight="1" x14ac:dyDescent="0.2">
      <c r="A46" s="26" t="s">
        <v>1514</v>
      </c>
      <c r="B46" s="179">
        <f t="shared" si="0"/>
        <v>43</v>
      </c>
      <c r="C46" s="172" t="s">
        <v>1636</v>
      </c>
      <c r="D46" s="183">
        <f>'[96]Managerial P&amp;L-Admin'!$C46</f>
        <v>0</v>
      </c>
      <c r="E46" s="183">
        <f>[107]Sheet1!$C44</f>
        <v>0</v>
      </c>
      <c r="F46" s="183">
        <f t="shared" si="1"/>
        <v>0</v>
      </c>
      <c r="G46" s="183">
        <f>'[96]Managerial P&amp;L-Admin'!$D46</f>
        <v>0</v>
      </c>
      <c r="H46" s="183">
        <f>[107]Sheet1!$D44</f>
        <v>0</v>
      </c>
      <c r="I46" s="183">
        <f t="shared" si="2"/>
        <v>0</v>
      </c>
      <c r="J46" s="183">
        <f>'[96]Managerial P&amp;L-Admin'!$E46</f>
        <v>0</v>
      </c>
      <c r="K46" s="183">
        <f>[107]Sheet1!$E44</f>
        <v>0</v>
      </c>
      <c r="L46" s="183">
        <f t="shared" si="3"/>
        <v>0</v>
      </c>
      <c r="M46" s="183">
        <f>'[96]Managerial P&amp;L-Admin'!$F46</f>
        <v>0</v>
      </c>
      <c r="N46" s="183">
        <f>[107]Sheet1!$F44</f>
        <v>0</v>
      </c>
      <c r="O46" s="183">
        <f t="shared" si="4"/>
        <v>0</v>
      </c>
      <c r="P46" s="183">
        <f>'[96]Managerial P&amp;L-Admin'!$O46</f>
        <v>0</v>
      </c>
      <c r="Q46" s="183">
        <f>[107]Sheet1!$G44</f>
        <v>0</v>
      </c>
      <c r="R46" s="183">
        <f t="shared" si="5"/>
        <v>0</v>
      </c>
    </row>
    <row r="47" spans="1:18" s="15" customFormat="1" ht="15.95" customHeight="1" x14ac:dyDescent="0.2">
      <c r="A47" s="26" t="s">
        <v>1515</v>
      </c>
      <c r="B47" s="179">
        <f t="shared" si="0"/>
        <v>44</v>
      </c>
      <c r="C47" s="172" t="s">
        <v>1636</v>
      </c>
      <c r="D47" s="183">
        <f>'[96]Managerial P&amp;L-Admin'!$C47</f>
        <v>0</v>
      </c>
      <c r="E47" s="183">
        <f>[107]Sheet1!$C45</f>
        <v>0</v>
      </c>
      <c r="F47" s="183">
        <f t="shared" si="1"/>
        <v>0</v>
      </c>
      <c r="G47" s="183">
        <f>'[96]Managerial P&amp;L-Admin'!$D47</f>
        <v>0</v>
      </c>
      <c r="H47" s="183">
        <f>[107]Sheet1!$D45</f>
        <v>0</v>
      </c>
      <c r="I47" s="183">
        <f t="shared" si="2"/>
        <v>0</v>
      </c>
      <c r="J47" s="183">
        <f>'[96]Managerial P&amp;L-Admin'!$E47</f>
        <v>0</v>
      </c>
      <c r="K47" s="183">
        <f>[107]Sheet1!$E45</f>
        <v>0</v>
      </c>
      <c r="L47" s="183">
        <f t="shared" si="3"/>
        <v>0</v>
      </c>
      <c r="M47" s="183">
        <f>'[96]Managerial P&amp;L-Admin'!$F47</f>
        <v>0</v>
      </c>
      <c r="N47" s="183">
        <f>[107]Sheet1!$F45</f>
        <v>0</v>
      </c>
      <c r="O47" s="183">
        <f t="shared" si="4"/>
        <v>0</v>
      </c>
      <c r="P47" s="183">
        <f>'[96]Managerial P&amp;L-Admin'!$O47</f>
        <v>0</v>
      </c>
      <c r="Q47" s="183">
        <f>[107]Sheet1!$G45</f>
        <v>0</v>
      </c>
      <c r="R47" s="183">
        <f t="shared" si="5"/>
        <v>0</v>
      </c>
    </row>
    <row r="48" spans="1:18" s="15" customFormat="1" ht="15.95" customHeight="1" x14ac:dyDescent="0.2">
      <c r="A48" s="26" t="s">
        <v>1314</v>
      </c>
      <c r="B48" s="179">
        <f t="shared" si="0"/>
        <v>45</v>
      </c>
      <c r="C48" s="172" t="s">
        <v>1636</v>
      </c>
      <c r="D48" s="183">
        <f>'[96]Managerial P&amp;L-Admin'!$C48</f>
        <v>0</v>
      </c>
      <c r="E48" s="183">
        <f>[107]Sheet1!$C46</f>
        <v>0</v>
      </c>
      <c r="F48" s="183">
        <f t="shared" si="1"/>
        <v>0</v>
      </c>
      <c r="G48" s="183">
        <f>'[96]Managerial P&amp;L-Admin'!$D48</f>
        <v>0</v>
      </c>
      <c r="H48" s="183">
        <f>[107]Sheet1!$D46</f>
        <v>0</v>
      </c>
      <c r="I48" s="183">
        <f t="shared" si="2"/>
        <v>0</v>
      </c>
      <c r="J48" s="183">
        <f>'[96]Managerial P&amp;L-Admin'!$E48</f>
        <v>0</v>
      </c>
      <c r="K48" s="183">
        <f>[107]Sheet1!$E46</f>
        <v>0</v>
      </c>
      <c r="L48" s="183">
        <f t="shared" si="3"/>
        <v>0</v>
      </c>
      <c r="M48" s="183">
        <f>'[96]Managerial P&amp;L-Admin'!$F48</f>
        <v>0</v>
      </c>
      <c r="N48" s="183">
        <f>[107]Sheet1!$F46</f>
        <v>0</v>
      </c>
      <c r="O48" s="183">
        <f t="shared" si="4"/>
        <v>0</v>
      </c>
      <c r="P48" s="183">
        <f>'[96]Managerial P&amp;L-Admin'!$O48</f>
        <v>0</v>
      </c>
      <c r="Q48" s="183">
        <f>[107]Sheet1!$G46</f>
        <v>0</v>
      </c>
      <c r="R48" s="183">
        <f t="shared" si="5"/>
        <v>0</v>
      </c>
    </row>
    <row r="49" spans="1:18" s="15" customFormat="1" ht="15.95" customHeight="1" x14ac:dyDescent="0.2">
      <c r="A49" s="26" t="s">
        <v>1311</v>
      </c>
      <c r="B49" s="179">
        <f t="shared" si="0"/>
        <v>46</v>
      </c>
      <c r="C49" s="172" t="s">
        <v>1636</v>
      </c>
      <c r="D49" s="183">
        <f>'[96]Managerial P&amp;L-Admin'!$C49</f>
        <v>0</v>
      </c>
      <c r="E49" s="183">
        <f>[107]Sheet1!$C47</f>
        <v>0</v>
      </c>
      <c r="F49" s="183">
        <f t="shared" si="1"/>
        <v>0</v>
      </c>
      <c r="G49" s="183">
        <f>'[96]Managerial P&amp;L-Admin'!$D49</f>
        <v>0</v>
      </c>
      <c r="H49" s="183">
        <f>[107]Sheet1!$D47</f>
        <v>0</v>
      </c>
      <c r="I49" s="183">
        <f t="shared" si="2"/>
        <v>0</v>
      </c>
      <c r="J49" s="183">
        <f>'[96]Managerial P&amp;L-Admin'!$E49</f>
        <v>0</v>
      </c>
      <c r="K49" s="183">
        <f>[107]Sheet1!$E47</f>
        <v>0</v>
      </c>
      <c r="L49" s="183">
        <f t="shared" si="3"/>
        <v>0</v>
      </c>
      <c r="M49" s="183">
        <f>'[96]Managerial P&amp;L-Admin'!$F49</f>
        <v>0</v>
      </c>
      <c r="N49" s="183">
        <f>[107]Sheet1!$F47</f>
        <v>0</v>
      </c>
      <c r="O49" s="183">
        <f t="shared" si="4"/>
        <v>0</v>
      </c>
      <c r="P49" s="183">
        <f>'[96]Managerial P&amp;L-Admin'!$O49</f>
        <v>0</v>
      </c>
      <c r="Q49" s="183">
        <f>[107]Sheet1!$G47</f>
        <v>0</v>
      </c>
      <c r="R49" s="183">
        <f t="shared" si="5"/>
        <v>0</v>
      </c>
    </row>
    <row r="50" spans="1:18" s="15" customFormat="1" ht="15.95" customHeight="1" x14ac:dyDescent="0.2">
      <c r="A50" s="26" t="s">
        <v>1532</v>
      </c>
      <c r="B50" s="179">
        <f t="shared" si="0"/>
        <v>47</v>
      </c>
      <c r="C50" s="172" t="s">
        <v>1636</v>
      </c>
      <c r="D50" s="183">
        <f>'[96]Managerial P&amp;L-Admin'!$C50</f>
        <v>0</v>
      </c>
      <c r="E50" s="183">
        <f>[107]Sheet1!$C48</f>
        <v>0</v>
      </c>
      <c r="F50" s="183">
        <f t="shared" si="1"/>
        <v>0</v>
      </c>
      <c r="G50" s="183">
        <f>'[96]Managerial P&amp;L-Admin'!$D50</f>
        <v>0</v>
      </c>
      <c r="H50" s="183">
        <f>[107]Sheet1!$D48</f>
        <v>0</v>
      </c>
      <c r="I50" s="183">
        <f t="shared" si="2"/>
        <v>0</v>
      </c>
      <c r="J50" s="183">
        <f>'[96]Managerial P&amp;L-Admin'!$E50</f>
        <v>0</v>
      </c>
      <c r="K50" s="183">
        <f>[107]Sheet1!$E48</f>
        <v>0</v>
      </c>
      <c r="L50" s="183">
        <f t="shared" si="3"/>
        <v>0</v>
      </c>
      <c r="M50" s="183">
        <f>'[96]Managerial P&amp;L-Admin'!$F50</f>
        <v>0</v>
      </c>
      <c r="N50" s="183">
        <f>[107]Sheet1!$F48</f>
        <v>0</v>
      </c>
      <c r="O50" s="183">
        <f t="shared" si="4"/>
        <v>0</v>
      </c>
      <c r="P50" s="183">
        <f>'[96]Managerial P&amp;L-Admin'!$O50</f>
        <v>0</v>
      </c>
      <c r="Q50" s="183">
        <f>[107]Sheet1!$G48</f>
        <v>0</v>
      </c>
      <c r="R50" s="183">
        <f t="shared" si="5"/>
        <v>0</v>
      </c>
    </row>
    <row r="51" spans="1:18" s="15" customFormat="1" ht="15.95" customHeight="1" x14ac:dyDescent="0.2">
      <c r="A51" s="39"/>
      <c r="B51" s="180">
        <f t="shared" si="0"/>
        <v>48</v>
      </c>
      <c r="C51" s="172" t="s">
        <v>1636</v>
      </c>
      <c r="D51" s="183">
        <f>'[96]Managerial P&amp;L-Admin'!$C51</f>
        <v>0</v>
      </c>
      <c r="E51" s="183">
        <f>[107]Sheet1!$C49</f>
        <v>0</v>
      </c>
      <c r="F51" s="183">
        <f t="shared" si="1"/>
        <v>0</v>
      </c>
      <c r="G51" s="183">
        <f>'[96]Managerial P&amp;L-Admin'!$D51</f>
        <v>0</v>
      </c>
      <c r="H51" s="183">
        <f>[107]Sheet1!$D49</f>
        <v>0</v>
      </c>
      <c r="I51" s="183">
        <f t="shared" si="2"/>
        <v>0</v>
      </c>
      <c r="J51" s="183">
        <f>'[96]Managerial P&amp;L-Admin'!$E51</f>
        <v>0</v>
      </c>
      <c r="K51" s="183">
        <f>[107]Sheet1!$E49</f>
        <v>0</v>
      </c>
      <c r="L51" s="183">
        <f t="shared" si="3"/>
        <v>0</v>
      </c>
      <c r="M51" s="183">
        <f>'[96]Managerial P&amp;L-Admin'!$F51</f>
        <v>0</v>
      </c>
      <c r="N51" s="183">
        <f>[107]Sheet1!$F49</f>
        <v>0</v>
      </c>
      <c r="O51" s="183">
        <f t="shared" si="4"/>
        <v>0</v>
      </c>
      <c r="P51" s="183">
        <f>'[96]Managerial P&amp;L-Admin'!$O51</f>
        <v>0</v>
      </c>
      <c r="Q51" s="183">
        <f>[107]Sheet1!$G49</f>
        <v>0</v>
      </c>
      <c r="R51" s="183">
        <f t="shared" si="5"/>
        <v>0</v>
      </c>
    </row>
    <row r="52" spans="1:18" s="15" customFormat="1" ht="15.95" customHeight="1" x14ac:dyDescent="0.2">
      <c r="A52" s="25" t="s">
        <v>978</v>
      </c>
      <c r="B52" s="178">
        <f t="shared" si="0"/>
        <v>49</v>
      </c>
      <c r="C52" s="172" t="s">
        <v>1636</v>
      </c>
      <c r="D52" s="183">
        <f>'[96]Managerial P&amp;L-Admin'!$C52</f>
        <v>0</v>
      </c>
      <c r="E52" s="183">
        <f>[107]Sheet1!$C50</f>
        <v>0</v>
      </c>
      <c r="F52" s="183">
        <f t="shared" si="1"/>
        <v>0</v>
      </c>
      <c r="G52" s="183">
        <f>'[96]Managerial P&amp;L-Admin'!$D52</f>
        <v>0</v>
      </c>
      <c r="H52" s="183">
        <f>[107]Sheet1!$D50</f>
        <v>0</v>
      </c>
      <c r="I52" s="183">
        <f t="shared" si="2"/>
        <v>0</v>
      </c>
      <c r="J52" s="183">
        <f>'[96]Managerial P&amp;L-Admin'!$E52</f>
        <v>0</v>
      </c>
      <c r="K52" s="183">
        <f>[107]Sheet1!$E50</f>
        <v>0</v>
      </c>
      <c r="L52" s="183">
        <f t="shared" si="3"/>
        <v>0</v>
      </c>
      <c r="M52" s="183">
        <f>'[96]Managerial P&amp;L-Admin'!$F52</f>
        <v>0</v>
      </c>
      <c r="N52" s="183">
        <f>[107]Sheet1!$F50</f>
        <v>0</v>
      </c>
      <c r="O52" s="183">
        <f t="shared" si="4"/>
        <v>0</v>
      </c>
      <c r="P52" s="183">
        <f>'[96]Managerial P&amp;L-Admin'!$O52</f>
        <v>0</v>
      </c>
      <c r="Q52" s="183">
        <f>[107]Sheet1!$G50</f>
        <v>0</v>
      </c>
      <c r="R52" s="183">
        <f t="shared" si="5"/>
        <v>0</v>
      </c>
    </row>
    <row r="53" spans="1:18" s="165" customFormat="1" ht="15.95" customHeight="1" x14ac:dyDescent="0.2">
      <c r="A53" s="164" t="s">
        <v>1293</v>
      </c>
      <c r="B53" s="181">
        <f t="shared" si="0"/>
        <v>50</v>
      </c>
      <c r="C53" s="173" t="s">
        <v>1634</v>
      </c>
      <c r="D53" s="183">
        <f>'[96]Managerial P&amp;L-Admin'!$C53</f>
        <v>0</v>
      </c>
      <c r="E53" s="183">
        <f>[107]Sheet1!$C51</f>
        <v>0</v>
      </c>
      <c r="F53" s="183">
        <f t="shared" si="1"/>
        <v>0</v>
      </c>
      <c r="G53" s="183">
        <f>'[96]Managerial P&amp;L-Admin'!$D53</f>
        <v>0</v>
      </c>
      <c r="H53" s="183">
        <f>[107]Sheet1!$D51</f>
        <v>0</v>
      </c>
      <c r="I53" s="183">
        <f t="shared" si="2"/>
        <v>0</v>
      </c>
      <c r="J53" s="183">
        <f>'[96]Managerial P&amp;L-Admin'!$E53</f>
        <v>0</v>
      </c>
      <c r="K53" s="183">
        <f>[107]Sheet1!$E51</f>
        <v>0</v>
      </c>
      <c r="L53" s="183">
        <f t="shared" si="3"/>
        <v>0</v>
      </c>
      <c r="M53" s="183">
        <f>'[96]Managerial P&amp;L-Admin'!$F53</f>
        <v>0</v>
      </c>
      <c r="N53" s="183">
        <f>[107]Sheet1!$F51</f>
        <v>0</v>
      </c>
      <c r="O53" s="183">
        <f t="shared" si="4"/>
        <v>0</v>
      </c>
      <c r="P53" s="183">
        <f>'[96]Managerial P&amp;L-Admin'!$O53</f>
        <v>0</v>
      </c>
      <c r="Q53" s="183">
        <f>[107]Sheet1!$G51</f>
        <v>0</v>
      </c>
      <c r="R53" s="184">
        <f t="shared" si="5"/>
        <v>0</v>
      </c>
    </row>
    <row r="54" spans="1:18" s="15" customFormat="1" ht="15.95" customHeight="1" x14ac:dyDescent="0.2">
      <c r="A54" s="26" t="s">
        <v>979</v>
      </c>
      <c r="B54" s="179">
        <f t="shared" si="0"/>
        <v>51</v>
      </c>
      <c r="C54" s="172" t="s">
        <v>1636</v>
      </c>
      <c r="D54" s="183">
        <f>'[96]Managerial P&amp;L-Admin'!$C54</f>
        <v>0</v>
      </c>
      <c r="E54" s="183">
        <f>[107]Sheet1!$C52</f>
        <v>0</v>
      </c>
      <c r="F54" s="183">
        <f t="shared" si="1"/>
        <v>0</v>
      </c>
      <c r="G54" s="183">
        <f>'[96]Managerial P&amp;L-Admin'!$D54</f>
        <v>0</v>
      </c>
      <c r="H54" s="183">
        <f>[107]Sheet1!$D52</f>
        <v>0</v>
      </c>
      <c r="I54" s="183">
        <f t="shared" si="2"/>
        <v>0</v>
      </c>
      <c r="J54" s="183">
        <f>'[96]Managerial P&amp;L-Admin'!$E54</f>
        <v>0</v>
      </c>
      <c r="K54" s="183">
        <f>[107]Sheet1!$E52</f>
        <v>0</v>
      </c>
      <c r="L54" s="183">
        <f t="shared" si="3"/>
        <v>0</v>
      </c>
      <c r="M54" s="183">
        <f>'[96]Managerial P&amp;L-Admin'!$F54</f>
        <v>0</v>
      </c>
      <c r="N54" s="183">
        <f>[107]Sheet1!$F52</f>
        <v>0</v>
      </c>
      <c r="O54" s="183">
        <f t="shared" si="4"/>
        <v>0</v>
      </c>
      <c r="P54" s="183">
        <f>'[96]Managerial P&amp;L-Admin'!$O54</f>
        <v>0</v>
      </c>
      <c r="Q54" s="183">
        <f>[107]Sheet1!$G52</f>
        <v>0</v>
      </c>
      <c r="R54" s="183">
        <f t="shared" si="5"/>
        <v>0</v>
      </c>
    </row>
    <row r="55" spans="1:18" s="15" customFormat="1" ht="15.95" customHeight="1" x14ac:dyDescent="0.2">
      <c r="A55" s="26" t="s">
        <v>984</v>
      </c>
      <c r="B55" s="179">
        <f t="shared" si="0"/>
        <v>52</v>
      </c>
      <c r="C55" s="172" t="s">
        <v>1636</v>
      </c>
      <c r="D55" s="183">
        <f>'[96]Managerial P&amp;L-Admin'!$C55</f>
        <v>0</v>
      </c>
      <c r="E55" s="183">
        <f>[107]Sheet1!$C53</f>
        <v>0</v>
      </c>
      <c r="F55" s="183">
        <f t="shared" si="1"/>
        <v>0</v>
      </c>
      <c r="G55" s="183">
        <f>'[96]Managerial P&amp;L-Admin'!$D55</f>
        <v>0</v>
      </c>
      <c r="H55" s="183">
        <f>[107]Sheet1!$D53</f>
        <v>0</v>
      </c>
      <c r="I55" s="183">
        <f t="shared" si="2"/>
        <v>0</v>
      </c>
      <c r="J55" s="183">
        <f>'[96]Managerial P&amp;L-Admin'!$E55</f>
        <v>0</v>
      </c>
      <c r="K55" s="183">
        <f>[107]Sheet1!$E53</f>
        <v>0</v>
      </c>
      <c r="L55" s="183">
        <f t="shared" si="3"/>
        <v>0</v>
      </c>
      <c r="M55" s="183">
        <f>'[96]Managerial P&amp;L-Admin'!$F55</f>
        <v>0</v>
      </c>
      <c r="N55" s="183">
        <f>[107]Sheet1!$F53</f>
        <v>0</v>
      </c>
      <c r="O55" s="183">
        <f t="shared" si="4"/>
        <v>0</v>
      </c>
      <c r="P55" s="183">
        <f>'[96]Managerial P&amp;L-Admin'!$O55</f>
        <v>0</v>
      </c>
      <c r="Q55" s="183">
        <f>[107]Sheet1!$G53</f>
        <v>0</v>
      </c>
      <c r="R55" s="183">
        <f t="shared" si="5"/>
        <v>0</v>
      </c>
    </row>
    <row r="56" spans="1:18" s="15" customFormat="1" ht="15.95" customHeight="1" x14ac:dyDescent="0.2">
      <c r="A56" s="39"/>
      <c r="B56" s="180">
        <f t="shared" si="0"/>
        <v>53</v>
      </c>
      <c r="C56" s="172" t="s">
        <v>1636</v>
      </c>
      <c r="D56" s="183">
        <f>'[96]Managerial P&amp;L-Admin'!$C56</f>
        <v>0</v>
      </c>
      <c r="E56" s="183">
        <f>[107]Sheet1!$C54</f>
        <v>0</v>
      </c>
      <c r="F56" s="183">
        <f t="shared" si="1"/>
        <v>0</v>
      </c>
      <c r="G56" s="183">
        <f>'[96]Managerial P&amp;L-Admin'!$D56</f>
        <v>0</v>
      </c>
      <c r="H56" s="183">
        <f>[107]Sheet1!$D54</f>
        <v>0</v>
      </c>
      <c r="I56" s="183">
        <f t="shared" si="2"/>
        <v>0</v>
      </c>
      <c r="J56" s="183">
        <f>'[96]Managerial P&amp;L-Admin'!$E56</f>
        <v>0</v>
      </c>
      <c r="K56" s="183">
        <f>[107]Sheet1!$E54</f>
        <v>0</v>
      </c>
      <c r="L56" s="183">
        <f t="shared" si="3"/>
        <v>0</v>
      </c>
      <c r="M56" s="183">
        <f>'[96]Managerial P&amp;L-Admin'!$F56</f>
        <v>0</v>
      </c>
      <c r="N56" s="183">
        <f>[107]Sheet1!$F54</f>
        <v>0</v>
      </c>
      <c r="O56" s="183">
        <f t="shared" si="4"/>
        <v>0</v>
      </c>
      <c r="P56" s="183">
        <f>'[96]Managerial P&amp;L-Admin'!$O56</f>
        <v>0</v>
      </c>
      <c r="Q56" s="183">
        <f>[107]Sheet1!$G54</f>
        <v>0</v>
      </c>
      <c r="R56" s="183">
        <f t="shared" si="5"/>
        <v>0</v>
      </c>
    </row>
    <row r="57" spans="1:18" s="15" customFormat="1" ht="15.95" customHeight="1" x14ac:dyDescent="0.2">
      <c r="A57" s="25" t="s">
        <v>989</v>
      </c>
      <c r="B57" s="178">
        <f t="shared" si="0"/>
        <v>54</v>
      </c>
      <c r="C57" s="196" t="s">
        <v>1644</v>
      </c>
      <c r="D57" s="183">
        <f>'[96]Managerial P&amp;L-Admin'!$C57</f>
        <v>0</v>
      </c>
      <c r="E57" s="183">
        <f>[107]Sheet1!$C55</f>
        <v>0</v>
      </c>
      <c r="F57" s="183">
        <f t="shared" si="1"/>
        <v>0</v>
      </c>
      <c r="G57" s="183">
        <f>'[96]Managerial P&amp;L-Admin'!$D57</f>
        <v>0</v>
      </c>
      <c r="H57" s="183">
        <f>[107]Sheet1!$D55</f>
        <v>0</v>
      </c>
      <c r="I57" s="183">
        <f t="shared" si="2"/>
        <v>0</v>
      </c>
      <c r="J57" s="183">
        <f>'[96]Managerial P&amp;L-Admin'!$E57</f>
        <v>0</v>
      </c>
      <c r="K57" s="183">
        <f>[107]Sheet1!$E55</f>
        <v>0</v>
      </c>
      <c r="L57" s="183">
        <f t="shared" si="3"/>
        <v>0</v>
      </c>
      <c r="M57" s="183">
        <f>'[96]Managerial P&amp;L-Admin'!$F57</f>
        <v>0</v>
      </c>
      <c r="N57" s="183">
        <f>[107]Sheet1!$F55</f>
        <v>0</v>
      </c>
      <c r="O57" s="183">
        <f t="shared" si="4"/>
        <v>0</v>
      </c>
      <c r="P57" s="183">
        <f>'[96]Managerial P&amp;L-Admin'!$O57</f>
        <v>0</v>
      </c>
      <c r="Q57" s="183">
        <f>[107]Sheet1!$G55</f>
        <v>0</v>
      </c>
      <c r="R57" s="183">
        <f t="shared" si="5"/>
        <v>0</v>
      </c>
    </row>
    <row r="58" spans="1:18" s="165" customFormat="1" ht="15.95" customHeight="1" x14ac:dyDescent="0.2">
      <c r="A58" s="164" t="s">
        <v>1293</v>
      </c>
      <c r="B58" s="181">
        <f t="shared" si="0"/>
        <v>55</v>
      </c>
      <c r="C58" s="173" t="s">
        <v>1637</v>
      </c>
      <c r="D58" s="183">
        <f>'[96]Managerial P&amp;L-Admin'!$C58</f>
        <v>0</v>
      </c>
      <c r="E58" s="183">
        <f>[107]Sheet1!$C56</f>
        <v>0</v>
      </c>
      <c r="F58" s="183">
        <f t="shared" si="1"/>
        <v>0</v>
      </c>
      <c r="G58" s="183">
        <f>'[96]Managerial P&amp;L-Admin'!$D58</f>
        <v>0</v>
      </c>
      <c r="H58" s="183">
        <f>[107]Sheet1!$D56</f>
        <v>0</v>
      </c>
      <c r="I58" s="183">
        <f t="shared" si="2"/>
        <v>0</v>
      </c>
      <c r="J58" s="183">
        <f>'[96]Managerial P&amp;L-Admin'!$E58</f>
        <v>0</v>
      </c>
      <c r="K58" s="183">
        <f>[107]Sheet1!$E56</f>
        <v>0</v>
      </c>
      <c r="L58" s="183">
        <f t="shared" si="3"/>
        <v>0</v>
      </c>
      <c r="M58" s="183">
        <f>'[96]Managerial P&amp;L-Admin'!$F58</f>
        <v>0</v>
      </c>
      <c r="N58" s="183">
        <f>[107]Sheet1!$F56</f>
        <v>0</v>
      </c>
      <c r="O58" s="183">
        <f t="shared" si="4"/>
        <v>0</v>
      </c>
      <c r="P58" s="183">
        <f>'[96]Managerial P&amp;L-Admin'!$O58</f>
        <v>0</v>
      </c>
      <c r="Q58" s="183">
        <f>[107]Sheet1!$G56</f>
        <v>0</v>
      </c>
      <c r="R58" s="184">
        <f t="shared" si="5"/>
        <v>0</v>
      </c>
    </row>
    <row r="59" spans="1:18" s="15" customFormat="1" ht="15.95" customHeight="1" x14ac:dyDescent="0.2">
      <c r="A59" s="26" t="s">
        <v>1353</v>
      </c>
      <c r="B59" s="179">
        <f t="shared" si="0"/>
        <v>56</v>
      </c>
      <c r="C59" s="196" t="s">
        <v>1644</v>
      </c>
      <c r="D59" s="183">
        <f>'[96]Managerial P&amp;L-Admin'!$C59</f>
        <v>0</v>
      </c>
      <c r="E59" s="183">
        <f>[107]Sheet1!$C57</f>
        <v>0</v>
      </c>
      <c r="F59" s="183">
        <f t="shared" si="1"/>
        <v>0</v>
      </c>
      <c r="G59" s="183">
        <f>'[96]Managerial P&amp;L-Admin'!$D59</f>
        <v>0</v>
      </c>
      <c r="H59" s="183">
        <f>[107]Sheet1!$D57</f>
        <v>0</v>
      </c>
      <c r="I59" s="183">
        <f t="shared" si="2"/>
        <v>0</v>
      </c>
      <c r="J59" s="183">
        <f>'[96]Managerial P&amp;L-Admin'!$E59</f>
        <v>0</v>
      </c>
      <c r="K59" s="183">
        <f>[107]Sheet1!$E57</f>
        <v>0</v>
      </c>
      <c r="L59" s="183">
        <f t="shared" si="3"/>
        <v>0</v>
      </c>
      <c r="M59" s="183">
        <f>'[96]Managerial P&amp;L-Admin'!$F59</f>
        <v>0</v>
      </c>
      <c r="N59" s="183">
        <f>[107]Sheet1!$F57</f>
        <v>0</v>
      </c>
      <c r="O59" s="183">
        <f t="shared" si="4"/>
        <v>0</v>
      </c>
      <c r="P59" s="183">
        <f>'[96]Managerial P&amp;L-Admin'!$O59</f>
        <v>0</v>
      </c>
      <c r="Q59" s="183">
        <f>[107]Sheet1!$G57</f>
        <v>0</v>
      </c>
      <c r="R59" s="183">
        <f t="shared" si="5"/>
        <v>0</v>
      </c>
    </row>
    <row r="60" spans="1:18" s="15" customFormat="1" ht="15.95" customHeight="1" x14ac:dyDescent="0.2">
      <c r="A60" s="26" t="s">
        <v>1533</v>
      </c>
      <c r="B60" s="179">
        <f t="shared" si="0"/>
        <v>57</v>
      </c>
      <c r="C60" s="196" t="s">
        <v>1644</v>
      </c>
      <c r="D60" s="183">
        <f>'[96]Managerial P&amp;L-Admin'!$C60</f>
        <v>0</v>
      </c>
      <c r="E60" s="183">
        <f>[107]Sheet1!$C58</f>
        <v>0</v>
      </c>
      <c r="F60" s="183">
        <f t="shared" si="1"/>
        <v>0</v>
      </c>
      <c r="G60" s="183">
        <f>'[96]Managerial P&amp;L-Admin'!$D60</f>
        <v>0</v>
      </c>
      <c r="H60" s="183">
        <f>[107]Sheet1!$D58</f>
        <v>0</v>
      </c>
      <c r="I60" s="183">
        <f t="shared" si="2"/>
        <v>0</v>
      </c>
      <c r="J60" s="183">
        <f>'[96]Managerial P&amp;L-Admin'!$E60</f>
        <v>0</v>
      </c>
      <c r="K60" s="183">
        <f>[107]Sheet1!$E58</f>
        <v>0</v>
      </c>
      <c r="L60" s="183">
        <f t="shared" si="3"/>
        <v>0</v>
      </c>
      <c r="M60" s="183">
        <f>'[96]Managerial P&amp;L-Admin'!$F60</f>
        <v>0</v>
      </c>
      <c r="N60" s="183">
        <f>[107]Sheet1!$F58</f>
        <v>0</v>
      </c>
      <c r="O60" s="183">
        <f t="shared" si="4"/>
        <v>0</v>
      </c>
      <c r="P60" s="183">
        <f>'[96]Managerial P&amp;L-Admin'!$O60</f>
        <v>0</v>
      </c>
      <c r="Q60" s="183">
        <f>[107]Sheet1!$G58</f>
        <v>0</v>
      </c>
      <c r="R60" s="183">
        <f t="shared" si="5"/>
        <v>0</v>
      </c>
    </row>
    <row r="61" spans="1:18" s="15" customFormat="1" ht="15.95" customHeight="1" x14ac:dyDescent="0.2">
      <c r="A61" s="26" t="s">
        <v>1345</v>
      </c>
      <c r="B61" s="179">
        <f t="shared" si="0"/>
        <v>58</v>
      </c>
      <c r="C61" s="196" t="s">
        <v>1644</v>
      </c>
      <c r="D61" s="183">
        <f>'[96]Managerial P&amp;L-Admin'!$C61</f>
        <v>0</v>
      </c>
      <c r="E61" s="183">
        <f>[107]Sheet1!$C59</f>
        <v>0</v>
      </c>
      <c r="F61" s="183">
        <f t="shared" si="1"/>
        <v>0</v>
      </c>
      <c r="G61" s="183">
        <f>'[96]Managerial P&amp;L-Admin'!$D61</f>
        <v>0</v>
      </c>
      <c r="H61" s="183">
        <f>[107]Sheet1!$D59</f>
        <v>0</v>
      </c>
      <c r="I61" s="183">
        <f t="shared" si="2"/>
        <v>0</v>
      </c>
      <c r="J61" s="183">
        <f>'[96]Managerial P&amp;L-Admin'!$E61</f>
        <v>0</v>
      </c>
      <c r="K61" s="183">
        <f>[107]Sheet1!$E59</f>
        <v>0</v>
      </c>
      <c r="L61" s="183">
        <f t="shared" si="3"/>
        <v>0</v>
      </c>
      <c r="M61" s="183">
        <f>'[96]Managerial P&amp;L-Admin'!$F61</f>
        <v>0</v>
      </c>
      <c r="N61" s="183">
        <f>[107]Sheet1!$F59</f>
        <v>0</v>
      </c>
      <c r="O61" s="183">
        <f t="shared" si="4"/>
        <v>0</v>
      </c>
      <c r="P61" s="183">
        <f>'[96]Managerial P&amp;L-Admin'!$O61</f>
        <v>0</v>
      </c>
      <c r="Q61" s="183">
        <f>[107]Sheet1!$G59</f>
        <v>0</v>
      </c>
      <c r="R61" s="183">
        <f t="shared" si="5"/>
        <v>0</v>
      </c>
    </row>
    <row r="62" spans="1:18" s="15" customFormat="1" ht="15.95" customHeight="1" x14ac:dyDescent="0.2">
      <c r="A62" s="26" t="s">
        <v>1534</v>
      </c>
      <c r="B62" s="179">
        <f t="shared" si="0"/>
        <v>59</v>
      </c>
      <c r="C62" s="196" t="s">
        <v>1644</v>
      </c>
      <c r="D62" s="183">
        <f>'[96]Managerial P&amp;L-Admin'!$C62</f>
        <v>0</v>
      </c>
      <c r="E62" s="183">
        <f>[107]Sheet1!$C60</f>
        <v>0</v>
      </c>
      <c r="F62" s="183">
        <f t="shared" si="1"/>
        <v>0</v>
      </c>
      <c r="G62" s="183">
        <f>'[96]Managerial P&amp;L-Admin'!$D62</f>
        <v>0</v>
      </c>
      <c r="H62" s="183">
        <f>[107]Sheet1!$D60</f>
        <v>0</v>
      </c>
      <c r="I62" s="183">
        <f t="shared" si="2"/>
        <v>0</v>
      </c>
      <c r="J62" s="183">
        <f>'[96]Managerial P&amp;L-Admin'!$E62</f>
        <v>0</v>
      </c>
      <c r="K62" s="183">
        <f>[107]Sheet1!$E60</f>
        <v>0</v>
      </c>
      <c r="L62" s="183">
        <f t="shared" si="3"/>
        <v>0</v>
      </c>
      <c r="M62" s="183">
        <f>'[96]Managerial P&amp;L-Admin'!$F62</f>
        <v>0</v>
      </c>
      <c r="N62" s="183">
        <f>[107]Sheet1!$F60</f>
        <v>0</v>
      </c>
      <c r="O62" s="183">
        <f t="shared" si="4"/>
        <v>0</v>
      </c>
      <c r="P62" s="183">
        <f>'[96]Managerial P&amp;L-Admin'!$O62</f>
        <v>0</v>
      </c>
      <c r="Q62" s="183">
        <f>[107]Sheet1!$G60</f>
        <v>0</v>
      </c>
      <c r="R62" s="183">
        <f t="shared" si="5"/>
        <v>0</v>
      </c>
    </row>
    <row r="63" spans="1:18" s="15" customFormat="1" ht="15.95" customHeight="1" x14ac:dyDescent="0.2">
      <c r="A63" s="26" t="s">
        <v>1535</v>
      </c>
      <c r="B63" s="179">
        <f t="shared" si="0"/>
        <v>60</v>
      </c>
      <c r="C63" s="196" t="s">
        <v>1644</v>
      </c>
      <c r="D63" s="183">
        <f>'[96]Managerial P&amp;L-Admin'!$C63</f>
        <v>0</v>
      </c>
      <c r="E63" s="183">
        <f>[107]Sheet1!$C61</f>
        <v>0</v>
      </c>
      <c r="F63" s="183">
        <f t="shared" si="1"/>
        <v>0</v>
      </c>
      <c r="G63" s="183">
        <f>'[96]Managerial P&amp;L-Admin'!$D63</f>
        <v>0</v>
      </c>
      <c r="H63" s="183">
        <f>[107]Sheet1!$D61</f>
        <v>0</v>
      </c>
      <c r="I63" s="183">
        <f t="shared" si="2"/>
        <v>0</v>
      </c>
      <c r="J63" s="183">
        <f>'[96]Managerial P&amp;L-Admin'!$E63</f>
        <v>0</v>
      </c>
      <c r="K63" s="183">
        <f>[107]Sheet1!$E61</f>
        <v>0</v>
      </c>
      <c r="L63" s="183">
        <f t="shared" si="3"/>
        <v>0</v>
      </c>
      <c r="M63" s="183">
        <f>'[96]Managerial P&amp;L-Admin'!$F63</f>
        <v>0</v>
      </c>
      <c r="N63" s="183">
        <f>[107]Sheet1!$F61</f>
        <v>0</v>
      </c>
      <c r="O63" s="183">
        <f t="shared" si="4"/>
        <v>0</v>
      </c>
      <c r="P63" s="183">
        <f>'[96]Managerial P&amp;L-Admin'!$O63</f>
        <v>0</v>
      </c>
      <c r="Q63" s="183">
        <f>[107]Sheet1!$G61</f>
        <v>0</v>
      </c>
      <c r="R63" s="183">
        <f t="shared" si="5"/>
        <v>0</v>
      </c>
    </row>
    <row r="64" spans="1:18" s="15" customFormat="1" ht="15.95" customHeight="1" x14ac:dyDescent="0.2">
      <c r="A64" s="26" t="s">
        <v>1536</v>
      </c>
      <c r="B64" s="179">
        <f t="shared" si="0"/>
        <v>61</v>
      </c>
      <c r="C64" s="196" t="s">
        <v>1644</v>
      </c>
      <c r="D64" s="183">
        <f>'[96]Managerial P&amp;L-Admin'!$C64</f>
        <v>0</v>
      </c>
      <c r="E64" s="183">
        <f>[107]Sheet1!$C62</f>
        <v>0</v>
      </c>
      <c r="F64" s="183">
        <f t="shared" si="1"/>
        <v>0</v>
      </c>
      <c r="G64" s="183">
        <f>'[96]Managerial P&amp;L-Admin'!$D64</f>
        <v>0</v>
      </c>
      <c r="H64" s="183">
        <f>[107]Sheet1!$D62</f>
        <v>0</v>
      </c>
      <c r="I64" s="183">
        <f t="shared" si="2"/>
        <v>0</v>
      </c>
      <c r="J64" s="183">
        <f>'[96]Managerial P&amp;L-Admin'!$E64</f>
        <v>0</v>
      </c>
      <c r="K64" s="183">
        <f>[107]Sheet1!$E62</f>
        <v>0</v>
      </c>
      <c r="L64" s="183">
        <f t="shared" si="3"/>
        <v>0</v>
      </c>
      <c r="M64" s="183">
        <f>'[96]Managerial P&amp;L-Admin'!$F64</f>
        <v>0</v>
      </c>
      <c r="N64" s="183">
        <f>[107]Sheet1!$F62</f>
        <v>0</v>
      </c>
      <c r="O64" s="183">
        <f t="shared" si="4"/>
        <v>0</v>
      </c>
      <c r="P64" s="183">
        <f>'[96]Managerial P&amp;L-Admin'!$O64</f>
        <v>0</v>
      </c>
      <c r="Q64" s="183">
        <f>[107]Sheet1!$G62</f>
        <v>0</v>
      </c>
      <c r="R64" s="183">
        <f t="shared" si="5"/>
        <v>0</v>
      </c>
    </row>
    <row r="65" spans="1:18" s="15" customFormat="1" ht="15.95" customHeight="1" x14ac:dyDescent="0.2">
      <c r="A65" s="26" t="s">
        <v>1327</v>
      </c>
      <c r="B65" s="179">
        <f t="shared" si="0"/>
        <v>62</v>
      </c>
      <c r="C65" s="196" t="s">
        <v>1644</v>
      </c>
      <c r="D65" s="183">
        <f>'[96]Managerial P&amp;L-Admin'!$C65</f>
        <v>0</v>
      </c>
      <c r="E65" s="183">
        <f>[107]Sheet1!$C63</f>
        <v>0</v>
      </c>
      <c r="F65" s="183">
        <f t="shared" si="1"/>
        <v>0</v>
      </c>
      <c r="G65" s="183">
        <f>'[96]Managerial P&amp;L-Admin'!$D65</f>
        <v>0</v>
      </c>
      <c r="H65" s="183">
        <f>[107]Sheet1!$D63</f>
        <v>0</v>
      </c>
      <c r="I65" s="183">
        <f t="shared" si="2"/>
        <v>0</v>
      </c>
      <c r="J65" s="183">
        <f>'[96]Managerial P&amp;L-Admin'!$E65</f>
        <v>0</v>
      </c>
      <c r="K65" s="183">
        <f>[107]Sheet1!$E63</f>
        <v>0</v>
      </c>
      <c r="L65" s="183">
        <f t="shared" si="3"/>
        <v>0</v>
      </c>
      <c r="M65" s="183">
        <f>'[96]Managerial P&amp;L-Admin'!$F65</f>
        <v>0</v>
      </c>
      <c r="N65" s="183">
        <f>[107]Sheet1!$F63</f>
        <v>0</v>
      </c>
      <c r="O65" s="183">
        <f t="shared" si="4"/>
        <v>0</v>
      </c>
      <c r="P65" s="183">
        <f>'[96]Managerial P&amp;L-Admin'!$O65</f>
        <v>0</v>
      </c>
      <c r="Q65" s="183">
        <f>[107]Sheet1!$G63</f>
        <v>0</v>
      </c>
      <c r="R65" s="183">
        <f t="shared" si="5"/>
        <v>0</v>
      </c>
    </row>
    <row r="66" spans="1:18" s="15" customFormat="1" ht="15.95" customHeight="1" x14ac:dyDescent="0.2">
      <c r="A66" s="26" t="s">
        <v>1537</v>
      </c>
      <c r="B66" s="179">
        <f t="shared" si="0"/>
        <v>63</v>
      </c>
      <c r="C66" s="196" t="s">
        <v>1644</v>
      </c>
      <c r="D66" s="183">
        <f>'[96]Managerial P&amp;L-Admin'!$C66</f>
        <v>0</v>
      </c>
      <c r="E66" s="183">
        <f>[107]Sheet1!$C64</f>
        <v>0</v>
      </c>
      <c r="F66" s="183">
        <f t="shared" si="1"/>
        <v>0</v>
      </c>
      <c r="G66" s="183">
        <f>'[96]Managerial P&amp;L-Admin'!$D66</f>
        <v>0</v>
      </c>
      <c r="H66" s="183">
        <f>[107]Sheet1!$D64</f>
        <v>0</v>
      </c>
      <c r="I66" s="183">
        <f t="shared" si="2"/>
        <v>0</v>
      </c>
      <c r="J66" s="183">
        <f>'[96]Managerial P&amp;L-Admin'!$E66</f>
        <v>0</v>
      </c>
      <c r="K66" s="183">
        <f>[107]Sheet1!$E64</f>
        <v>0</v>
      </c>
      <c r="L66" s="183">
        <f t="shared" si="3"/>
        <v>0</v>
      </c>
      <c r="M66" s="183">
        <f>'[96]Managerial P&amp;L-Admin'!$F66</f>
        <v>0</v>
      </c>
      <c r="N66" s="183">
        <f>[107]Sheet1!$F64</f>
        <v>0</v>
      </c>
      <c r="O66" s="183">
        <f t="shared" si="4"/>
        <v>0</v>
      </c>
      <c r="P66" s="183">
        <f>'[96]Managerial P&amp;L-Admin'!$O66</f>
        <v>0</v>
      </c>
      <c r="Q66" s="183">
        <f>[107]Sheet1!$G64</f>
        <v>0</v>
      </c>
      <c r="R66" s="183">
        <f t="shared" si="5"/>
        <v>0</v>
      </c>
    </row>
    <row r="67" spans="1:18" s="15" customFormat="1" ht="15.95" customHeight="1" x14ac:dyDescent="0.2">
      <c r="A67" s="26" t="s">
        <v>1538</v>
      </c>
      <c r="B67" s="179">
        <f t="shared" si="0"/>
        <v>64</v>
      </c>
      <c r="C67" s="196" t="s">
        <v>1644</v>
      </c>
      <c r="D67" s="183">
        <f>'[96]Managerial P&amp;L-Admin'!$C67</f>
        <v>0</v>
      </c>
      <c r="E67" s="183">
        <f>[107]Sheet1!$C65</f>
        <v>0</v>
      </c>
      <c r="F67" s="183">
        <f t="shared" si="1"/>
        <v>0</v>
      </c>
      <c r="G67" s="183">
        <f>'[96]Managerial P&amp;L-Admin'!$D67</f>
        <v>0</v>
      </c>
      <c r="H67" s="183">
        <f>[107]Sheet1!$D65</f>
        <v>0</v>
      </c>
      <c r="I67" s="183">
        <f t="shared" si="2"/>
        <v>0</v>
      </c>
      <c r="J67" s="183">
        <f>'[96]Managerial P&amp;L-Admin'!$E67</f>
        <v>0</v>
      </c>
      <c r="K67" s="183">
        <f>[107]Sheet1!$E65</f>
        <v>0</v>
      </c>
      <c r="L67" s="183">
        <f t="shared" si="3"/>
        <v>0</v>
      </c>
      <c r="M67" s="183">
        <f>'[96]Managerial P&amp;L-Admin'!$F67</f>
        <v>0</v>
      </c>
      <c r="N67" s="183">
        <f>[107]Sheet1!$F65</f>
        <v>0</v>
      </c>
      <c r="O67" s="183">
        <f t="shared" si="4"/>
        <v>0</v>
      </c>
      <c r="P67" s="183">
        <f>'[96]Managerial P&amp;L-Admin'!$O67</f>
        <v>0</v>
      </c>
      <c r="Q67" s="183">
        <f>[107]Sheet1!$G65</f>
        <v>0</v>
      </c>
      <c r="R67" s="183">
        <f t="shared" si="5"/>
        <v>0</v>
      </c>
    </row>
    <row r="68" spans="1:18" s="15" customFormat="1" ht="15.95" customHeight="1" x14ac:dyDescent="0.2">
      <c r="A68" s="26" t="s">
        <v>1539</v>
      </c>
      <c r="B68" s="179">
        <f t="shared" si="0"/>
        <v>65</v>
      </c>
      <c r="C68" s="196" t="s">
        <v>1644</v>
      </c>
      <c r="D68" s="183">
        <f>'[96]Managerial P&amp;L-Admin'!$C68</f>
        <v>0</v>
      </c>
      <c r="E68" s="183">
        <f>[107]Sheet1!$C66</f>
        <v>0</v>
      </c>
      <c r="F68" s="183">
        <f t="shared" si="1"/>
        <v>0</v>
      </c>
      <c r="G68" s="183">
        <f>'[96]Managerial P&amp;L-Admin'!$D68</f>
        <v>0</v>
      </c>
      <c r="H68" s="183">
        <f>[107]Sheet1!$D66</f>
        <v>0</v>
      </c>
      <c r="I68" s="183">
        <f t="shared" si="2"/>
        <v>0</v>
      </c>
      <c r="J68" s="183">
        <f>'[96]Managerial P&amp;L-Admin'!$E68</f>
        <v>0</v>
      </c>
      <c r="K68" s="183">
        <f>[107]Sheet1!$E66</f>
        <v>0</v>
      </c>
      <c r="L68" s="183">
        <f t="shared" si="3"/>
        <v>0</v>
      </c>
      <c r="M68" s="183">
        <f>'[96]Managerial P&amp;L-Admin'!$F68</f>
        <v>0</v>
      </c>
      <c r="N68" s="183">
        <f>[107]Sheet1!$F66</f>
        <v>0</v>
      </c>
      <c r="O68" s="183">
        <f t="shared" si="4"/>
        <v>0</v>
      </c>
      <c r="P68" s="183">
        <f>'[96]Managerial P&amp;L-Admin'!$O68</f>
        <v>0</v>
      </c>
      <c r="Q68" s="183">
        <f>[107]Sheet1!$G66</f>
        <v>0</v>
      </c>
      <c r="R68" s="183">
        <f t="shared" si="5"/>
        <v>0</v>
      </c>
    </row>
    <row r="69" spans="1:18" s="15" customFormat="1" ht="15.95" customHeight="1" x14ac:dyDescent="0.2">
      <c r="A69" s="26" t="s">
        <v>1540</v>
      </c>
      <c r="B69" s="179">
        <f t="shared" ref="B69:B132" si="6">ROW()-3</f>
        <v>66</v>
      </c>
      <c r="C69" s="196" t="s">
        <v>1644</v>
      </c>
      <c r="D69" s="183">
        <f>'[96]Managerial P&amp;L-Admin'!$C69</f>
        <v>0</v>
      </c>
      <c r="E69" s="183">
        <f>[107]Sheet1!$C67</f>
        <v>0</v>
      </c>
      <c r="F69" s="183">
        <f t="shared" ref="F69:F132" si="7">D69-E69</f>
        <v>0</v>
      </c>
      <c r="G69" s="183">
        <f>'[96]Managerial P&amp;L-Admin'!$D69</f>
        <v>0</v>
      </c>
      <c r="H69" s="183">
        <f>[107]Sheet1!$D67</f>
        <v>0</v>
      </c>
      <c r="I69" s="183">
        <f t="shared" ref="I69:I132" si="8">G69-H69</f>
        <v>0</v>
      </c>
      <c r="J69" s="183">
        <f>'[96]Managerial P&amp;L-Admin'!$E69</f>
        <v>0</v>
      </c>
      <c r="K69" s="183">
        <f>[107]Sheet1!$E67</f>
        <v>0</v>
      </c>
      <c r="L69" s="183">
        <f t="shared" ref="L69:L132" si="9">J69-K69</f>
        <v>0</v>
      </c>
      <c r="M69" s="183">
        <f>'[96]Managerial P&amp;L-Admin'!$F69</f>
        <v>0</v>
      </c>
      <c r="N69" s="183">
        <f>[107]Sheet1!$F67</f>
        <v>0</v>
      </c>
      <c r="O69" s="183">
        <f t="shared" ref="O69:O132" si="10">M69-N69</f>
        <v>0</v>
      </c>
      <c r="P69" s="183">
        <f>'[96]Managerial P&amp;L-Admin'!$O69</f>
        <v>0</v>
      </c>
      <c r="Q69" s="183">
        <f>[107]Sheet1!$G67</f>
        <v>0</v>
      </c>
      <c r="R69" s="183">
        <f t="shared" ref="R69:R132" si="11">P69-Q69</f>
        <v>0</v>
      </c>
    </row>
    <row r="70" spans="1:18" s="15" customFormat="1" ht="15.95" customHeight="1" x14ac:dyDescent="0.2">
      <c r="A70" s="26" t="s">
        <v>1325</v>
      </c>
      <c r="B70" s="179">
        <f t="shared" si="6"/>
        <v>67</v>
      </c>
      <c r="C70" s="196" t="s">
        <v>1644</v>
      </c>
      <c r="D70" s="183">
        <f>'[96]Managerial P&amp;L-Admin'!$C70</f>
        <v>0</v>
      </c>
      <c r="E70" s="183">
        <f>[107]Sheet1!$C68</f>
        <v>0</v>
      </c>
      <c r="F70" s="183">
        <f t="shared" si="7"/>
        <v>0</v>
      </c>
      <c r="G70" s="183">
        <f>'[96]Managerial P&amp;L-Admin'!$D70</f>
        <v>0</v>
      </c>
      <c r="H70" s="183">
        <f>[107]Sheet1!$D68</f>
        <v>0</v>
      </c>
      <c r="I70" s="183">
        <f t="shared" si="8"/>
        <v>0</v>
      </c>
      <c r="J70" s="183">
        <f>'[96]Managerial P&amp;L-Admin'!$E70</f>
        <v>0</v>
      </c>
      <c r="K70" s="183">
        <f>[107]Sheet1!$E68</f>
        <v>0</v>
      </c>
      <c r="L70" s="183">
        <f t="shared" si="9"/>
        <v>0</v>
      </c>
      <c r="M70" s="183">
        <f>'[96]Managerial P&amp;L-Admin'!$F70</f>
        <v>0</v>
      </c>
      <c r="N70" s="183">
        <f>[107]Sheet1!$F68</f>
        <v>0</v>
      </c>
      <c r="O70" s="183">
        <f t="shared" si="10"/>
        <v>0</v>
      </c>
      <c r="P70" s="183">
        <f>'[96]Managerial P&amp;L-Admin'!$O70</f>
        <v>0</v>
      </c>
      <c r="Q70" s="183">
        <f>[107]Sheet1!$G68</f>
        <v>0</v>
      </c>
      <c r="R70" s="183">
        <f t="shared" si="11"/>
        <v>0</v>
      </c>
    </row>
    <row r="71" spans="1:18" s="15" customFormat="1" ht="15.95" customHeight="1" x14ac:dyDescent="0.2">
      <c r="A71" s="26" t="s">
        <v>1357</v>
      </c>
      <c r="B71" s="179">
        <f t="shared" si="6"/>
        <v>68</v>
      </c>
      <c r="C71" s="196" t="s">
        <v>1644</v>
      </c>
      <c r="D71" s="183">
        <f>'[96]Managerial P&amp;L-Admin'!$C71</f>
        <v>0</v>
      </c>
      <c r="E71" s="183">
        <f>[107]Sheet1!$C69</f>
        <v>0</v>
      </c>
      <c r="F71" s="183">
        <f t="shared" si="7"/>
        <v>0</v>
      </c>
      <c r="G71" s="183">
        <f>'[96]Managerial P&amp;L-Admin'!$D71</f>
        <v>0</v>
      </c>
      <c r="H71" s="183">
        <f>[107]Sheet1!$D69</f>
        <v>0</v>
      </c>
      <c r="I71" s="183">
        <f t="shared" si="8"/>
        <v>0</v>
      </c>
      <c r="J71" s="183">
        <f>'[96]Managerial P&amp;L-Admin'!$E71</f>
        <v>0</v>
      </c>
      <c r="K71" s="183">
        <f>[107]Sheet1!$E69</f>
        <v>0</v>
      </c>
      <c r="L71" s="183">
        <f t="shared" si="9"/>
        <v>0</v>
      </c>
      <c r="M71" s="183">
        <f>'[96]Managerial P&amp;L-Admin'!$F71</f>
        <v>0</v>
      </c>
      <c r="N71" s="183">
        <f>[107]Sheet1!$F69</f>
        <v>0</v>
      </c>
      <c r="O71" s="183">
        <f t="shared" si="10"/>
        <v>0</v>
      </c>
      <c r="P71" s="183">
        <f>'[96]Managerial P&amp;L-Admin'!$O71</f>
        <v>0</v>
      </c>
      <c r="Q71" s="183">
        <f>[107]Sheet1!$G69</f>
        <v>0</v>
      </c>
      <c r="R71" s="183">
        <f t="shared" si="11"/>
        <v>0</v>
      </c>
    </row>
    <row r="72" spans="1:18" s="15" customFormat="1" ht="15.95" customHeight="1" x14ac:dyDescent="0.2">
      <c r="A72" s="26" t="s">
        <v>1541</v>
      </c>
      <c r="B72" s="179">
        <f t="shared" si="6"/>
        <v>69</v>
      </c>
      <c r="C72" s="196" t="s">
        <v>1644</v>
      </c>
      <c r="D72" s="183">
        <f>'[96]Managerial P&amp;L-Admin'!$C72</f>
        <v>0</v>
      </c>
      <c r="E72" s="183">
        <f>[107]Sheet1!$C70</f>
        <v>0</v>
      </c>
      <c r="F72" s="183">
        <f t="shared" si="7"/>
        <v>0</v>
      </c>
      <c r="G72" s="183">
        <f>'[96]Managerial P&amp;L-Admin'!$D72</f>
        <v>0</v>
      </c>
      <c r="H72" s="183">
        <f>[107]Sheet1!$D70</f>
        <v>0</v>
      </c>
      <c r="I72" s="183">
        <f t="shared" si="8"/>
        <v>0</v>
      </c>
      <c r="J72" s="183">
        <f>'[96]Managerial P&amp;L-Admin'!$E72</f>
        <v>0</v>
      </c>
      <c r="K72" s="183">
        <f>[107]Sheet1!$E70</f>
        <v>0</v>
      </c>
      <c r="L72" s="183">
        <f t="shared" si="9"/>
        <v>0</v>
      </c>
      <c r="M72" s="183">
        <f>'[96]Managerial P&amp;L-Admin'!$F72</f>
        <v>0</v>
      </c>
      <c r="N72" s="183">
        <f>[107]Sheet1!$F70</f>
        <v>0</v>
      </c>
      <c r="O72" s="183">
        <f t="shared" si="10"/>
        <v>0</v>
      </c>
      <c r="P72" s="183">
        <f>'[96]Managerial P&amp;L-Admin'!$O72</f>
        <v>0</v>
      </c>
      <c r="Q72" s="183">
        <f>[107]Sheet1!$G70</f>
        <v>0</v>
      </c>
      <c r="R72" s="183">
        <f t="shared" si="11"/>
        <v>0</v>
      </c>
    </row>
    <row r="73" spans="1:18" s="15" customFormat="1" ht="15.95" customHeight="1" x14ac:dyDescent="0.2">
      <c r="A73" s="26" t="s">
        <v>1542</v>
      </c>
      <c r="B73" s="179">
        <f t="shared" si="6"/>
        <v>70</v>
      </c>
      <c r="C73" s="196" t="s">
        <v>1644</v>
      </c>
      <c r="D73" s="183">
        <f>'[96]Managerial P&amp;L-Admin'!$C73</f>
        <v>0</v>
      </c>
      <c r="E73" s="183">
        <f>[107]Sheet1!$C71</f>
        <v>0</v>
      </c>
      <c r="F73" s="183">
        <f t="shared" si="7"/>
        <v>0</v>
      </c>
      <c r="G73" s="183">
        <f>'[96]Managerial P&amp;L-Admin'!$D73</f>
        <v>0</v>
      </c>
      <c r="H73" s="183">
        <f>[107]Sheet1!$D71</f>
        <v>0</v>
      </c>
      <c r="I73" s="183">
        <f t="shared" si="8"/>
        <v>0</v>
      </c>
      <c r="J73" s="183">
        <f>'[96]Managerial P&amp;L-Admin'!$E73</f>
        <v>0</v>
      </c>
      <c r="K73" s="183">
        <f>[107]Sheet1!$E71</f>
        <v>0</v>
      </c>
      <c r="L73" s="183">
        <f t="shared" si="9"/>
        <v>0</v>
      </c>
      <c r="M73" s="183">
        <f>'[96]Managerial P&amp;L-Admin'!$F73</f>
        <v>0</v>
      </c>
      <c r="N73" s="183">
        <f>[107]Sheet1!$F71</f>
        <v>0</v>
      </c>
      <c r="O73" s="183">
        <f t="shared" si="10"/>
        <v>0</v>
      </c>
      <c r="P73" s="183">
        <f>'[96]Managerial P&amp;L-Admin'!$O73</f>
        <v>0</v>
      </c>
      <c r="Q73" s="183">
        <f>[107]Sheet1!$G71</f>
        <v>0</v>
      </c>
      <c r="R73" s="183">
        <f t="shared" si="11"/>
        <v>0</v>
      </c>
    </row>
    <row r="74" spans="1:18" s="15" customFormat="1" ht="15.95" customHeight="1" x14ac:dyDescent="0.2">
      <c r="A74" s="26" t="s">
        <v>1543</v>
      </c>
      <c r="B74" s="179">
        <f t="shared" si="6"/>
        <v>71</v>
      </c>
      <c r="C74" s="196" t="s">
        <v>1644</v>
      </c>
      <c r="D74" s="183">
        <f>'[96]Managerial P&amp;L-Admin'!$C74</f>
        <v>0</v>
      </c>
      <c r="E74" s="183">
        <f>[107]Sheet1!$C72</f>
        <v>0</v>
      </c>
      <c r="F74" s="183">
        <f t="shared" si="7"/>
        <v>0</v>
      </c>
      <c r="G74" s="183">
        <f>'[96]Managerial P&amp;L-Admin'!$D74</f>
        <v>0</v>
      </c>
      <c r="H74" s="183">
        <f>[107]Sheet1!$D72</f>
        <v>0</v>
      </c>
      <c r="I74" s="183">
        <f t="shared" si="8"/>
        <v>0</v>
      </c>
      <c r="J74" s="183">
        <f>'[96]Managerial P&amp;L-Admin'!$E74</f>
        <v>0</v>
      </c>
      <c r="K74" s="183">
        <f>[107]Sheet1!$E72</f>
        <v>0</v>
      </c>
      <c r="L74" s="183">
        <f t="shared" si="9"/>
        <v>0</v>
      </c>
      <c r="M74" s="183">
        <f>'[96]Managerial P&amp;L-Admin'!$F74</f>
        <v>0</v>
      </c>
      <c r="N74" s="183">
        <f>[107]Sheet1!$F72</f>
        <v>0</v>
      </c>
      <c r="O74" s="183">
        <f t="shared" si="10"/>
        <v>0</v>
      </c>
      <c r="P74" s="183">
        <f>'[96]Managerial P&amp;L-Admin'!$O74</f>
        <v>0</v>
      </c>
      <c r="Q74" s="183">
        <f>[107]Sheet1!$G72</f>
        <v>0</v>
      </c>
      <c r="R74" s="183">
        <f t="shared" si="11"/>
        <v>0</v>
      </c>
    </row>
    <row r="75" spans="1:18" s="15" customFormat="1" ht="15.95" customHeight="1" x14ac:dyDescent="0.2">
      <c r="A75" s="26" t="s">
        <v>1544</v>
      </c>
      <c r="B75" s="179">
        <f t="shared" si="6"/>
        <v>72</v>
      </c>
      <c r="C75" s="196" t="s">
        <v>1644</v>
      </c>
      <c r="D75" s="183">
        <f>'[96]Managerial P&amp;L-Admin'!$C75</f>
        <v>0</v>
      </c>
      <c r="E75" s="183">
        <f>[107]Sheet1!$C73</f>
        <v>0</v>
      </c>
      <c r="F75" s="183">
        <f t="shared" si="7"/>
        <v>0</v>
      </c>
      <c r="G75" s="183">
        <f>'[96]Managerial P&amp;L-Admin'!$D75</f>
        <v>0</v>
      </c>
      <c r="H75" s="183">
        <f>[107]Sheet1!$D73</f>
        <v>0</v>
      </c>
      <c r="I75" s="183">
        <f t="shared" si="8"/>
        <v>0</v>
      </c>
      <c r="J75" s="183">
        <f>'[96]Managerial P&amp;L-Admin'!$E75</f>
        <v>0</v>
      </c>
      <c r="K75" s="183">
        <f>[107]Sheet1!$E73</f>
        <v>0</v>
      </c>
      <c r="L75" s="183">
        <f t="shared" si="9"/>
        <v>0</v>
      </c>
      <c r="M75" s="183">
        <f>'[96]Managerial P&amp;L-Admin'!$F75</f>
        <v>0</v>
      </c>
      <c r="N75" s="183">
        <f>[107]Sheet1!$F73</f>
        <v>0</v>
      </c>
      <c r="O75" s="183">
        <f t="shared" si="10"/>
        <v>0</v>
      </c>
      <c r="P75" s="183">
        <f>'[96]Managerial P&amp;L-Admin'!$O75</f>
        <v>0</v>
      </c>
      <c r="Q75" s="183">
        <f>[107]Sheet1!$G73</f>
        <v>0</v>
      </c>
      <c r="R75" s="183">
        <f t="shared" si="11"/>
        <v>0</v>
      </c>
    </row>
    <row r="76" spans="1:18" s="15" customFormat="1" ht="15.95" customHeight="1" x14ac:dyDescent="0.2">
      <c r="A76" s="26" t="s">
        <v>1545</v>
      </c>
      <c r="B76" s="179">
        <f t="shared" si="6"/>
        <v>73</v>
      </c>
      <c r="C76" s="196" t="s">
        <v>1644</v>
      </c>
      <c r="D76" s="183">
        <f>'[96]Managerial P&amp;L-Admin'!$C76</f>
        <v>0</v>
      </c>
      <c r="E76" s="183">
        <f>[107]Sheet1!$C74</f>
        <v>0</v>
      </c>
      <c r="F76" s="183">
        <f t="shared" si="7"/>
        <v>0</v>
      </c>
      <c r="G76" s="183">
        <f>'[96]Managerial P&amp;L-Admin'!$D76</f>
        <v>0</v>
      </c>
      <c r="H76" s="183">
        <f>[107]Sheet1!$D74</f>
        <v>0</v>
      </c>
      <c r="I76" s="183">
        <f t="shared" si="8"/>
        <v>0</v>
      </c>
      <c r="J76" s="183">
        <f>'[96]Managerial P&amp;L-Admin'!$E76</f>
        <v>0</v>
      </c>
      <c r="K76" s="183">
        <f>[107]Sheet1!$E74</f>
        <v>0</v>
      </c>
      <c r="L76" s="183">
        <f t="shared" si="9"/>
        <v>0</v>
      </c>
      <c r="M76" s="183">
        <f>'[96]Managerial P&amp;L-Admin'!$F76</f>
        <v>0</v>
      </c>
      <c r="N76" s="183">
        <f>[107]Sheet1!$F74</f>
        <v>0</v>
      </c>
      <c r="O76" s="183">
        <f t="shared" si="10"/>
        <v>0</v>
      </c>
      <c r="P76" s="183">
        <f>'[96]Managerial P&amp;L-Admin'!$O76</f>
        <v>0</v>
      </c>
      <c r="Q76" s="183">
        <f>[107]Sheet1!$G74</f>
        <v>0</v>
      </c>
      <c r="R76" s="183">
        <f t="shared" si="11"/>
        <v>0</v>
      </c>
    </row>
    <row r="77" spans="1:18" s="15" customFormat="1" ht="15.95" customHeight="1" x14ac:dyDescent="0.2">
      <c r="A77" s="26" t="s">
        <v>1546</v>
      </c>
      <c r="B77" s="179">
        <f t="shared" si="6"/>
        <v>74</v>
      </c>
      <c r="C77" s="196" t="s">
        <v>1644</v>
      </c>
      <c r="D77" s="183">
        <f>'[96]Managerial P&amp;L-Admin'!$C77</f>
        <v>0</v>
      </c>
      <c r="E77" s="183">
        <f>[107]Sheet1!$C75</f>
        <v>0</v>
      </c>
      <c r="F77" s="183">
        <f t="shared" si="7"/>
        <v>0</v>
      </c>
      <c r="G77" s="183">
        <f>'[96]Managerial P&amp;L-Admin'!$D77</f>
        <v>0</v>
      </c>
      <c r="H77" s="183">
        <f>[107]Sheet1!$D75</f>
        <v>0</v>
      </c>
      <c r="I77" s="183">
        <f t="shared" si="8"/>
        <v>0</v>
      </c>
      <c r="J77" s="183">
        <f>'[96]Managerial P&amp;L-Admin'!$E77</f>
        <v>0</v>
      </c>
      <c r="K77" s="183">
        <f>[107]Sheet1!$E75</f>
        <v>0</v>
      </c>
      <c r="L77" s="183">
        <f t="shared" si="9"/>
        <v>0</v>
      </c>
      <c r="M77" s="183">
        <f>'[96]Managerial P&amp;L-Admin'!$F77</f>
        <v>0</v>
      </c>
      <c r="N77" s="183">
        <f>[107]Sheet1!$F75</f>
        <v>0</v>
      </c>
      <c r="O77" s="183">
        <f t="shared" si="10"/>
        <v>0</v>
      </c>
      <c r="P77" s="183">
        <f>'[96]Managerial P&amp;L-Admin'!$O77</f>
        <v>0</v>
      </c>
      <c r="Q77" s="183">
        <f>[107]Sheet1!$G75</f>
        <v>0</v>
      </c>
      <c r="R77" s="183">
        <f t="shared" si="11"/>
        <v>0</v>
      </c>
    </row>
    <row r="78" spans="1:18" s="15" customFormat="1" ht="15.95" customHeight="1" x14ac:dyDescent="0.2">
      <c r="A78" s="26" t="s">
        <v>1547</v>
      </c>
      <c r="B78" s="179">
        <f t="shared" si="6"/>
        <v>75</v>
      </c>
      <c r="C78" s="196" t="s">
        <v>1644</v>
      </c>
      <c r="D78" s="183">
        <f>'[96]Managerial P&amp;L-Admin'!$C78</f>
        <v>0</v>
      </c>
      <c r="E78" s="183">
        <f>[107]Sheet1!$C76</f>
        <v>0</v>
      </c>
      <c r="F78" s="183">
        <f t="shared" si="7"/>
        <v>0</v>
      </c>
      <c r="G78" s="183">
        <f>'[96]Managerial P&amp;L-Admin'!$D78</f>
        <v>0</v>
      </c>
      <c r="H78" s="183">
        <f>[107]Sheet1!$D76</f>
        <v>0</v>
      </c>
      <c r="I78" s="183">
        <f t="shared" si="8"/>
        <v>0</v>
      </c>
      <c r="J78" s="183">
        <f>'[96]Managerial P&amp;L-Admin'!$E78</f>
        <v>0</v>
      </c>
      <c r="K78" s="183">
        <f>[107]Sheet1!$E76</f>
        <v>0</v>
      </c>
      <c r="L78" s="183">
        <f t="shared" si="9"/>
        <v>0</v>
      </c>
      <c r="M78" s="183">
        <f>'[96]Managerial P&amp;L-Admin'!$F78</f>
        <v>0</v>
      </c>
      <c r="N78" s="183">
        <f>[107]Sheet1!$F76</f>
        <v>0</v>
      </c>
      <c r="O78" s="183">
        <f t="shared" si="10"/>
        <v>0</v>
      </c>
      <c r="P78" s="183">
        <f>'[96]Managerial P&amp;L-Admin'!$O78</f>
        <v>0</v>
      </c>
      <c r="Q78" s="183">
        <f>[107]Sheet1!$G76</f>
        <v>0</v>
      </c>
      <c r="R78" s="183">
        <f t="shared" si="11"/>
        <v>0</v>
      </c>
    </row>
    <row r="79" spans="1:18" s="15" customFormat="1" ht="15.95" customHeight="1" x14ac:dyDescent="0.2">
      <c r="A79" s="26" t="s">
        <v>1548</v>
      </c>
      <c r="B79" s="179">
        <f t="shared" si="6"/>
        <v>76</v>
      </c>
      <c r="C79" s="196" t="s">
        <v>1644</v>
      </c>
      <c r="D79" s="183">
        <f>'[96]Managerial P&amp;L-Admin'!$C79</f>
        <v>0</v>
      </c>
      <c r="E79" s="183">
        <f>[107]Sheet1!$C77</f>
        <v>0</v>
      </c>
      <c r="F79" s="183">
        <f t="shared" si="7"/>
        <v>0</v>
      </c>
      <c r="G79" s="183">
        <f>'[96]Managerial P&amp;L-Admin'!$D79</f>
        <v>0</v>
      </c>
      <c r="H79" s="183">
        <f>[107]Sheet1!$D77</f>
        <v>0</v>
      </c>
      <c r="I79" s="183">
        <f t="shared" si="8"/>
        <v>0</v>
      </c>
      <c r="J79" s="183">
        <f>'[96]Managerial P&amp;L-Admin'!$E79</f>
        <v>0</v>
      </c>
      <c r="K79" s="183">
        <f>[107]Sheet1!$E77</f>
        <v>0</v>
      </c>
      <c r="L79" s="183">
        <f t="shared" si="9"/>
        <v>0</v>
      </c>
      <c r="M79" s="183">
        <f>'[96]Managerial P&amp;L-Admin'!$F79</f>
        <v>0</v>
      </c>
      <c r="N79" s="183">
        <f>[107]Sheet1!$F77</f>
        <v>0</v>
      </c>
      <c r="O79" s="183">
        <f t="shared" si="10"/>
        <v>0</v>
      </c>
      <c r="P79" s="183">
        <f>'[96]Managerial P&amp;L-Admin'!$O79</f>
        <v>0</v>
      </c>
      <c r="Q79" s="183">
        <f>[107]Sheet1!$G77</f>
        <v>0</v>
      </c>
      <c r="R79" s="183">
        <f t="shared" si="11"/>
        <v>0</v>
      </c>
    </row>
    <row r="80" spans="1:18" s="15" customFormat="1" ht="15.75" customHeight="1" x14ac:dyDescent="0.2">
      <c r="A80" s="26" t="s">
        <v>1549</v>
      </c>
      <c r="B80" s="179">
        <f t="shared" si="6"/>
        <v>77</v>
      </c>
      <c r="C80" s="196" t="s">
        <v>1644</v>
      </c>
      <c r="D80" s="183">
        <f>'[96]Managerial P&amp;L-Admin'!$C80</f>
        <v>0</v>
      </c>
      <c r="E80" s="183">
        <f>[107]Sheet1!$C78</f>
        <v>0</v>
      </c>
      <c r="F80" s="183">
        <f t="shared" si="7"/>
        <v>0</v>
      </c>
      <c r="G80" s="183">
        <f>'[96]Managerial P&amp;L-Admin'!$D80</f>
        <v>0</v>
      </c>
      <c r="H80" s="183">
        <f>[107]Sheet1!$D78</f>
        <v>0</v>
      </c>
      <c r="I80" s="183">
        <f t="shared" si="8"/>
        <v>0</v>
      </c>
      <c r="J80" s="183">
        <f>'[96]Managerial P&amp;L-Admin'!$E80</f>
        <v>0</v>
      </c>
      <c r="K80" s="183">
        <f>[107]Sheet1!$E78</f>
        <v>0</v>
      </c>
      <c r="L80" s="183">
        <f t="shared" si="9"/>
        <v>0</v>
      </c>
      <c r="M80" s="183">
        <f>'[96]Managerial P&amp;L-Admin'!$F80</f>
        <v>0</v>
      </c>
      <c r="N80" s="183">
        <f>[107]Sheet1!$F78</f>
        <v>0</v>
      </c>
      <c r="O80" s="183">
        <f t="shared" si="10"/>
        <v>0</v>
      </c>
      <c r="P80" s="183">
        <f>'[96]Managerial P&amp;L-Admin'!$O80</f>
        <v>0</v>
      </c>
      <c r="Q80" s="183">
        <f>[107]Sheet1!$G78</f>
        <v>0</v>
      </c>
      <c r="R80" s="183">
        <f t="shared" si="11"/>
        <v>0</v>
      </c>
    </row>
    <row r="81" spans="1:18" s="15" customFormat="1" ht="15.95" customHeight="1" x14ac:dyDescent="0.2">
      <c r="A81" s="26" t="s">
        <v>1550</v>
      </c>
      <c r="B81" s="179">
        <f t="shared" si="6"/>
        <v>78</v>
      </c>
      <c r="C81" s="196" t="s">
        <v>1644</v>
      </c>
      <c r="D81" s="183">
        <f>'[96]Managerial P&amp;L-Admin'!$C81</f>
        <v>0</v>
      </c>
      <c r="E81" s="183">
        <f>[107]Sheet1!$C79</f>
        <v>0</v>
      </c>
      <c r="F81" s="183">
        <f t="shared" si="7"/>
        <v>0</v>
      </c>
      <c r="G81" s="183">
        <f>'[96]Managerial P&amp;L-Admin'!$D81</f>
        <v>0</v>
      </c>
      <c r="H81" s="183">
        <f>[107]Sheet1!$D79</f>
        <v>0</v>
      </c>
      <c r="I81" s="183">
        <f t="shared" si="8"/>
        <v>0</v>
      </c>
      <c r="J81" s="183">
        <f>'[96]Managerial P&amp;L-Admin'!$E81</f>
        <v>0</v>
      </c>
      <c r="K81" s="183">
        <f>[107]Sheet1!$E79</f>
        <v>0</v>
      </c>
      <c r="L81" s="183">
        <f t="shared" si="9"/>
        <v>0</v>
      </c>
      <c r="M81" s="183">
        <f>'[96]Managerial P&amp;L-Admin'!$F81</f>
        <v>0</v>
      </c>
      <c r="N81" s="183">
        <f>[107]Sheet1!$F79</f>
        <v>0</v>
      </c>
      <c r="O81" s="183">
        <f t="shared" si="10"/>
        <v>0</v>
      </c>
      <c r="P81" s="183">
        <f>'[96]Managerial P&amp;L-Admin'!$O81</f>
        <v>0</v>
      </c>
      <c r="Q81" s="183">
        <f>[107]Sheet1!$G79</f>
        <v>0</v>
      </c>
      <c r="R81" s="183">
        <f t="shared" si="11"/>
        <v>0</v>
      </c>
    </row>
    <row r="82" spans="1:18" s="15" customFormat="1" ht="15.95" customHeight="1" x14ac:dyDescent="0.2">
      <c r="A82" s="26" t="s">
        <v>1551</v>
      </c>
      <c r="B82" s="179">
        <f t="shared" si="6"/>
        <v>79</v>
      </c>
      <c r="C82" s="196" t="s">
        <v>1644</v>
      </c>
      <c r="D82" s="183">
        <f>'[96]Managerial P&amp;L-Admin'!$C82</f>
        <v>0</v>
      </c>
      <c r="E82" s="183">
        <f>[107]Sheet1!$C80</f>
        <v>0</v>
      </c>
      <c r="F82" s="183">
        <f t="shared" si="7"/>
        <v>0</v>
      </c>
      <c r="G82" s="183">
        <f>'[96]Managerial P&amp;L-Admin'!$D82</f>
        <v>0</v>
      </c>
      <c r="H82" s="183">
        <f>[107]Sheet1!$D80</f>
        <v>0</v>
      </c>
      <c r="I82" s="183">
        <f t="shared" si="8"/>
        <v>0</v>
      </c>
      <c r="J82" s="183">
        <f>'[96]Managerial P&amp;L-Admin'!$E82</f>
        <v>0</v>
      </c>
      <c r="K82" s="183">
        <f>[107]Sheet1!$E80</f>
        <v>0</v>
      </c>
      <c r="L82" s="183">
        <f t="shared" si="9"/>
        <v>0</v>
      </c>
      <c r="M82" s="183">
        <f>'[96]Managerial P&amp;L-Admin'!$F82</f>
        <v>0</v>
      </c>
      <c r="N82" s="183">
        <f>[107]Sheet1!$F80</f>
        <v>0</v>
      </c>
      <c r="O82" s="183">
        <f t="shared" si="10"/>
        <v>0</v>
      </c>
      <c r="P82" s="183">
        <f>'[96]Managerial P&amp;L-Admin'!$O82</f>
        <v>0</v>
      </c>
      <c r="Q82" s="183">
        <f>[107]Sheet1!$G80</f>
        <v>0</v>
      </c>
      <c r="R82" s="183">
        <f t="shared" si="11"/>
        <v>0</v>
      </c>
    </row>
    <row r="83" spans="1:18" s="15" customFormat="1" ht="15.95" customHeight="1" x14ac:dyDescent="0.2">
      <c r="A83" s="26" t="s">
        <v>1359</v>
      </c>
      <c r="B83" s="179">
        <f t="shared" si="6"/>
        <v>80</v>
      </c>
      <c r="C83" s="196" t="s">
        <v>1644</v>
      </c>
      <c r="D83" s="183">
        <f>'[96]Managerial P&amp;L-Admin'!$C83</f>
        <v>0</v>
      </c>
      <c r="E83" s="183">
        <f>[107]Sheet1!$C81</f>
        <v>0</v>
      </c>
      <c r="F83" s="183">
        <f t="shared" si="7"/>
        <v>0</v>
      </c>
      <c r="G83" s="183">
        <f>'[96]Managerial P&amp;L-Admin'!$D83</f>
        <v>0</v>
      </c>
      <c r="H83" s="183">
        <f>[107]Sheet1!$D81</f>
        <v>0</v>
      </c>
      <c r="I83" s="183">
        <f t="shared" si="8"/>
        <v>0</v>
      </c>
      <c r="J83" s="183">
        <f>'[96]Managerial P&amp;L-Admin'!$E83</f>
        <v>0</v>
      </c>
      <c r="K83" s="183">
        <f>[107]Sheet1!$E81</f>
        <v>0</v>
      </c>
      <c r="L83" s="183">
        <f t="shared" si="9"/>
        <v>0</v>
      </c>
      <c r="M83" s="183">
        <f>'[96]Managerial P&amp;L-Admin'!$F83</f>
        <v>0</v>
      </c>
      <c r="N83" s="183">
        <f>[107]Sheet1!$F81</f>
        <v>0</v>
      </c>
      <c r="O83" s="183">
        <f t="shared" si="10"/>
        <v>0</v>
      </c>
      <c r="P83" s="183">
        <f>'[96]Managerial P&amp;L-Admin'!$O83</f>
        <v>0</v>
      </c>
      <c r="Q83" s="183">
        <f>[107]Sheet1!$G81</f>
        <v>0</v>
      </c>
      <c r="R83" s="183">
        <f t="shared" si="11"/>
        <v>0</v>
      </c>
    </row>
    <row r="84" spans="1:18" s="15" customFormat="1" ht="15.95" customHeight="1" x14ac:dyDescent="0.2">
      <c r="A84" s="39"/>
      <c r="B84" s="180">
        <f t="shared" si="6"/>
        <v>81</v>
      </c>
      <c r="C84" s="196" t="s">
        <v>1644</v>
      </c>
      <c r="D84" s="183">
        <f>'[96]Managerial P&amp;L-Admin'!$C84</f>
        <v>0</v>
      </c>
      <c r="E84" s="183">
        <f>[107]Sheet1!$C82</f>
        <v>0</v>
      </c>
      <c r="F84" s="183">
        <f t="shared" si="7"/>
        <v>0</v>
      </c>
      <c r="G84" s="183">
        <f>'[96]Managerial P&amp;L-Admin'!$D84</f>
        <v>0</v>
      </c>
      <c r="H84" s="183">
        <f>[107]Sheet1!$D82</f>
        <v>0</v>
      </c>
      <c r="I84" s="183">
        <f t="shared" si="8"/>
        <v>0</v>
      </c>
      <c r="J84" s="183">
        <f>'[96]Managerial P&amp;L-Admin'!$E84</f>
        <v>0</v>
      </c>
      <c r="K84" s="183">
        <f>[107]Sheet1!$E82</f>
        <v>0</v>
      </c>
      <c r="L84" s="183">
        <f t="shared" si="9"/>
        <v>0</v>
      </c>
      <c r="M84" s="183">
        <f>'[96]Managerial P&amp;L-Admin'!$F84</f>
        <v>0</v>
      </c>
      <c r="N84" s="183">
        <f>[107]Sheet1!$F82</f>
        <v>0</v>
      </c>
      <c r="O84" s="183">
        <f t="shared" si="10"/>
        <v>0</v>
      </c>
      <c r="P84" s="183">
        <f>'[96]Managerial P&amp;L-Admin'!$O84</f>
        <v>0</v>
      </c>
      <c r="Q84" s="183">
        <f>[107]Sheet1!$G82</f>
        <v>0</v>
      </c>
      <c r="R84" s="183">
        <f t="shared" si="11"/>
        <v>0</v>
      </c>
    </row>
    <row r="85" spans="1:18" s="15" customFormat="1" ht="15.95" customHeight="1" x14ac:dyDescent="0.2">
      <c r="A85" s="25" t="s">
        <v>1042</v>
      </c>
      <c r="B85" s="178">
        <f t="shared" si="6"/>
        <v>82</v>
      </c>
      <c r="C85" s="196" t="s">
        <v>1644</v>
      </c>
      <c r="D85" s="183">
        <f>'[96]Managerial P&amp;L-Admin'!$C85</f>
        <v>0</v>
      </c>
      <c r="E85" s="183">
        <f>[107]Sheet1!$C83</f>
        <v>0</v>
      </c>
      <c r="F85" s="183">
        <f t="shared" si="7"/>
        <v>0</v>
      </c>
      <c r="G85" s="183">
        <f>'[96]Managerial P&amp;L-Admin'!$D85</f>
        <v>0</v>
      </c>
      <c r="H85" s="183">
        <f>[107]Sheet1!$D83</f>
        <v>0</v>
      </c>
      <c r="I85" s="183">
        <f t="shared" si="8"/>
        <v>0</v>
      </c>
      <c r="J85" s="183">
        <f>'[96]Managerial P&amp;L-Admin'!$E85</f>
        <v>0</v>
      </c>
      <c r="K85" s="183">
        <f>[107]Sheet1!$E83</f>
        <v>0</v>
      </c>
      <c r="L85" s="183">
        <f t="shared" si="9"/>
        <v>0</v>
      </c>
      <c r="M85" s="183">
        <f>'[96]Managerial P&amp;L-Admin'!$F85</f>
        <v>0</v>
      </c>
      <c r="N85" s="183">
        <f>[107]Sheet1!$F83</f>
        <v>0</v>
      </c>
      <c r="O85" s="183">
        <f t="shared" si="10"/>
        <v>0</v>
      </c>
      <c r="P85" s="183">
        <f>'[96]Managerial P&amp;L-Admin'!$O85</f>
        <v>0</v>
      </c>
      <c r="Q85" s="183">
        <f>[107]Sheet1!$G83</f>
        <v>0</v>
      </c>
      <c r="R85" s="183">
        <f t="shared" si="11"/>
        <v>0</v>
      </c>
    </row>
    <row r="86" spans="1:18" s="165" customFormat="1" ht="15.95" customHeight="1" x14ac:dyDescent="0.2">
      <c r="A86" s="164" t="s">
        <v>1294</v>
      </c>
      <c r="B86" s="181">
        <f t="shared" si="6"/>
        <v>83</v>
      </c>
      <c r="C86" s="173" t="s">
        <v>1634</v>
      </c>
      <c r="D86" s="183">
        <f>'[96]Managerial P&amp;L-Admin'!$C86</f>
        <v>0</v>
      </c>
      <c r="E86" s="183">
        <f>[107]Sheet1!$C84</f>
        <v>0</v>
      </c>
      <c r="F86" s="183">
        <f t="shared" si="7"/>
        <v>0</v>
      </c>
      <c r="G86" s="183">
        <f>'[96]Managerial P&amp;L-Admin'!$D86</f>
        <v>0</v>
      </c>
      <c r="H86" s="183">
        <f>[107]Sheet1!$D84</f>
        <v>0</v>
      </c>
      <c r="I86" s="183">
        <f t="shared" si="8"/>
        <v>0</v>
      </c>
      <c r="J86" s="183">
        <f>'[96]Managerial P&amp;L-Admin'!$E86</f>
        <v>0</v>
      </c>
      <c r="K86" s="183">
        <f>[107]Sheet1!$E84</f>
        <v>0</v>
      </c>
      <c r="L86" s="183">
        <f t="shared" si="9"/>
        <v>0</v>
      </c>
      <c r="M86" s="183">
        <f>'[96]Managerial P&amp;L-Admin'!$F86</f>
        <v>0</v>
      </c>
      <c r="N86" s="183">
        <f>[107]Sheet1!$F84</f>
        <v>0</v>
      </c>
      <c r="O86" s="183">
        <f t="shared" si="10"/>
        <v>0</v>
      </c>
      <c r="P86" s="183">
        <f>'[96]Managerial P&amp;L-Admin'!$O86</f>
        <v>0</v>
      </c>
      <c r="Q86" s="183">
        <f>[107]Sheet1!$G84</f>
        <v>0</v>
      </c>
      <c r="R86" s="184">
        <f t="shared" si="11"/>
        <v>0</v>
      </c>
    </row>
    <row r="87" spans="1:18" ht="15.95" customHeight="1" x14ac:dyDescent="0.2">
      <c r="A87" s="26" t="s">
        <v>1378</v>
      </c>
      <c r="B87" s="179">
        <f t="shared" si="6"/>
        <v>84</v>
      </c>
      <c r="C87" s="196" t="s">
        <v>1644</v>
      </c>
      <c r="D87" s="183">
        <f>'[96]Managerial P&amp;L-Admin'!$C87</f>
        <v>0</v>
      </c>
      <c r="E87" s="183">
        <f>[107]Sheet1!$C85</f>
        <v>0</v>
      </c>
      <c r="F87" s="183">
        <f t="shared" si="7"/>
        <v>0</v>
      </c>
      <c r="G87" s="183">
        <f>'[96]Managerial P&amp;L-Admin'!$D87</f>
        <v>0</v>
      </c>
      <c r="H87" s="183">
        <f>[107]Sheet1!$D85</f>
        <v>0</v>
      </c>
      <c r="I87" s="183">
        <f t="shared" si="8"/>
        <v>0</v>
      </c>
      <c r="J87" s="183">
        <f>'[96]Managerial P&amp;L-Admin'!$E87</f>
        <v>0</v>
      </c>
      <c r="K87" s="183">
        <f>[107]Sheet1!$E85</f>
        <v>0</v>
      </c>
      <c r="L87" s="183">
        <f t="shared" si="9"/>
        <v>0</v>
      </c>
      <c r="M87" s="183">
        <f>'[96]Managerial P&amp;L-Admin'!$F87</f>
        <v>0</v>
      </c>
      <c r="N87" s="183">
        <f>[107]Sheet1!$F85</f>
        <v>0</v>
      </c>
      <c r="O87" s="183">
        <f t="shared" si="10"/>
        <v>0</v>
      </c>
      <c r="P87" s="183">
        <f>'[96]Managerial P&amp;L-Admin'!$O87</f>
        <v>0</v>
      </c>
      <c r="Q87" s="183">
        <f>[107]Sheet1!$G85</f>
        <v>0</v>
      </c>
      <c r="R87" s="183">
        <f t="shared" si="11"/>
        <v>0</v>
      </c>
    </row>
    <row r="88" spans="1:18" ht="15.95" customHeight="1" x14ac:dyDescent="0.2">
      <c r="A88" s="26" t="s">
        <v>1379</v>
      </c>
      <c r="B88" s="179">
        <f t="shared" si="6"/>
        <v>85</v>
      </c>
      <c r="C88" s="196" t="s">
        <v>1644</v>
      </c>
      <c r="D88" s="183">
        <f>'[96]Managerial P&amp;L-Admin'!$C88</f>
        <v>0</v>
      </c>
      <c r="E88" s="183">
        <f>[107]Sheet1!$C86</f>
        <v>0</v>
      </c>
      <c r="F88" s="183">
        <f t="shared" si="7"/>
        <v>0</v>
      </c>
      <c r="G88" s="183">
        <f>'[96]Managerial P&amp;L-Admin'!$D88</f>
        <v>0</v>
      </c>
      <c r="H88" s="183">
        <f>[107]Sheet1!$D86</f>
        <v>0</v>
      </c>
      <c r="I88" s="183">
        <f t="shared" si="8"/>
        <v>0</v>
      </c>
      <c r="J88" s="183">
        <f>'[96]Managerial P&amp;L-Admin'!$E88</f>
        <v>0</v>
      </c>
      <c r="K88" s="183">
        <f>[107]Sheet1!$E86</f>
        <v>0</v>
      </c>
      <c r="L88" s="183">
        <f t="shared" si="9"/>
        <v>0</v>
      </c>
      <c r="M88" s="183">
        <f>'[96]Managerial P&amp;L-Admin'!$F88</f>
        <v>0</v>
      </c>
      <c r="N88" s="183">
        <f>[107]Sheet1!$F86</f>
        <v>0</v>
      </c>
      <c r="O88" s="183">
        <f t="shared" si="10"/>
        <v>0</v>
      </c>
      <c r="P88" s="183">
        <f>'[96]Managerial P&amp;L-Admin'!$O88</f>
        <v>0</v>
      </c>
      <c r="Q88" s="183">
        <f>[107]Sheet1!$G86</f>
        <v>0</v>
      </c>
      <c r="R88" s="183">
        <f t="shared" si="11"/>
        <v>0</v>
      </c>
    </row>
    <row r="89" spans="1:18" ht="15.95" customHeight="1" x14ac:dyDescent="0.2">
      <c r="A89" s="26" t="s">
        <v>1284</v>
      </c>
      <c r="B89" s="179">
        <f t="shared" si="6"/>
        <v>86</v>
      </c>
      <c r="C89" s="196" t="s">
        <v>1644</v>
      </c>
      <c r="D89" s="183">
        <f>'[96]Managerial P&amp;L-Admin'!$C89</f>
        <v>0</v>
      </c>
      <c r="E89" s="183">
        <f>[107]Sheet1!$C87</f>
        <v>0</v>
      </c>
      <c r="F89" s="183">
        <f t="shared" si="7"/>
        <v>0</v>
      </c>
      <c r="G89" s="183">
        <f>'[96]Managerial P&amp;L-Admin'!$D89</f>
        <v>0</v>
      </c>
      <c r="H89" s="183">
        <f>[107]Sheet1!$D87</f>
        <v>0</v>
      </c>
      <c r="I89" s="183">
        <f t="shared" si="8"/>
        <v>0</v>
      </c>
      <c r="J89" s="183">
        <f>'[96]Managerial P&amp;L-Admin'!$E89</f>
        <v>0</v>
      </c>
      <c r="K89" s="183">
        <f>[107]Sheet1!$E87</f>
        <v>0</v>
      </c>
      <c r="L89" s="183">
        <f t="shared" si="9"/>
        <v>0</v>
      </c>
      <c r="M89" s="183">
        <f>'[96]Managerial P&amp;L-Admin'!$F89</f>
        <v>0</v>
      </c>
      <c r="N89" s="183">
        <f>[107]Sheet1!$F87</f>
        <v>0</v>
      </c>
      <c r="O89" s="183">
        <f t="shared" si="10"/>
        <v>0</v>
      </c>
      <c r="P89" s="183">
        <f>'[96]Managerial P&amp;L-Admin'!$O89</f>
        <v>0</v>
      </c>
      <c r="Q89" s="183">
        <f>[107]Sheet1!$G87</f>
        <v>0</v>
      </c>
      <c r="R89" s="183">
        <f t="shared" si="11"/>
        <v>0</v>
      </c>
    </row>
    <row r="90" spans="1:18" ht="15.95" customHeight="1" x14ac:dyDescent="0.2">
      <c r="A90" s="26" t="s">
        <v>1610</v>
      </c>
      <c r="B90" s="179">
        <f t="shared" si="6"/>
        <v>87</v>
      </c>
      <c r="C90" s="196" t="s">
        <v>1644</v>
      </c>
      <c r="D90" s="183">
        <f>'[96]Managerial P&amp;L-Admin'!$C90</f>
        <v>0</v>
      </c>
      <c r="E90" s="183">
        <f>[107]Sheet1!$C88</f>
        <v>0</v>
      </c>
      <c r="F90" s="183">
        <f t="shared" si="7"/>
        <v>0</v>
      </c>
      <c r="G90" s="183">
        <f>'[96]Managerial P&amp;L-Admin'!$D90</f>
        <v>0</v>
      </c>
      <c r="H90" s="183">
        <f>[107]Sheet1!$D88</f>
        <v>0</v>
      </c>
      <c r="I90" s="183">
        <f t="shared" si="8"/>
        <v>0</v>
      </c>
      <c r="J90" s="183">
        <f>'[96]Managerial P&amp;L-Admin'!$E90</f>
        <v>0</v>
      </c>
      <c r="K90" s="183">
        <f>[107]Sheet1!$E88</f>
        <v>0</v>
      </c>
      <c r="L90" s="183">
        <f t="shared" si="9"/>
        <v>0</v>
      </c>
      <c r="M90" s="183">
        <f>'[96]Managerial P&amp;L-Admin'!$F90</f>
        <v>0</v>
      </c>
      <c r="N90" s="183">
        <f>[107]Sheet1!$F88</f>
        <v>0</v>
      </c>
      <c r="O90" s="183">
        <f t="shared" si="10"/>
        <v>0</v>
      </c>
      <c r="P90" s="183">
        <f>'[96]Managerial P&amp;L-Admin'!$O90</f>
        <v>0</v>
      </c>
      <c r="Q90" s="183">
        <f>[107]Sheet1!$G88</f>
        <v>0</v>
      </c>
      <c r="R90" s="183">
        <f t="shared" si="11"/>
        <v>0</v>
      </c>
    </row>
    <row r="91" spans="1:18" ht="15.95" customHeight="1" x14ac:dyDescent="0.2">
      <c r="A91" s="26" t="s">
        <v>1333</v>
      </c>
      <c r="B91" s="179">
        <f t="shared" si="6"/>
        <v>88</v>
      </c>
      <c r="C91" s="196" t="s">
        <v>1644</v>
      </c>
      <c r="D91" s="183">
        <f>'[96]Managerial P&amp;L-Admin'!$C91</f>
        <v>0</v>
      </c>
      <c r="E91" s="183">
        <f>[107]Sheet1!$C89</f>
        <v>0</v>
      </c>
      <c r="F91" s="183">
        <f t="shared" si="7"/>
        <v>0</v>
      </c>
      <c r="G91" s="183">
        <f>'[96]Managerial P&amp;L-Admin'!$D91</f>
        <v>0</v>
      </c>
      <c r="H91" s="183">
        <f>[107]Sheet1!$D89</f>
        <v>0</v>
      </c>
      <c r="I91" s="183">
        <f t="shared" si="8"/>
        <v>0</v>
      </c>
      <c r="J91" s="183">
        <f>'[96]Managerial P&amp;L-Admin'!$E91</f>
        <v>0</v>
      </c>
      <c r="K91" s="183">
        <f>[107]Sheet1!$E89</f>
        <v>0</v>
      </c>
      <c r="L91" s="183">
        <f t="shared" si="9"/>
        <v>0</v>
      </c>
      <c r="M91" s="183">
        <f>'[96]Managerial P&amp;L-Admin'!$F91</f>
        <v>0</v>
      </c>
      <c r="N91" s="183">
        <f>[107]Sheet1!$F89</f>
        <v>0</v>
      </c>
      <c r="O91" s="183">
        <f t="shared" si="10"/>
        <v>0</v>
      </c>
      <c r="P91" s="183">
        <f>'[96]Managerial P&amp;L-Admin'!$O91</f>
        <v>0</v>
      </c>
      <c r="Q91" s="183">
        <f>[107]Sheet1!$G89</f>
        <v>0</v>
      </c>
      <c r="R91" s="183">
        <f t="shared" si="11"/>
        <v>0</v>
      </c>
    </row>
    <row r="92" spans="1:18" ht="15.95" customHeight="1" x14ac:dyDescent="0.2">
      <c r="A92" s="26" t="s">
        <v>1552</v>
      </c>
      <c r="B92" s="179">
        <f t="shared" si="6"/>
        <v>89</v>
      </c>
      <c r="C92" s="196" t="s">
        <v>1644</v>
      </c>
      <c r="D92" s="183">
        <f>'[96]Managerial P&amp;L-Admin'!$C92</f>
        <v>0</v>
      </c>
      <c r="E92" s="183">
        <f>[107]Sheet1!$C90</f>
        <v>0</v>
      </c>
      <c r="F92" s="183">
        <f t="shared" si="7"/>
        <v>0</v>
      </c>
      <c r="G92" s="183">
        <f>'[96]Managerial P&amp;L-Admin'!$D92</f>
        <v>0</v>
      </c>
      <c r="H92" s="183">
        <f>[107]Sheet1!$D90</f>
        <v>0</v>
      </c>
      <c r="I92" s="183">
        <f t="shared" si="8"/>
        <v>0</v>
      </c>
      <c r="J92" s="183">
        <f>'[96]Managerial P&amp;L-Admin'!$E92</f>
        <v>0</v>
      </c>
      <c r="K92" s="183">
        <f>[107]Sheet1!$E90</f>
        <v>0</v>
      </c>
      <c r="L92" s="183">
        <f t="shared" si="9"/>
        <v>0</v>
      </c>
      <c r="M92" s="183">
        <f>'[96]Managerial P&amp;L-Admin'!$F92</f>
        <v>0</v>
      </c>
      <c r="N92" s="183">
        <f>[107]Sheet1!$F90</f>
        <v>0</v>
      </c>
      <c r="O92" s="183">
        <f t="shared" si="10"/>
        <v>0</v>
      </c>
      <c r="P92" s="183">
        <f>'[96]Managerial P&amp;L-Admin'!$O92</f>
        <v>0</v>
      </c>
      <c r="Q92" s="183">
        <f>[107]Sheet1!$G90</f>
        <v>0</v>
      </c>
      <c r="R92" s="183">
        <f t="shared" si="11"/>
        <v>0</v>
      </c>
    </row>
    <row r="93" spans="1:18" ht="15.95" customHeight="1" x14ac:dyDescent="0.2">
      <c r="A93" s="26" t="s">
        <v>1368</v>
      </c>
      <c r="B93" s="179">
        <f t="shared" si="6"/>
        <v>90</v>
      </c>
      <c r="C93" s="196" t="s">
        <v>1644</v>
      </c>
      <c r="D93" s="183">
        <f>'[96]Managerial P&amp;L-Admin'!$C93</f>
        <v>0</v>
      </c>
      <c r="E93" s="183">
        <f>[107]Sheet1!$C91</f>
        <v>0</v>
      </c>
      <c r="F93" s="183">
        <f t="shared" si="7"/>
        <v>0</v>
      </c>
      <c r="G93" s="183">
        <f>'[96]Managerial P&amp;L-Admin'!$D93</f>
        <v>0</v>
      </c>
      <c r="H93" s="183">
        <f>[107]Sheet1!$D91</f>
        <v>0</v>
      </c>
      <c r="I93" s="183">
        <f t="shared" si="8"/>
        <v>0</v>
      </c>
      <c r="J93" s="183">
        <f>'[96]Managerial P&amp;L-Admin'!$E93</f>
        <v>0</v>
      </c>
      <c r="K93" s="183">
        <f>[107]Sheet1!$E91</f>
        <v>0</v>
      </c>
      <c r="L93" s="183">
        <f t="shared" si="9"/>
        <v>0</v>
      </c>
      <c r="M93" s="183">
        <f>'[96]Managerial P&amp;L-Admin'!$F93</f>
        <v>0</v>
      </c>
      <c r="N93" s="183">
        <f>[107]Sheet1!$F91</f>
        <v>0</v>
      </c>
      <c r="O93" s="183">
        <f t="shared" si="10"/>
        <v>0</v>
      </c>
      <c r="P93" s="183">
        <f>'[96]Managerial P&amp;L-Admin'!$O93</f>
        <v>0</v>
      </c>
      <c r="Q93" s="183">
        <f>[107]Sheet1!$G91</f>
        <v>0</v>
      </c>
      <c r="R93" s="183">
        <f t="shared" si="11"/>
        <v>0</v>
      </c>
    </row>
    <row r="94" spans="1:18" ht="15.95" customHeight="1" x14ac:dyDescent="0.2">
      <c r="A94" s="26" t="s">
        <v>1369</v>
      </c>
      <c r="B94" s="179">
        <f t="shared" si="6"/>
        <v>91</v>
      </c>
      <c r="C94" s="196" t="s">
        <v>1644</v>
      </c>
      <c r="D94" s="183">
        <f>'[96]Managerial P&amp;L-Admin'!$C94</f>
        <v>0</v>
      </c>
      <c r="E94" s="183">
        <f>[107]Sheet1!$C92</f>
        <v>0</v>
      </c>
      <c r="F94" s="183">
        <f t="shared" si="7"/>
        <v>0</v>
      </c>
      <c r="G94" s="183">
        <f>'[96]Managerial P&amp;L-Admin'!$D94</f>
        <v>0</v>
      </c>
      <c r="H94" s="183">
        <f>[107]Sheet1!$D92</f>
        <v>0</v>
      </c>
      <c r="I94" s="183">
        <f t="shared" si="8"/>
        <v>0</v>
      </c>
      <c r="J94" s="183">
        <f>'[96]Managerial P&amp;L-Admin'!$E94</f>
        <v>0</v>
      </c>
      <c r="K94" s="183">
        <f>[107]Sheet1!$E92</f>
        <v>0</v>
      </c>
      <c r="L94" s="183">
        <f t="shared" si="9"/>
        <v>0</v>
      </c>
      <c r="M94" s="183">
        <f>'[96]Managerial P&amp;L-Admin'!$F94</f>
        <v>0</v>
      </c>
      <c r="N94" s="183">
        <f>[107]Sheet1!$F92</f>
        <v>0</v>
      </c>
      <c r="O94" s="183">
        <f t="shared" si="10"/>
        <v>0</v>
      </c>
      <c r="P94" s="183">
        <f>'[96]Managerial P&amp;L-Admin'!$O94</f>
        <v>0</v>
      </c>
      <c r="Q94" s="183">
        <f>[107]Sheet1!$G92</f>
        <v>0</v>
      </c>
      <c r="R94" s="183">
        <f t="shared" si="11"/>
        <v>0</v>
      </c>
    </row>
    <row r="95" spans="1:18" ht="15.95" customHeight="1" x14ac:dyDescent="0.2">
      <c r="A95" s="26" t="s">
        <v>1370</v>
      </c>
      <c r="B95" s="179">
        <f t="shared" si="6"/>
        <v>92</v>
      </c>
      <c r="C95" s="196" t="s">
        <v>1644</v>
      </c>
      <c r="D95" s="183">
        <f>'[96]Managerial P&amp;L-Admin'!$C95</f>
        <v>0</v>
      </c>
      <c r="E95" s="183">
        <f>[107]Sheet1!$C93</f>
        <v>0</v>
      </c>
      <c r="F95" s="183">
        <f t="shared" si="7"/>
        <v>0</v>
      </c>
      <c r="G95" s="183">
        <f>'[96]Managerial P&amp;L-Admin'!$D95</f>
        <v>0</v>
      </c>
      <c r="H95" s="183">
        <f>[107]Sheet1!$D93</f>
        <v>0</v>
      </c>
      <c r="I95" s="183">
        <f t="shared" si="8"/>
        <v>0</v>
      </c>
      <c r="J95" s="183">
        <f>'[96]Managerial P&amp;L-Admin'!$E95</f>
        <v>0</v>
      </c>
      <c r="K95" s="183">
        <f>[107]Sheet1!$E93</f>
        <v>0</v>
      </c>
      <c r="L95" s="183">
        <f t="shared" si="9"/>
        <v>0</v>
      </c>
      <c r="M95" s="183">
        <f>'[96]Managerial P&amp;L-Admin'!$F95</f>
        <v>0</v>
      </c>
      <c r="N95" s="183">
        <f>[107]Sheet1!$F93</f>
        <v>0</v>
      </c>
      <c r="O95" s="183">
        <f t="shared" si="10"/>
        <v>0</v>
      </c>
      <c r="P95" s="183">
        <f>'[96]Managerial P&amp;L-Admin'!$O95</f>
        <v>0</v>
      </c>
      <c r="Q95" s="183">
        <f>[107]Sheet1!$G93</f>
        <v>0</v>
      </c>
      <c r="R95" s="183">
        <f t="shared" si="11"/>
        <v>0</v>
      </c>
    </row>
    <row r="96" spans="1:18" ht="15.95" customHeight="1" x14ac:dyDescent="0.2">
      <c r="A96" s="26" t="s">
        <v>1372</v>
      </c>
      <c r="B96" s="179">
        <f t="shared" si="6"/>
        <v>93</v>
      </c>
      <c r="C96" s="196" t="s">
        <v>1644</v>
      </c>
      <c r="D96" s="183">
        <f>'[96]Managerial P&amp;L-Admin'!$C96</f>
        <v>0</v>
      </c>
      <c r="E96" s="183">
        <f>[107]Sheet1!$C94</f>
        <v>0</v>
      </c>
      <c r="F96" s="183">
        <f t="shared" si="7"/>
        <v>0</v>
      </c>
      <c r="G96" s="183">
        <f>'[96]Managerial P&amp;L-Admin'!$D96</f>
        <v>0</v>
      </c>
      <c r="H96" s="183">
        <f>[107]Sheet1!$D94</f>
        <v>0</v>
      </c>
      <c r="I96" s="183">
        <f t="shared" si="8"/>
        <v>0</v>
      </c>
      <c r="J96" s="183">
        <f>'[96]Managerial P&amp;L-Admin'!$E96</f>
        <v>0</v>
      </c>
      <c r="K96" s="183">
        <f>[107]Sheet1!$E94</f>
        <v>0</v>
      </c>
      <c r="L96" s="183">
        <f t="shared" si="9"/>
        <v>0</v>
      </c>
      <c r="M96" s="183">
        <f>'[96]Managerial P&amp;L-Admin'!$F96</f>
        <v>0</v>
      </c>
      <c r="N96" s="183">
        <f>[107]Sheet1!$F94</f>
        <v>0</v>
      </c>
      <c r="O96" s="183">
        <f t="shared" si="10"/>
        <v>0</v>
      </c>
      <c r="P96" s="183">
        <f>'[96]Managerial P&amp;L-Admin'!$O96</f>
        <v>0</v>
      </c>
      <c r="Q96" s="183">
        <f>[107]Sheet1!$G94</f>
        <v>0</v>
      </c>
      <c r="R96" s="183">
        <f t="shared" si="11"/>
        <v>0</v>
      </c>
    </row>
    <row r="97" spans="1:18" ht="15.95" customHeight="1" x14ac:dyDescent="0.2">
      <c r="A97" s="26" t="s">
        <v>1374</v>
      </c>
      <c r="B97" s="179">
        <f t="shared" si="6"/>
        <v>94</v>
      </c>
      <c r="C97" s="196" t="s">
        <v>1644</v>
      </c>
      <c r="D97" s="183">
        <f>'[96]Managerial P&amp;L-Admin'!$C97</f>
        <v>0</v>
      </c>
      <c r="E97" s="183" t="str">
        <f>[107]Sheet1!$C95</f>
        <v>690,640.01</v>
      </c>
      <c r="F97" s="183">
        <f t="shared" si="7"/>
        <v>-690640.01</v>
      </c>
      <c r="G97" s="183">
        <f>'[96]Managerial P&amp;L-Admin'!$D97</f>
        <v>0</v>
      </c>
      <c r="H97" s="183" t="str">
        <f>[107]Sheet1!$D95</f>
        <v>179,766.70</v>
      </c>
      <c r="I97" s="183">
        <f t="shared" si="8"/>
        <v>-179766.7</v>
      </c>
      <c r="J97" s="183">
        <f>'[96]Managerial P&amp;L-Admin'!$E97</f>
        <v>0</v>
      </c>
      <c r="K97" s="183" t="str">
        <f>[107]Sheet1!$E95</f>
        <v>1,333,899.67</v>
      </c>
      <c r="L97" s="183">
        <f t="shared" si="9"/>
        <v>-1333899.67</v>
      </c>
      <c r="M97" s="183">
        <f>'[96]Managerial P&amp;L-Admin'!$F97</f>
        <v>0</v>
      </c>
      <c r="N97" s="183" t="str">
        <f>[107]Sheet1!$F95</f>
        <v>957,366.54</v>
      </c>
      <c r="O97" s="183">
        <f t="shared" si="10"/>
        <v>-957366.54</v>
      </c>
      <c r="P97" s="183">
        <f>'[96]Managerial P&amp;L-Admin'!$O97</f>
        <v>0</v>
      </c>
      <c r="Q97" s="183" t="str">
        <f>[107]Sheet1!$G95</f>
        <v>3,161,672.92</v>
      </c>
      <c r="R97" s="183">
        <f t="shared" si="11"/>
        <v>-3161672.92</v>
      </c>
    </row>
    <row r="98" spans="1:18" ht="15.95" customHeight="1" x14ac:dyDescent="0.2">
      <c r="A98" s="26"/>
      <c r="B98" s="179">
        <f t="shared" si="6"/>
        <v>95</v>
      </c>
      <c r="C98" s="196" t="s">
        <v>1644</v>
      </c>
      <c r="D98" s="183">
        <f>'[96]Managerial P&amp;L-Admin'!$C98</f>
        <v>0</v>
      </c>
      <c r="E98" s="183" t="str">
        <f>[107]Sheet1!$C96</f>
        <v>690,640.01</v>
      </c>
      <c r="F98" s="183">
        <f t="shared" si="7"/>
        <v>-690640.01</v>
      </c>
      <c r="G98" s="183">
        <f>'[96]Managerial P&amp;L-Admin'!$D98</f>
        <v>0</v>
      </c>
      <c r="H98" s="183" t="str">
        <f>[107]Sheet1!$D96</f>
        <v>179,766.70</v>
      </c>
      <c r="I98" s="183">
        <f t="shared" si="8"/>
        <v>-179766.7</v>
      </c>
      <c r="J98" s="183">
        <f>'[96]Managerial P&amp;L-Admin'!$E98</f>
        <v>0</v>
      </c>
      <c r="K98" s="183">
        <f>[107]Sheet1!$E96</f>
        <v>0</v>
      </c>
      <c r="L98" s="183">
        <f t="shared" si="9"/>
        <v>0</v>
      </c>
      <c r="M98" s="183">
        <f>'[96]Managerial P&amp;L-Admin'!$F98</f>
        <v>0</v>
      </c>
      <c r="N98" s="183">
        <f>[107]Sheet1!$F96</f>
        <v>0</v>
      </c>
      <c r="O98" s="183">
        <f t="shared" si="10"/>
        <v>0</v>
      </c>
      <c r="P98" s="183">
        <f>'[96]Managerial P&amp;L-Admin'!$O98</f>
        <v>0</v>
      </c>
      <c r="Q98" s="183">
        <f>[107]Sheet1!$G96</f>
        <v>0</v>
      </c>
      <c r="R98" s="183">
        <f t="shared" si="11"/>
        <v>0</v>
      </c>
    </row>
    <row r="99" spans="1:18" s="15" customFormat="1" ht="15.95" customHeight="1" x14ac:dyDescent="0.2">
      <c r="A99" s="25" t="s">
        <v>1066</v>
      </c>
      <c r="B99" s="178">
        <f t="shared" si="6"/>
        <v>96</v>
      </c>
      <c r="C99" s="196" t="s">
        <v>1644</v>
      </c>
      <c r="D99" s="183">
        <f>'[96]Managerial P&amp;L-Admin'!$C99</f>
        <v>0</v>
      </c>
      <c r="E99" s="183" t="str">
        <f>[107]Sheet1!$C97</f>
        <v>194,437.66</v>
      </c>
      <c r="F99" s="183">
        <f t="shared" si="7"/>
        <v>-194437.66</v>
      </c>
      <c r="G99" s="183">
        <f>'[96]Managerial P&amp;L-Admin'!$D99</f>
        <v>0</v>
      </c>
      <c r="H99" s="183">
        <f>[107]Sheet1!$D97</f>
        <v>0</v>
      </c>
      <c r="I99" s="183">
        <f t="shared" si="8"/>
        <v>0</v>
      </c>
      <c r="J99" s="183">
        <f>'[96]Managerial P&amp;L-Admin'!$E99</f>
        <v>0</v>
      </c>
      <c r="K99" s="183" t="str">
        <f>[107]Sheet1!$E97</f>
        <v>243,120.00</v>
      </c>
      <c r="L99" s="183">
        <f t="shared" si="9"/>
        <v>-243120</v>
      </c>
      <c r="M99" s="183">
        <f>'[96]Managerial P&amp;L-Admin'!$F99</f>
        <v>0</v>
      </c>
      <c r="N99" s="183" t="str">
        <f>[107]Sheet1!$F97</f>
        <v>439,497.09</v>
      </c>
      <c r="O99" s="183">
        <f t="shared" si="10"/>
        <v>-439497.09</v>
      </c>
      <c r="P99" s="183">
        <f>'[96]Managerial P&amp;L-Admin'!$O99</f>
        <v>0</v>
      </c>
      <c r="Q99" s="183" t="str">
        <f>[107]Sheet1!$G97</f>
        <v>877,054.75</v>
      </c>
      <c r="R99" s="183">
        <f t="shared" si="11"/>
        <v>-877054.75</v>
      </c>
    </row>
    <row r="100" spans="1:18" s="165" customFormat="1" ht="15.95" customHeight="1" x14ac:dyDescent="0.2">
      <c r="A100" s="164" t="s">
        <v>1294</v>
      </c>
      <c r="B100" s="181">
        <f t="shared" si="6"/>
        <v>97</v>
      </c>
      <c r="C100" s="173" t="s">
        <v>1634</v>
      </c>
      <c r="D100" s="183">
        <f>'[96]Managerial P&amp;L-Admin'!$C100</f>
        <v>0</v>
      </c>
      <c r="E100" s="183">
        <f>[107]Sheet1!$C98</f>
        <v>0</v>
      </c>
      <c r="F100" s="183">
        <f t="shared" si="7"/>
        <v>0</v>
      </c>
      <c r="G100" s="183">
        <f>'[96]Managerial P&amp;L-Admin'!$D100</f>
        <v>0</v>
      </c>
      <c r="H100" s="183">
        <f>[107]Sheet1!$D98</f>
        <v>0</v>
      </c>
      <c r="I100" s="183">
        <f t="shared" si="8"/>
        <v>0</v>
      </c>
      <c r="J100" s="183">
        <f>'[96]Managerial P&amp;L-Admin'!$E100</f>
        <v>0</v>
      </c>
      <c r="K100" s="183">
        <f>[107]Sheet1!$E98</f>
        <v>0</v>
      </c>
      <c r="L100" s="183">
        <f t="shared" si="9"/>
        <v>0</v>
      </c>
      <c r="M100" s="183">
        <f>'[96]Managerial P&amp;L-Admin'!$F100</f>
        <v>0</v>
      </c>
      <c r="N100" s="183">
        <f>[107]Sheet1!$F98</f>
        <v>0</v>
      </c>
      <c r="O100" s="183">
        <f t="shared" si="10"/>
        <v>0</v>
      </c>
      <c r="P100" s="183">
        <f>'[96]Managerial P&amp;L-Admin'!$O100</f>
        <v>0</v>
      </c>
      <c r="Q100" s="183">
        <f>[107]Sheet1!$G98</f>
        <v>0</v>
      </c>
      <c r="R100" s="184">
        <f t="shared" si="11"/>
        <v>0</v>
      </c>
    </row>
    <row r="101" spans="1:18" ht="15.95" customHeight="1" x14ac:dyDescent="0.2">
      <c r="A101" s="26" t="s">
        <v>1381</v>
      </c>
      <c r="B101" s="179">
        <f t="shared" si="6"/>
        <v>98</v>
      </c>
      <c r="C101" s="196" t="s">
        <v>1644</v>
      </c>
      <c r="D101" s="183">
        <f>'[96]Managerial P&amp;L-Admin'!$C101</f>
        <v>0</v>
      </c>
      <c r="E101" s="183" t="str">
        <f>[107]Sheet1!$C99</f>
        <v>420,730.65</v>
      </c>
      <c r="F101" s="183">
        <f t="shared" si="7"/>
        <v>-420730.65</v>
      </c>
      <c r="G101" s="183">
        <f>'[96]Managerial P&amp;L-Admin'!$D101</f>
        <v>0</v>
      </c>
      <c r="H101" s="183" t="str">
        <f>[107]Sheet1!$D99</f>
        <v>104,295.00</v>
      </c>
      <c r="I101" s="183">
        <f t="shared" si="8"/>
        <v>-104295</v>
      </c>
      <c r="J101" s="183">
        <f>'[96]Managerial P&amp;L-Admin'!$E101</f>
        <v>0</v>
      </c>
      <c r="K101" s="183" t="str">
        <f>[107]Sheet1!$E99</f>
        <v>959,648.00</v>
      </c>
      <c r="L101" s="183">
        <f t="shared" si="9"/>
        <v>-959648</v>
      </c>
      <c r="M101" s="183">
        <f>'[96]Managerial P&amp;L-Admin'!$F101</f>
        <v>0</v>
      </c>
      <c r="N101" s="183" t="str">
        <f>[107]Sheet1!$F99</f>
        <v>442,397.45</v>
      </c>
      <c r="O101" s="183">
        <f t="shared" si="10"/>
        <v>-442397.45</v>
      </c>
      <c r="P101" s="183">
        <f>'[96]Managerial P&amp;L-Admin'!$O101</f>
        <v>0</v>
      </c>
      <c r="Q101" s="183" t="str">
        <f>[107]Sheet1!$G99</f>
        <v>1,927,071.10</v>
      </c>
      <c r="R101" s="183">
        <f t="shared" si="11"/>
        <v>-1927071.1</v>
      </c>
    </row>
    <row r="102" spans="1:18" ht="15.95" customHeight="1" x14ac:dyDescent="0.2">
      <c r="A102" s="26" t="s">
        <v>1382</v>
      </c>
      <c r="B102" s="179">
        <f t="shared" si="6"/>
        <v>99</v>
      </c>
      <c r="C102" s="196" t="s">
        <v>1644</v>
      </c>
      <c r="D102" s="183">
        <f>'[96]Managerial P&amp;L-Admin'!$C102</f>
        <v>0</v>
      </c>
      <c r="E102" s="183" t="str">
        <f>[107]Sheet1!$C100</f>
        <v>75,471.70</v>
      </c>
      <c r="F102" s="183">
        <f t="shared" si="7"/>
        <v>-75471.7</v>
      </c>
      <c r="G102" s="183">
        <f>'[96]Managerial P&amp;L-Admin'!$D102</f>
        <v>0</v>
      </c>
      <c r="H102" s="183" t="str">
        <f>[107]Sheet1!$D100</f>
        <v>75,471.70</v>
      </c>
      <c r="I102" s="183">
        <f t="shared" si="8"/>
        <v>-75471.7</v>
      </c>
      <c r="J102" s="183">
        <f>'[96]Managerial P&amp;L-Admin'!$E102</f>
        <v>0</v>
      </c>
      <c r="K102" s="183" t="str">
        <f>[107]Sheet1!$E100</f>
        <v>131,131.67</v>
      </c>
      <c r="L102" s="183">
        <f t="shared" si="9"/>
        <v>-131131.67000000001</v>
      </c>
      <c r="M102" s="183">
        <f>'[96]Managerial P&amp;L-Admin'!$F102</f>
        <v>0</v>
      </c>
      <c r="N102" s="183" t="str">
        <f>[107]Sheet1!$F100</f>
        <v>75,472.00</v>
      </c>
      <c r="O102" s="183">
        <f t="shared" si="10"/>
        <v>-75472</v>
      </c>
      <c r="P102" s="183">
        <f>'[96]Managerial P&amp;L-Admin'!$O102</f>
        <v>0</v>
      </c>
      <c r="Q102" s="183" t="str">
        <f>[107]Sheet1!$G100</f>
        <v>357,547.07</v>
      </c>
      <c r="R102" s="183">
        <f t="shared" si="11"/>
        <v>-357547.07</v>
      </c>
    </row>
    <row r="103" spans="1:18" ht="15.95" customHeight="1" x14ac:dyDescent="0.2">
      <c r="A103" s="26" t="s">
        <v>1383</v>
      </c>
      <c r="B103" s="179">
        <f t="shared" si="6"/>
        <v>100</v>
      </c>
      <c r="C103" s="196" t="s">
        <v>1644</v>
      </c>
      <c r="D103" s="183">
        <f>'[96]Managerial P&amp;L-Admin'!$C103</f>
        <v>0</v>
      </c>
      <c r="E103" s="183">
        <f>[107]Sheet1!$C101</f>
        <v>0</v>
      </c>
      <c r="F103" s="183">
        <f t="shared" si="7"/>
        <v>0</v>
      </c>
      <c r="G103" s="183">
        <f>'[96]Managerial P&amp;L-Admin'!$D103</f>
        <v>0</v>
      </c>
      <c r="H103" s="183">
        <f>[107]Sheet1!$D101</f>
        <v>0</v>
      </c>
      <c r="I103" s="183">
        <f t="shared" si="8"/>
        <v>0</v>
      </c>
      <c r="J103" s="183">
        <f>'[96]Managerial P&amp;L-Admin'!$E103</f>
        <v>0</v>
      </c>
      <c r="K103" s="183">
        <f>[107]Sheet1!$E101</f>
        <v>0</v>
      </c>
      <c r="L103" s="183">
        <f t="shared" si="9"/>
        <v>0</v>
      </c>
      <c r="M103" s="183">
        <f>'[96]Managerial P&amp;L-Admin'!$F103</f>
        <v>0</v>
      </c>
      <c r="N103" s="183">
        <f>[107]Sheet1!$F101</f>
        <v>0</v>
      </c>
      <c r="O103" s="183">
        <f t="shared" si="10"/>
        <v>0</v>
      </c>
      <c r="P103" s="183">
        <f>'[96]Managerial P&amp;L-Admin'!$O103</f>
        <v>0</v>
      </c>
      <c r="Q103" s="183">
        <f>[107]Sheet1!$G101</f>
        <v>0</v>
      </c>
      <c r="R103" s="183">
        <f t="shared" si="11"/>
        <v>0</v>
      </c>
    </row>
    <row r="104" spans="1:18" ht="15.95" customHeight="1" x14ac:dyDescent="0.2">
      <c r="A104" s="26" t="s">
        <v>1385</v>
      </c>
      <c r="B104" s="179">
        <f t="shared" si="6"/>
        <v>101</v>
      </c>
      <c r="C104" s="196" t="s">
        <v>1644</v>
      </c>
      <c r="D104" s="183">
        <f>'[96]Managerial P&amp;L-Admin'!$C104</f>
        <v>0</v>
      </c>
      <c r="E104" s="183" t="str">
        <f>[107]Sheet1!$C102</f>
        <v>658,546.50</v>
      </c>
      <c r="F104" s="183">
        <f t="shared" si="7"/>
        <v>-658546.5</v>
      </c>
      <c r="G104" s="183">
        <f>'[96]Managerial P&amp;L-Admin'!$D104</f>
        <v>0</v>
      </c>
      <c r="H104" s="183" t="str">
        <f>[107]Sheet1!$D102</f>
        <v>654,175.83</v>
      </c>
      <c r="I104" s="183">
        <f t="shared" si="8"/>
        <v>-654175.82999999996</v>
      </c>
      <c r="J104" s="183">
        <f>'[96]Managerial P&amp;L-Admin'!$E104</f>
        <v>0</v>
      </c>
      <c r="K104" s="183" t="str">
        <f>[107]Sheet1!$E102</f>
        <v>759,453.04</v>
      </c>
      <c r="L104" s="183">
        <f t="shared" si="9"/>
        <v>-759453.04</v>
      </c>
      <c r="M104" s="183">
        <f>'[96]Managerial P&amp;L-Admin'!$F104</f>
        <v>0</v>
      </c>
      <c r="N104" s="183" t="str">
        <f>[107]Sheet1!$F102</f>
        <v>783,978.43</v>
      </c>
      <c r="O104" s="183">
        <f t="shared" si="10"/>
        <v>-783978.43</v>
      </c>
      <c r="P104" s="183">
        <f>'[96]Managerial P&amp;L-Admin'!$O104</f>
        <v>0</v>
      </c>
      <c r="Q104" s="183" t="str">
        <f>[107]Sheet1!$G102</f>
        <v>2,856,153.80</v>
      </c>
      <c r="R104" s="183">
        <f t="shared" si="11"/>
        <v>-2856153.8</v>
      </c>
    </row>
    <row r="105" spans="1:18" ht="15.95" customHeight="1" x14ac:dyDescent="0.2">
      <c r="A105" s="39"/>
      <c r="B105" s="180">
        <f t="shared" si="6"/>
        <v>102</v>
      </c>
      <c r="C105" s="196" t="s">
        <v>1644</v>
      </c>
      <c r="D105" s="183">
        <f>'[96]Managerial P&amp;L-Admin'!$C105</f>
        <v>0</v>
      </c>
      <c r="E105" s="183" t="str">
        <f>[107]Sheet1!$C103</f>
        <v>658,546.50</v>
      </c>
      <c r="F105" s="183">
        <f t="shared" si="7"/>
        <v>-658546.5</v>
      </c>
      <c r="G105" s="183">
        <f>'[96]Managerial P&amp;L-Admin'!$D105</f>
        <v>0</v>
      </c>
      <c r="H105" s="183" t="str">
        <f>[107]Sheet1!$D103</f>
        <v>654,175.83</v>
      </c>
      <c r="I105" s="183">
        <f t="shared" si="8"/>
        <v>-654175.82999999996</v>
      </c>
      <c r="J105" s="183">
        <f>'[96]Managerial P&amp;L-Admin'!$E105</f>
        <v>0</v>
      </c>
      <c r="K105" s="183">
        <f>[107]Sheet1!$E103</f>
        <v>0</v>
      </c>
      <c r="L105" s="183">
        <f t="shared" si="9"/>
        <v>0</v>
      </c>
      <c r="M105" s="183">
        <f>'[96]Managerial P&amp;L-Admin'!$F105</f>
        <v>0</v>
      </c>
      <c r="N105" s="183">
        <f>[107]Sheet1!$F103</f>
        <v>0</v>
      </c>
      <c r="O105" s="183">
        <f t="shared" si="10"/>
        <v>0</v>
      </c>
      <c r="P105" s="183">
        <f>'[96]Managerial P&amp;L-Admin'!$O105</f>
        <v>0</v>
      </c>
      <c r="Q105" s="183">
        <f>[107]Sheet1!$G103</f>
        <v>0</v>
      </c>
      <c r="R105" s="183">
        <f t="shared" si="11"/>
        <v>0</v>
      </c>
    </row>
    <row r="106" spans="1:18" s="15" customFormat="1" x14ac:dyDescent="0.2">
      <c r="A106" s="25" t="s">
        <v>1075</v>
      </c>
      <c r="B106" s="178">
        <f t="shared" si="6"/>
        <v>103</v>
      </c>
      <c r="C106" s="196" t="s">
        <v>1644</v>
      </c>
      <c r="D106" s="183">
        <f>'[96]Managerial P&amp;L-Admin'!$C106</f>
        <v>690640.01</v>
      </c>
      <c r="E106" s="183" t="str">
        <f>[107]Sheet1!$C104</f>
        <v>451,339.68</v>
      </c>
      <c r="F106" s="183">
        <f t="shared" si="7"/>
        <v>239300.33000000002</v>
      </c>
      <c r="G106" s="183">
        <f>'[96]Managerial P&amp;L-Admin'!$D106</f>
        <v>179766.7</v>
      </c>
      <c r="H106" s="183" t="str">
        <f>[107]Sheet1!$D104</f>
        <v>449,208.65</v>
      </c>
      <c r="I106" s="183">
        <f t="shared" si="8"/>
        <v>-269441.95</v>
      </c>
      <c r="J106" s="183">
        <f>'[96]Managerial P&amp;L-Admin'!$E106</f>
        <v>1333899.67</v>
      </c>
      <c r="K106" s="183" t="str">
        <f>[107]Sheet1!$E104</f>
        <v>502,677.59</v>
      </c>
      <c r="L106" s="183">
        <f t="shared" si="9"/>
        <v>831222.07999999984</v>
      </c>
      <c r="M106" s="183">
        <f>'[96]Managerial P&amp;L-Admin'!$F106</f>
        <v>957366.54</v>
      </c>
      <c r="N106" s="183" t="str">
        <f>[107]Sheet1!$F104</f>
        <v>537,611.91</v>
      </c>
      <c r="O106" s="183">
        <f t="shared" si="10"/>
        <v>419754.63</v>
      </c>
      <c r="P106" s="183">
        <f>'[96]Managerial P&amp;L-Admin'!$O106</f>
        <v>3161672.9199999995</v>
      </c>
      <c r="Q106" s="183" t="str">
        <f>[107]Sheet1!$G104</f>
        <v>1,940,837.83</v>
      </c>
      <c r="R106" s="183">
        <f t="shared" si="11"/>
        <v>1220835.0899999994</v>
      </c>
    </row>
    <row r="107" spans="1:18" s="165" customFormat="1" ht="15.95" customHeight="1" x14ac:dyDescent="0.2">
      <c r="A107" s="164" t="s">
        <v>1389</v>
      </c>
      <c r="B107" s="181">
        <f t="shared" si="6"/>
        <v>104</v>
      </c>
      <c r="C107" s="173" t="s">
        <v>1634</v>
      </c>
      <c r="D107" s="183">
        <f>'[96]Managerial P&amp;L-Admin'!$C107</f>
        <v>0</v>
      </c>
      <c r="E107" s="183">
        <f>[107]Sheet1!$C105</f>
        <v>0</v>
      </c>
      <c r="F107" s="183">
        <f t="shared" si="7"/>
        <v>0</v>
      </c>
      <c r="G107" s="183">
        <f>'[96]Managerial P&amp;L-Admin'!$D107</f>
        <v>0</v>
      </c>
      <c r="H107" s="183">
        <f>[107]Sheet1!$D105</f>
        <v>0</v>
      </c>
      <c r="I107" s="183">
        <f t="shared" si="8"/>
        <v>0</v>
      </c>
      <c r="J107" s="183">
        <f>'[96]Managerial P&amp;L-Admin'!$E107</f>
        <v>0</v>
      </c>
      <c r="K107" s="183">
        <f>[107]Sheet1!$E105</f>
        <v>0</v>
      </c>
      <c r="L107" s="183">
        <f t="shared" si="9"/>
        <v>0</v>
      </c>
      <c r="M107" s="183">
        <f>'[96]Managerial P&amp;L-Admin'!$F107</f>
        <v>0</v>
      </c>
      <c r="N107" s="183">
        <f>[107]Sheet1!$F105</f>
        <v>0</v>
      </c>
      <c r="O107" s="183">
        <f t="shared" si="10"/>
        <v>0</v>
      </c>
      <c r="P107" s="183">
        <f>'[96]Managerial P&amp;L-Admin'!$O107</f>
        <v>0</v>
      </c>
      <c r="Q107" s="183">
        <f>[107]Sheet1!$G105</f>
        <v>0</v>
      </c>
      <c r="R107" s="184">
        <f t="shared" si="11"/>
        <v>0</v>
      </c>
    </row>
    <row r="108" spans="1:18" s="15" customFormat="1" ht="15.95" customHeight="1" x14ac:dyDescent="0.2">
      <c r="A108" s="26" t="s">
        <v>1517</v>
      </c>
      <c r="B108" s="179">
        <f t="shared" si="6"/>
        <v>105</v>
      </c>
      <c r="C108" s="196" t="s">
        <v>1644</v>
      </c>
      <c r="D108" s="183">
        <f>'[96]Managerial P&amp;L-Admin'!$C108</f>
        <v>194437.66</v>
      </c>
      <c r="E108" s="183" t="str">
        <f>[107]Sheet1!$C106</f>
        <v>94,500.00</v>
      </c>
      <c r="F108" s="183">
        <f t="shared" si="7"/>
        <v>99937.66</v>
      </c>
      <c r="G108" s="183">
        <f>'[96]Managerial P&amp;L-Admin'!$D108</f>
        <v>0</v>
      </c>
      <c r="H108" s="183" t="str">
        <f>[107]Sheet1!$D106</f>
        <v>94,500.00</v>
      </c>
      <c r="I108" s="183">
        <f t="shared" si="8"/>
        <v>-94500</v>
      </c>
      <c r="J108" s="183">
        <f>'[96]Managerial P&amp;L-Admin'!$E108</f>
        <v>243120</v>
      </c>
      <c r="K108" s="183" t="str">
        <f>[107]Sheet1!$E106</f>
        <v>99,200.00</v>
      </c>
      <c r="L108" s="183">
        <f t="shared" si="9"/>
        <v>143920</v>
      </c>
      <c r="M108" s="183">
        <f>'[96]Managerial P&amp;L-Admin'!$F108</f>
        <v>439497.09</v>
      </c>
      <c r="N108" s="183" t="str">
        <f>[107]Sheet1!$F106</f>
        <v>102,000.00</v>
      </c>
      <c r="O108" s="183">
        <f t="shared" si="10"/>
        <v>337497.09</v>
      </c>
      <c r="P108" s="183">
        <f>'[96]Managerial P&amp;L-Admin'!$O108</f>
        <v>877054.75</v>
      </c>
      <c r="Q108" s="183" t="str">
        <f>[107]Sheet1!$G106</f>
        <v>390,200.00</v>
      </c>
      <c r="R108" s="183">
        <f t="shared" si="11"/>
        <v>486854.75</v>
      </c>
    </row>
    <row r="109" spans="1:18" s="15" customFormat="1" ht="15.95" customHeight="1" x14ac:dyDescent="0.2">
      <c r="A109" s="26" t="s">
        <v>1553</v>
      </c>
      <c r="B109" s="179">
        <f t="shared" si="6"/>
        <v>106</v>
      </c>
      <c r="C109" s="196" t="s">
        <v>1644</v>
      </c>
      <c r="D109" s="183">
        <f>'[96]Managerial P&amp;L-Admin'!$C109</f>
        <v>0</v>
      </c>
      <c r="E109" s="183">
        <f>[107]Sheet1!$C107</f>
        <v>0</v>
      </c>
      <c r="F109" s="183">
        <f t="shared" si="7"/>
        <v>0</v>
      </c>
      <c r="G109" s="183">
        <f>'[96]Managerial P&amp;L-Admin'!$D109</f>
        <v>0</v>
      </c>
      <c r="H109" s="183">
        <f>[107]Sheet1!$D107</f>
        <v>0</v>
      </c>
      <c r="I109" s="183">
        <f t="shared" si="8"/>
        <v>0</v>
      </c>
      <c r="J109" s="183">
        <f>'[96]Managerial P&amp;L-Admin'!$E109</f>
        <v>0</v>
      </c>
      <c r="K109" s="183">
        <f>[107]Sheet1!$E107</f>
        <v>0</v>
      </c>
      <c r="L109" s="183">
        <f t="shared" si="9"/>
        <v>0</v>
      </c>
      <c r="M109" s="183">
        <f>'[96]Managerial P&amp;L-Admin'!$F109</f>
        <v>0</v>
      </c>
      <c r="N109" s="183">
        <f>[107]Sheet1!$F107</f>
        <v>0</v>
      </c>
      <c r="O109" s="183">
        <f t="shared" si="10"/>
        <v>0</v>
      </c>
      <c r="P109" s="183">
        <f>'[96]Managerial P&amp;L-Admin'!$O109</f>
        <v>0</v>
      </c>
      <c r="Q109" s="183">
        <f>[107]Sheet1!$G107</f>
        <v>0</v>
      </c>
      <c r="R109" s="183">
        <f t="shared" si="11"/>
        <v>0</v>
      </c>
    </row>
    <row r="110" spans="1:18" s="15" customFormat="1" ht="15.95" customHeight="1" x14ac:dyDescent="0.2">
      <c r="A110" s="26" t="s">
        <v>1554</v>
      </c>
      <c r="B110" s="179">
        <f t="shared" si="6"/>
        <v>107</v>
      </c>
      <c r="C110" s="196" t="s">
        <v>1644</v>
      </c>
      <c r="D110" s="183">
        <f>'[96]Managerial P&amp;L-Admin'!$C110</f>
        <v>420730.65</v>
      </c>
      <c r="E110" s="183" t="str">
        <f>[107]Sheet1!$C108</f>
        <v>74,412.08</v>
      </c>
      <c r="F110" s="183">
        <f t="shared" si="7"/>
        <v>346318.57</v>
      </c>
      <c r="G110" s="183">
        <f>'[96]Managerial P&amp;L-Admin'!$D110</f>
        <v>104295</v>
      </c>
      <c r="H110" s="183" t="str">
        <f>[107]Sheet1!$D108</f>
        <v>74,412.06</v>
      </c>
      <c r="I110" s="183">
        <f t="shared" si="8"/>
        <v>29882.940000000002</v>
      </c>
      <c r="J110" s="183">
        <f>'[96]Managerial P&amp;L-Admin'!$E110</f>
        <v>959648</v>
      </c>
      <c r="K110" s="183" t="str">
        <f>[107]Sheet1!$E108</f>
        <v>94,104.06</v>
      </c>
      <c r="L110" s="183">
        <f t="shared" si="9"/>
        <v>865543.94</v>
      </c>
      <c r="M110" s="183">
        <f>'[96]Managerial P&amp;L-Admin'!$F110</f>
        <v>442397.45</v>
      </c>
      <c r="N110" s="183" t="str">
        <f>[107]Sheet1!$F108</f>
        <v>80,776.36</v>
      </c>
      <c r="O110" s="183">
        <f t="shared" si="10"/>
        <v>361621.09</v>
      </c>
      <c r="P110" s="183">
        <f>'[96]Managerial P&amp;L-Admin'!$O110</f>
        <v>1927071.0999999999</v>
      </c>
      <c r="Q110" s="183" t="str">
        <f>[107]Sheet1!$G108</f>
        <v>323,704.56</v>
      </c>
      <c r="R110" s="183">
        <f t="shared" si="11"/>
        <v>1603366.5399999998</v>
      </c>
    </row>
    <row r="111" spans="1:18" s="15" customFormat="1" ht="15.95" customHeight="1" x14ac:dyDescent="0.2">
      <c r="A111" s="26" t="s">
        <v>1518</v>
      </c>
      <c r="B111" s="179">
        <f t="shared" si="6"/>
        <v>108</v>
      </c>
      <c r="C111" s="196" t="s">
        <v>1644</v>
      </c>
      <c r="D111" s="183">
        <f>'[96]Managerial P&amp;L-Admin'!$C111</f>
        <v>75471.7</v>
      </c>
      <c r="E111" s="183" t="str">
        <f>[107]Sheet1!$C109</f>
        <v>16,976.00</v>
      </c>
      <c r="F111" s="183">
        <f t="shared" si="7"/>
        <v>58495.7</v>
      </c>
      <c r="G111" s="183">
        <f>'[96]Managerial P&amp;L-Admin'!$D111</f>
        <v>75471.7</v>
      </c>
      <c r="H111" s="183" t="str">
        <f>[107]Sheet1!$D109</f>
        <v>16,976.00</v>
      </c>
      <c r="I111" s="183">
        <f t="shared" si="8"/>
        <v>58495.7</v>
      </c>
      <c r="J111" s="183">
        <f>'[96]Managerial P&amp;L-Admin'!$E111</f>
        <v>131131.67000000001</v>
      </c>
      <c r="K111" s="183" t="str">
        <f>[107]Sheet1!$E109</f>
        <v>22,226.00</v>
      </c>
      <c r="L111" s="183">
        <f t="shared" si="9"/>
        <v>108905.67000000001</v>
      </c>
      <c r="M111" s="183">
        <f>'[96]Managerial P&amp;L-Admin'!$F111</f>
        <v>75472</v>
      </c>
      <c r="N111" s="183" t="str">
        <f>[107]Sheet1!$F109</f>
        <v>18,739.00</v>
      </c>
      <c r="O111" s="183">
        <f t="shared" si="10"/>
        <v>56733</v>
      </c>
      <c r="P111" s="183">
        <f>'[96]Managerial P&amp;L-Admin'!$O111</f>
        <v>357547.07</v>
      </c>
      <c r="Q111" s="183" t="str">
        <f>[107]Sheet1!$G109</f>
        <v>74,917.00</v>
      </c>
      <c r="R111" s="183">
        <f t="shared" si="11"/>
        <v>282630.07</v>
      </c>
    </row>
    <row r="112" spans="1:18" s="15" customFormat="1" ht="15.95" customHeight="1" x14ac:dyDescent="0.2">
      <c r="A112" s="26"/>
      <c r="B112" s="179">
        <f t="shared" si="6"/>
        <v>109</v>
      </c>
      <c r="C112" s="196" t="s">
        <v>1644</v>
      </c>
      <c r="D112" s="183">
        <f>'[96]Managerial P&amp;L-Admin'!$C112</f>
        <v>0</v>
      </c>
      <c r="E112" s="183">
        <f>[107]Sheet1!$C110</f>
        <v>0</v>
      </c>
      <c r="F112" s="183">
        <f t="shared" si="7"/>
        <v>0</v>
      </c>
      <c r="G112" s="183">
        <f>'[96]Managerial P&amp;L-Admin'!$D112</f>
        <v>0</v>
      </c>
      <c r="H112" s="183">
        <f>[107]Sheet1!$D110</f>
        <v>0</v>
      </c>
      <c r="I112" s="183">
        <f t="shared" si="8"/>
        <v>0</v>
      </c>
      <c r="J112" s="183">
        <f>'[96]Managerial P&amp;L-Admin'!$E112</f>
        <v>0</v>
      </c>
      <c r="K112" s="183">
        <f>[107]Sheet1!$E110</f>
        <v>0</v>
      </c>
      <c r="L112" s="183">
        <f t="shared" si="9"/>
        <v>0</v>
      </c>
      <c r="M112" s="183">
        <f>'[96]Managerial P&amp;L-Admin'!$F112</f>
        <v>0</v>
      </c>
      <c r="N112" s="183">
        <f>[107]Sheet1!$F110</f>
        <v>0</v>
      </c>
      <c r="O112" s="183">
        <f t="shared" si="10"/>
        <v>0</v>
      </c>
      <c r="P112" s="183">
        <f>'[96]Managerial P&amp;L-Admin'!$O112</f>
        <v>0</v>
      </c>
      <c r="Q112" s="183">
        <f>[107]Sheet1!$G110</f>
        <v>0</v>
      </c>
      <c r="R112" s="183">
        <f t="shared" si="11"/>
        <v>0</v>
      </c>
    </row>
    <row r="113" spans="1:18" s="15" customFormat="1" ht="15.95" customHeight="1" x14ac:dyDescent="0.2">
      <c r="A113" s="25" t="s">
        <v>1084</v>
      </c>
      <c r="B113" s="178">
        <f t="shared" si="6"/>
        <v>110</v>
      </c>
      <c r="C113" s="196" t="s">
        <v>1644</v>
      </c>
      <c r="D113" s="183">
        <f>'[96]Managerial P&amp;L-Admin'!$C113</f>
        <v>658546.49999999988</v>
      </c>
      <c r="E113" s="183">
        <f>[107]Sheet1!$C111</f>
        <v>0</v>
      </c>
      <c r="F113" s="183">
        <f t="shared" si="7"/>
        <v>658546.49999999988</v>
      </c>
      <c r="G113" s="183">
        <f>'[96]Managerial P&amp;L-Admin'!$D113</f>
        <v>654175.82999999996</v>
      </c>
      <c r="H113" s="183">
        <f>[107]Sheet1!$D111</f>
        <v>0</v>
      </c>
      <c r="I113" s="183">
        <f t="shared" si="8"/>
        <v>654175.82999999996</v>
      </c>
      <c r="J113" s="183">
        <f>'[96]Managerial P&amp;L-Admin'!$E113</f>
        <v>759453.04000000015</v>
      </c>
      <c r="K113" s="183">
        <f>[107]Sheet1!$E111</f>
        <v>0</v>
      </c>
      <c r="L113" s="183">
        <f t="shared" si="9"/>
        <v>759453.04000000015</v>
      </c>
      <c r="M113" s="183">
        <f>'[96]Managerial P&amp;L-Admin'!$F113</f>
        <v>783978.43</v>
      </c>
      <c r="N113" s="183">
        <f>[107]Sheet1!$F111</f>
        <v>0</v>
      </c>
      <c r="O113" s="183">
        <f t="shared" si="10"/>
        <v>783978.43</v>
      </c>
      <c r="P113" s="183">
        <f>'[96]Managerial P&amp;L-Admin'!$O113</f>
        <v>2856153.8000000003</v>
      </c>
      <c r="Q113" s="183">
        <f>[107]Sheet1!$G111</f>
        <v>0</v>
      </c>
      <c r="R113" s="183">
        <f t="shared" si="11"/>
        <v>2856153.8000000003</v>
      </c>
    </row>
    <row r="114" spans="1:18" s="165" customFormat="1" ht="15.95" customHeight="1" x14ac:dyDescent="0.2">
      <c r="A114" s="164" t="s">
        <v>1389</v>
      </c>
      <c r="B114" s="181">
        <f t="shared" si="6"/>
        <v>111</v>
      </c>
      <c r="C114" s="173" t="s">
        <v>1634</v>
      </c>
      <c r="D114" s="183">
        <f>'[96]Managerial P&amp;L-Admin'!$C114</f>
        <v>0</v>
      </c>
      <c r="E114" s="183" t="str">
        <f>[107]Sheet1!$C112</f>
        <v>14,619.40</v>
      </c>
      <c r="F114" s="183">
        <f t="shared" si="7"/>
        <v>-14619.4</v>
      </c>
      <c r="G114" s="183">
        <f>'[96]Managerial P&amp;L-Admin'!$D114</f>
        <v>0</v>
      </c>
      <c r="H114" s="183" t="str">
        <f>[107]Sheet1!$D112</f>
        <v>12,379.78</v>
      </c>
      <c r="I114" s="183">
        <f t="shared" si="8"/>
        <v>-12379.78</v>
      </c>
      <c r="J114" s="183">
        <f>'[96]Managerial P&amp;L-Admin'!$E114</f>
        <v>0</v>
      </c>
      <c r="K114" s="183" t="str">
        <f>[107]Sheet1!$E112</f>
        <v>41,245.39</v>
      </c>
      <c r="L114" s="183">
        <f t="shared" si="9"/>
        <v>-41245.39</v>
      </c>
      <c r="M114" s="183">
        <f>'[96]Managerial P&amp;L-Admin'!$F114</f>
        <v>0</v>
      </c>
      <c r="N114" s="183" t="str">
        <f>[107]Sheet1!$F112</f>
        <v>44,851.16</v>
      </c>
      <c r="O114" s="183">
        <f t="shared" si="10"/>
        <v>-44851.16</v>
      </c>
      <c r="P114" s="183">
        <f>'[96]Managerial P&amp;L-Admin'!$O114</f>
        <v>0</v>
      </c>
      <c r="Q114" s="183" t="str">
        <f>[107]Sheet1!$G112</f>
        <v>113,095.73</v>
      </c>
      <c r="R114" s="184">
        <f t="shared" si="11"/>
        <v>-113095.73</v>
      </c>
    </row>
    <row r="115" spans="1:18" s="15" customFormat="1" ht="15.95" customHeight="1" x14ac:dyDescent="0.2">
      <c r="A115" s="26" t="s">
        <v>1295</v>
      </c>
      <c r="B115" s="179">
        <f t="shared" si="6"/>
        <v>112</v>
      </c>
      <c r="C115" s="196" t="s">
        <v>1644</v>
      </c>
      <c r="D115" s="183">
        <f>'[96]Managerial P&amp;L-Admin'!$C115</f>
        <v>451339.68</v>
      </c>
      <c r="E115" s="183" t="str">
        <f>[107]Sheet1!$C113</f>
        <v>6,699.34</v>
      </c>
      <c r="F115" s="183">
        <f t="shared" si="7"/>
        <v>444640.33999999997</v>
      </c>
      <c r="G115" s="183">
        <f>'[96]Managerial P&amp;L-Admin'!$D115</f>
        <v>449208.65</v>
      </c>
      <c r="H115" s="183" t="str">
        <f>[107]Sheet1!$D113</f>
        <v>6,699.34</v>
      </c>
      <c r="I115" s="183">
        <f t="shared" si="8"/>
        <v>442509.31</v>
      </c>
      <c r="J115" s="183">
        <f>'[96]Managerial P&amp;L-Admin'!$E115</f>
        <v>502677.59</v>
      </c>
      <c r="K115" s="183">
        <f>[107]Sheet1!$E113</f>
        <v>0</v>
      </c>
      <c r="L115" s="183">
        <f t="shared" si="9"/>
        <v>502677.59</v>
      </c>
      <c r="M115" s="183">
        <f>'[96]Managerial P&amp;L-Admin'!$F115</f>
        <v>537611.91</v>
      </c>
      <c r="N115" s="183">
        <f>[107]Sheet1!$F113</f>
        <v>0</v>
      </c>
      <c r="O115" s="183">
        <f t="shared" si="10"/>
        <v>537611.91</v>
      </c>
      <c r="P115" s="183">
        <f>'[96]Managerial P&amp;L-Admin'!$O115</f>
        <v>1940837.83</v>
      </c>
      <c r="Q115" s="183" t="str">
        <f>[107]Sheet1!$G113</f>
        <v>13,398.68</v>
      </c>
      <c r="R115" s="183">
        <f t="shared" si="11"/>
        <v>1927439.1500000001</v>
      </c>
    </row>
    <row r="116" spans="1:18" s="15" customFormat="1" ht="15.95" customHeight="1" x14ac:dyDescent="0.2">
      <c r="A116" s="26" t="s">
        <v>1530</v>
      </c>
      <c r="B116" s="179">
        <f t="shared" si="6"/>
        <v>113</v>
      </c>
      <c r="C116" s="196" t="s">
        <v>1644</v>
      </c>
      <c r="D116" s="183">
        <f>'[96]Managerial P&amp;L-Admin'!$C116</f>
        <v>0</v>
      </c>
      <c r="E116" s="183">
        <f>[107]Sheet1!$C114</f>
        <v>0</v>
      </c>
      <c r="F116" s="183">
        <f t="shared" si="7"/>
        <v>0</v>
      </c>
      <c r="G116" s="183">
        <f>'[96]Managerial P&amp;L-Admin'!$D116</f>
        <v>0</v>
      </c>
      <c r="H116" s="183">
        <f>[107]Sheet1!$D114</f>
        <v>0</v>
      </c>
      <c r="I116" s="183">
        <f t="shared" si="8"/>
        <v>0</v>
      </c>
      <c r="J116" s="183">
        <f>'[96]Managerial P&amp;L-Admin'!$E116</f>
        <v>0</v>
      </c>
      <c r="K116" s="183">
        <f>[107]Sheet1!$E114</f>
        <v>0</v>
      </c>
      <c r="L116" s="183">
        <f t="shared" si="9"/>
        <v>0</v>
      </c>
      <c r="M116" s="183">
        <f>'[96]Managerial P&amp;L-Admin'!$F116</f>
        <v>0</v>
      </c>
      <c r="N116" s="183">
        <f>[107]Sheet1!$F114</f>
        <v>0</v>
      </c>
      <c r="O116" s="183">
        <f t="shared" si="10"/>
        <v>0</v>
      </c>
      <c r="P116" s="183">
        <f>'[96]Managerial P&amp;L-Admin'!$O116</f>
        <v>0</v>
      </c>
      <c r="Q116" s="183">
        <f>[107]Sheet1!$G114</f>
        <v>0</v>
      </c>
      <c r="R116" s="183">
        <f t="shared" si="11"/>
        <v>0</v>
      </c>
    </row>
    <row r="117" spans="1:18" s="15" customFormat="1" ht="15.95" customHeight="1" x14ac:dyDescent="0.2">
      <c r="A117" s="26" t="s">
        <v>1531</v>
      </c>
      <c r="B117" s="179">
        <f t="shared" si="6"/>
        <v>114</v>
      </c>
      <c r="C117" s="196" t="s">
        <v>1644</v>
      </c>
      <c r="D117" s="183">
        <f>'[96]Managerial P&amp;L-Admin'!$C117</f>
        <v>94500</v>
      </c>
      <c r="E117" s="183" t="str">
        <f>[107]Sheet1!$C115</f>
        <v>16,971.77</v>
      </c>
      <c r="F117" s="183">
        <f t="shared" si="7"/>
        <v>77528.23</v>
      </c>
      <c r="G117" s="183">
        <f>'[96]Managerial P&amp;L-Admin'!$D117</f>
        <v>94500</v>
      </c>
      <c r="H117" s="183" t="str">
        <f>[107]Sheet1!$D115</f>
        <v>16,540.31</v>
      </c>
      <c r="I117" s="183">
        <f t="shared" si="8"/>
        <v>77959.69</v>
      </c>
      <c r="J117" s="183">
        <f>'[96]Managerial P&amp;L-Admin'!$E117</f>
        <v>99200</v>
      </c>
      <c r="K117" s="183" t="str">
        <f>[107]Sheet1!$E115</f>
        <v>16,540.32</v>
      </c>
      <c r="L117" s="183">
        <f t="shared" si="9"/>
        <v>82659.679999999993</v>
      </c>
      <c r="M117" s="183">
        <f>'[96]Managerial P&amp;L-Admin'!$F117</f>
        <v>102000</v>
      </c>
      <c r="N117" s="183" t="str">
        <f>[107]Sheet1!$F115</f>
        <v>16,965.19</v>
      </c>
      <c r="O117" s="183">
        <f t="shared" si="10"/>
        <v>85034.81</v>
      </c>
      <c r="P117" s="183">
        <f>'[96]Managerial P&amp;L-Admin'!$O117</f>
        <v>390200</v>
      </c>
      <c r="Q117" s="183" t="str">
        <f>[107]Sheet1!$G115</f>
        <v>67,017.59</v>
      </c>
      <c r="R117" s="183">
        <f t="shared" si="11"/>
        <v>323182.41000000003</v>
      </c>
    </row>
    <row r="118" spans="1:18" s="15" customFormat="1" ht="15.95" customHeight="1" x14ac:dyDescent="0.2">
      <c r="A118" s="26" t="s">
        <v>1313</v>
      </c>
      <c r="B118" s="179">
        <f t="shared" si="6"/>
        <v>115</v>
      </c>
      <c r="C118" s="196" t="s">
        <v>1644</v>
      </c>
      <c r="D118" s="183">
        <f>'[96]Managerial P&amp;L-Admin'!$C118</f>
        <v>0</v>
      </c>
      <c r="E118" s="183" t="str">
        <f>[107]Sheet1!$C116</f>
        <v>16,971.77</v>
      </c>
      <c r="F118" s="183">
        <f t="shared" si="7"/>
        <v>-16971.77</v>
      </c>
      <c r="G118" s="183">
        <f>'[96]Managerial P&amp;L-Admin'!$D118</f>
        <v>0</v>
      </c>
      <c r="H118" s="183" t="str">
        <f>[107]Sheet1!$D116</f>
        <v>16,540.31</v>
      </c>
      <c r="I118" s="183">
        <f t="shared" si="8"/>
        <v>-16540.310000000001</v>
      </c>
      <c r="J118" s="183">
        <f>'[96]Managerial P&amp;L-Admin'!$E118</f>
        <v>0</v>
      </c>
      <c r="K118" s="183">
        <f>[107]Sheet1!$E116</f>
        <v>0</v>
      </c>
      <c r="L118" s="183">
        <f t="shared" si="9"/>
        <v>0</v>
      </c>
      <c r="M118" s="183">
        <f>'[96]Managerial P&amp;L-Admin'!$F118</f>
        <v>0</v>
      </c>
      <c r="N118" s="183">
        <f>[107]Sheet1!$F116</f>
        <v>0</v>
      </c>
      <c r="O118" s="183">
        <f t="shared" si="10"/>
        <v>0</v>
      </c>
      <c r="P118" s="183">
        <f>'[96]Managerial P&amp;L-Admin'!$O118</f>
        <v>0</v>
      </c>
      <c r="Q118" s="183">
        <f>[107]Sheet1!$G116</f>
        <v>0</v>
      </c>
      <c r="R118" s="183">
        <f t="shared" si="11"/>
        <v>0</v>
      </c>
    </row>
    <row r="119" spans="1:18" s="15" customFormat="1" ht="15.95" customHeight="1" x14ac:dyDescent="0.2">
      <c r="A119" s="26" t="s">
        <v>1514</v>
      </c>
      <c r="B119" s="179">
        <f t="shared" si="6"/>
        <v>116</v>
      </c>
      <c r="C119" s="196" t="s">
        <v>1644</v>
      </c>
      <c r="D119" s="183">
        <f>'[96]Managerial P&amp;L-Admin'!$C119</f>
        <v>74412.08</v>
      </c>
      <c r="E119" s="183" t="str">
        <f>[107]Sheet1!$C117</f>
        <v>4,919.81</v>
      </c>
      <c r="F119" s="183">
        <f t="shared" si="7"/>
        <v>69492.27</v>
      </c>
      <c r="G119" s="183">
        <f>'[96]Managerial P&amp;L-Admin'!$D119</f>
        <v>74412.06</v>
      </c>
      <c r="H119" s="183" t="str">
        <f>[107]Sheet1!$D117</f>
        <v>4,488.35</v>
      </c>
      <c r="I119" s="183">
        <f t="shared" si="8"/>
        <v>69923.709999999992</v>
      </c>
      <c r="J119" s="183">
        <f>'[96]Managerial P&amp;L-Admin'!$E119</f>
        <v>94104.06</v>
      </c>
      <c r="K119" s="183" t="str">
        <f>[107]Sheet1!$E117</f>
        <v>4,488.36</v>
      </c>
      <c r="L119" s="183">
        <f t="shared" si="9"/>
        <v>89615.7</v>
      </c>
      <c r="M119" s="183">
        <f>'[96]Managerial P&amp;L-Admin'!$F119</f>
        <v>80776.36</v>
      </c>
      <c r="N119" s="183" t="str">
        <f>[107]Sheet1!$F117</f>
        <v>4,488.35</v>
      </c>
      <c r="O119" s="183">
        <f t="shared" si="10"/>
        <v>76288.009999999995</v>
      </c>
      <c r="P119" s="183">
        <f>'[96]Managerial P&amp;L-Admin'!$O119</f>
        <v>323704.56</v>
      </c>
      <c r="Q119" s="183" t="str">
        <f>[107]Sheet1!$G117</f>
        <v>18,384.87</v>
      </c>
      <c r="R119" s="183">
        <f t="shared" si="11"/>
        <v>305319.69</v>
      </c>
    </row>
    <row r="120" spans="1:18" s="15" customFormat="1" ht="15.95" customHeight="1" x14ac:dyDescent="0.2">
      <c r="A120" s="26" t="s">
        <v>1515</v>
      </c>
      <c r="B120" s="179">
        <f t="shared" si="6"/>
        <v>117</v>
      </c>
      <c r="C120" s="196" t="s">
        <v>1644</v>
      </c>
      <c r="D120" s="183">
        <f>'[96]Managerial P&amp;L-Admin'!$C120</f>
        <v>16976</v>
      </c>
      <c r="E120" s="183" t="str">
        <f>[107]Sheet1!$C118</f>
        <v>12,051.96</v>
      </c>
      <c r="F120" s="183">
        <f t="shared" si="7"/>
        <v>4924.0400000000009</v>
      </c>
      <c r="G120" s="183">
        <f>'[96]Managerial P&amp;L-Admin'!$D120</f>
        <v>16976</v>
      </c>
      <c r="H120" s="183" t="str">
        <f>[107]Sheet1!$D118</f>
        <v>12,051.96</v>
      </c>
      <c r="I120" s="183">
        <f t="shared" si="8"/>
        <v>4924.0400000000009</v>
      </c>
      <c r="J120" s="183">
        <f>'[96]Managerial P&amp;L-Admin'!$E120</f>
        <v>22226</v>
      </c>
      <c r="K120" s="183" t="str">
        <f>[107]Sheet1!$E118</f>
        <v>12,051.96</v>
      </c>
      <c r="L120" s="183">
        <f t="shared" si="9"/>
        <v>10174.040000000001</v>
      </c>
      <c r="M120" s="183">
        <f>'[96]Managerial P&amp;L-Admin'!$F120</f>
        <v>18739</v>
      </c>
      <c r="N120" s="183" t="str">
        <f>[107]Sheet1!$F118</f>
        <v>12,476.84</v>
      </c>
      <c r="O120" s="183">
        <f t="shared" si="10"/>
        <v>6262.16</v>
      </c>
      <c r="P120" s="183">
        <f>'[96]Managerial P&amp;L-Admin'!$O120</f>
        <v>74917</v>
      </c>
      <c r="Q120" s="183" t="str">
        <f>[107]Sheet1!$G118</f>
        <v>48,632.72</v>
      </c>
      <c r="R120" s="183">
        <f t="shared" si="11"/>
        <v>26284.28</v>
      </c>
    </row>
    <row r="121" spans="1:18" s="15" customFormat="1" ht="15.95" customHeight="1" x14ac:dyDescent="0.2">
      <c r="A121" s="26" t="s">
        <v>1314</v>
      </c>
      <c r="B121" s="179">
        <f t="shared" si="6"/>
        <v>118</v>
      </c>
      <c r="C121" s="196" t="s">
        <v>1644</v>
      </c>
      <c r="D121" s="183">
        <f>'[96]Managerial P&amp;L-Admin'!$C121</f>
        <v>0</v>
      </c>
      <c r="E121" s="183">
        <f>[107]Sheet1!$C119</f>
        <v>0</v>
      </c>
      <c r="F121" s="183">
        <f t="shared" si="7"/>
        <v>0</v>
      </c>
      <c r="G121" s="183">
        <f>'[96]Managerial P&amp;L-Admin'!$D121</f>
        <v>0</v>
      </c>
      <c r="H121" s="183">
        <f>[107]Sheet1!$D119</f>
        <v>0</v>
      </c>
      <c r="I121" s="183">
        <f t="shared" si="8"/>
        <v>0</v>
      </c>
      <c r="J121" s="183">
        <f>'[96]Managerial P&amp;L-Admin'!$E121</f>
        <v>0</v>
      </c>
      <c r="K121" s="183">
        <f>[107]Sheet1!$E119</f>
        <v>0</v>
      </c>
      <c r="L121" s="183">
        <f t="shared" si="9"/>
        <v>0</v>
      </c>
      <c r="M121" s="183">
        <f>'[96]Managerial P&amp;L-Admin'!$F121</f>
        <v>0</v>
      </c>
      <c r="N121" s="183">
        <f>[107]Sheet1!$F119</f>
        <v>0</v>
      </c>
      <c r="O121" s="183">
        <f t="shared" si="10"/>
        <v>0</v>
      </c>
      <c r="P121" s="183">
        <f>'[96]Managerial P&amp;L-Admin'!$O121</f>
        <v>0</v>
      </c>
      <c r="Q121" s="183">
        <f>[107]Sheet1!$G119</f>
        <v>0</v>
      </c>
      <c r="R121" s="183">
        <f t="shared" si="11"/>
        <v>0</v>
      </c>
    </row>
    <row r="122" spans="1:18" s="15" customFormat="1" ht="15.95" customHeight="1" x14ac:dyDescent="0.2">
      <c r="A122" s="26" t="s">
        <v>1555</v>
      </c>
      <c r="B122" s="179">
        <f t="shared" si="6"/>
        <v>119</v>
      </c>
      <c r="C122" s="196" t="s">
        <v>1644</v>
      </c>
      <c r="D122" s="183">
        <f>'[96]Managerial P&amp;L-Admin'!$C122</f>
        <v>0</v>
      </c>
      <c r="E122" s="183" t="str">
        <f>[107]Sheet1!$C120</f>
        <v>441,371.15</v>
      </c>
      <c r="F122" s="183">
        <f t="shared" si="7"/>
        <v>-441371.15</v>
      </c>
      <c r="G122" s="183">
        <f>'[96]Managerial P&amp;L-Admin'!$D122</f>
        <v>0</v>
      </c>
      <c r="H122" s="183" t="str">
        <f>[107]Sheet1!$D120</f>
        <v>692,400.32</v>
      </c>
      <c r="I122" s="183">
        <f t="shared" si="8"/>
        <v>-692400.32</v>
      </c>
      <c r="J122" s="183">
        <f>'[96]Managerial P&amp;L-Admin'!$E122</f>
        <v>0</v>
      </c>
      <c r="K122" s="183" t="str">
        <f>[107]Sheet1!$E120</f>
        <v>1,073,135.14</v>
      </c>
      <c r="L122" s="183">
        <f t="shared" si="9"/>
        <v>-1073135.1399999999</v>
      </c>
      <c r="M122" s="183">
        <f>'[96]Managerial P&amp;L-Admin'!$F122</f>
        <v>0</v>
      </c>
      <c r="N122" s="183" t="str">
        <f>[107]Sheet1!$F120</f>
        <v>868,815.84</v>
      </c>
      <c r="O122" s="183">
        <f t="shared" si="10"/>
        <v>-868815.84</v>
      </c>
      <c r="P122" s="183">
        <f>'[96]Managerial P&amp;L-Admin'!$O122</f>
        <v>0</v>
      </c>
      <c r="Q122" s="183" t="str">
        <f>[107]Sheet1!$G120</f>
        <v>3,075,722.45</v>
      </c>
      <c r="R122" s="183">
        <f t="shared" si="11"/>
        <v>-3075722.45</v>
      </c>
    </row>
    <row r="123" spans="1:18" s="15" customFormat="1" ht="15.95" customHeight="1" x14ac:dyDescent="0.2">
      <c r="A123" s="26" t="s">
        <v>1311</v>
      </c>
      <c r="B123" s="179">
        <f t="shared" si="6"/>
        <v>120</v>
      </c>
      <c r="C123" s="196" t="s">
        <v>1644</v>
      </c>
      <c r="D123" s="183">
        <f>'[96]Managerial P&amp;L-Admin'!$C123</f>
        <v>14619.4</v>
      </c>
      <c r="E123" s="183" t="str">
        <f>[107]Sheet1!$C121</f>
        <v>441,371.15</v>
      </c>
      <c r="F123" s="183">
        <f t="shared" si="7"/>
        <v>-426751.75</v>
      </c>
      <c r="G123" s="183">
        <f>'[96]Managerial P&amp;L-Admin'!$D123</f>
        <v>12379.78</v>
      </c>
      <c r="H123" s="183" t="str">
        <f>[107]Sheet1!$D121</f>
        <v>692,400.32</v>
      </c>
      <c r="I123" s="183">
        <f t="shared" si="8"/>
        <v>-680020.53999999992</v>
      </c>
      <c r="J123" s="183">
        <f>'[96]Managerial P&amp;L-Admin'!$E123</f>
        <v>41245.39</v>
      </c>
      <c r="K123" s="183">
        <f>[107]Sheet1!$E121</f>
        <v>0</v>
      </c>
      <c r="L123" s="183">
        <f t="shared" si="9"/>
        <v>41245.39</v>
      </c>
      <c r="M123" s="183">
        <f>'[96]Managerial P&amp;L-Admin'!$F123</f>
        <v>44851.16</v>
      </c>
      <c r="N123" s="183">
        <f>[107]Sheet1!$F121</f>
        <v>0</v>
      </c>
      <c r="O123" s="183">
        <f t="shared" si="10"/>
        <v>44851.16</v>
      </c>
      <c r="P123" s="183">
        <f>'[96]Managerial P&amp;L-Admin'!$O123</f>
        <v>113095.73000000001</v>
      </c>
      <c r="Q123" s="183">
        <f>[107]Sheet1!$G121</f>
        <v>0</v>
      </c>
      <c r="R123" s="183">
        <f t="shared" si="11"/>
        <v>113095.73000000001</v>
      </c>
    </row>
    <row r="124" spans="1:18" s="15" customFormat="1" ht="15.95" customHeight="1" x14ac:dyDescent="0.2">
      <c r="A124" s="26" t="s">
        <v>1532</v>
      </c>
      <c r="B124" s="179">
        <f t="shared" si="6"/>
        <v>121</v>
      </c>
      <c r="C124" s="196" t="s">
        <v>1644</v>
      </c>
      <c r="D124" s="183">
        <f>'[96]Managerial P&amp;L-Admin'!$C124</f>
        <v>6699.34</v>
      </c>
      <c r="E124" s="183" t="str">
        <f>[107]Sheet1!$C122</f>
        <v>95,496.23</v>
      </c>
      <c r="F124" s="183">
        <f t="shared" si="7"/>
        <v>-88796.89</v>
      </c>
      <c r="G124" s="183">
        <f>'[96]Managerial P&amp;L-Admin'!$D124</f>
        <v>6699.34</v>
      </c>
      <c r="H124" s="183" t="str">
        <f>[107]Sheet1!$D122</f>
        <v>95,496.23</v>
      </c>
      <c r="I124" s="183">
        <f t="shared" si="8"/>
        <v>-88796.89</v>
      </c>
      <c r="J124" s="183">
        <f>'[96]Managerial P&amp;L-Admin'!$E124</f>
        <v>0</v>
      </c>
      <c r="K124" s="183" t="str">
        <f>[107]Sheet1!$E122</f>
        <v>95,496.23</v>
      </c>
      <c r="L124" s="183">
        <f t="shared" si="9"/>
        <v>-95496.23</v>
      </c>
      <c r="M124" s="183">
        <f>'[96]Managerial P&amp;L-Admin'!$F124</f>
        <v>0</v>
      </c>
      <c r="N124" s="183" t="str">
        <f>[107]Sheet1!$F122</f>
        <v>99,269.81</v>
      </c>
      <c r="O124" s="183">
        <f t="shared" si="10"/>
        <v>-99269.81</v>
      </c>
      <c r="P124" s="183">
        <f>'[96]Managerial P&amp;L-Admin'!$O124</f>
        <v>13398.68</v>
      </c>
      <c r="Q124" s="183" t="str">
        <f>[107]Sheet1!$G122</f>
        <v>385,758.50</v>
      </c>
      <c r="R124" s="183">
        <f t="shared" si="11"/>
        <v>-372359.82</v>
      </c>
    </row>
    <row r="125" spans="1:18" s="15" customFormat="1" ht="15.95" customHeight="1" x14ac:dyDescent="0.2">
      <c r="A125" s="26"/>
      <c r="B125" s="179">
        <f t="shared" si="6"/>
        <v>122</v>
      </c>
      <c r="C125" s="196" t="s">
        <v>1644</v>
      </c>
      <c r="D125" s="183">
        <f>'[96]Managerial P&amp;L-Admin'!$C125</f>
        <v>0</v>
      </c>
      <c r="E125" s="183" t="str">
        <f>[107]Sheet1!$C123</f>
        <v>126,367.92</v>
      </c>
      <c r="F125" s="183">
        <f t="shared" si="7"/>
        <v>-126367.92</v>
      </c>
      <c r="G125" s="183">
        <f>'[96]Managerial P&amp;L-Admin'!$D125</f>
        <v>0</v>
      </c>
      <c r="H125" s="183" t="str">
        <f>[107]Sheet1!$D123</f>
        <v>297,171.08</v>
      </c>
      <c r="I125" s="183">
        <f t="shared" si="8"/>
        <v>-297171.08</v>
      </c>
      <c r="J125" s="183">
        <f>'[96]Managerial P&amp;L-Admin'!$E125</f>
        <v>0</v>
      </c>
      <c r="K125" s="183" t="str">
        <f>[107]Sheet1!$E123</f>
        <v>235,890.49</v>
      </c>
      <c r="L125" s="183">
        <f t="shared" si="9"/>
        <v>-235890.49</v>
      </c>
      <c r="M125" s="183">
        <f>'[96]Managerial P&amp;L-Admin'!$F125</f>
        <v>0</v>
      </c>
      <c r="N125" s="183" t="str">
        <f>[107]Sheet1!$F123</f>
        <v>381,982.74</v>
      </c>
      <c r="O125" s="183">
        <f t="shared" si="10"/>
        <v>-381982.74</v>
      </c>
      <c r="P125" s="183">
        <f>'[96]Managerial P&amp;L-Admin'!$O125</f>
        <v>0</v>
      </c>
      <c r="Q125" s="183" t="str">
        <f>[107]Sheet1!$G123</f>
        <v>1,041,412.23</v>
      </c>
      <c r="R125" s="183">
        <f t="shared" si="11"/>
        <v>-1041412.23</v>
      </c>
    </row>
    <row r="126" spans="1:18" s="15" customFormat="1" ht="15.95" customHeight="1" x14ac:dyDescent="0.2">
      <c r="A126" s="25" t="s">
        <v>1100</v>
      </c>
      <c r="B126" s="178">
        <f t="shared" si="6"/>
        <v>123</v>
      </c>
      <c r="C126" s="196" t="s">
        <v>1644</v>
      </c>
      <c r="D126" s="183">
        <f>'[96]Managerial P&amp;L-Admin'!$C126</f>
        <v>16971.77</v>
      </c>
      <c r="E126" s="183" t="str">
        <f>[107]Sheet1!$C124</f>
        <v>195,944.54</v>
      </c>
      <c r="F126" s="183">
        <f t="shared" si="7"/>
        <v>-178972.77000000002</v>
      </c>
      <c r="G126" s="183">
        <f>'[96]Managerial P&amp;L-Admin'!$D126</f>
        <v>16540.309999999998</v>
      </c>
      <c r="H126" s="183" t="str">
        <f>[107]Sheet1!$D124</f>
        <v>105,098.86</v>
      </c>
      <c r="I126" s="183">
        <f t="shared" si="8"/>
        <v>-88558.55</v>
      </c>
      <c r="J126" s="183">
        <f>'[96]Managerial P&amp;L-Admin'!$E126</f>
        <v>16540.32</v>
      </c>
      <c r="K126" s="183" t="str">
        <f>[107]Sheet1!$E124</f>
        <v>158,362.00</v>
      </c>
      <c r="L126" s="183">
        <f t="shared" si="9"/>
        <v>-141821.68</v>
      </c>
      <c r="M126" s="183">
        <f>'[96]Managerial P&amp;L-Admin'!$F126</f>
        <v>16965.190000000002</v>
      </c>
      <c r="N126" s="183" t="str">
        <f>[107]Sheet1!$F124</f>
        <v>130,715.20</v>
      </c>
      <c r="O126" s="183">
        <f t="shared" si="10"/>
        <v>-113750.01</v>
      </c>
      <c r="P126" s="183">
        <f>'[96]Managerial P&amp;L-Admin'!$O126</f>
        <v>67017.59</v>
      </c>
      <c r="Q126" s="183" t="str">
        <f>[107]Sheet1!$G124</f>
        <v>590,120.60</v>
      </c>
      <c r="R126" s="183">
        <f t="shared" si="11"/>
        <v>-523103.01</v>
      </c>
    </row>
    <row r="127" spans="1:18" s="165" customFormat="1" ht="15.95" customHeight="1" x14ac:dyDescent="0.2">
      <c r="A127" s="164" t="s">
        <v>1293</v>
      </c>
      <c r="B127" s="181">
        <f t="shared" si="6"/>
        <v>124</v>
      </c>
      <c r="C127" s="173" t="s">
        <v>1634</v>
      </c>
      <c r="D127" s="183">
        <f>'[96]Managerial P&amp;L-Admin'!$C127</f>
        <v>0</v>
      </c>
      <c r="E127" s="183">
        <f>[107]Sheet1!$C125</f>
        <v>917.7</v>
      </c>
      <c r="F127" s="183">
        <f t="shared" si="7"/>
        <v>-917.7</v>
      </c>
      <c r="G127" s="183">
        <f>'[96]Managerial P&amp;L-Admin'!$D127</f>
        <v>0</v>
      </c>
      <c r="H127" s="183" t="str">
        <f>[107]Sheet1!$D125</f>
        <v>92,489.52</v>
      </c>
      <c r="I127" s="183">
        <f t="shared" si="8"/>
        <v>-92489.52</v>
      </c>
      <c r="J127" s="183">
        <f>'[96]Managerial P&amp;L-Admin'!$E127</f>
        <v>0</v>
      </c>
      <c r="K127" s="183">
        <f>[107]Sheet1!$E125</f>
        <v>0</v>
      </c>
      <c r="L127" s="183">
        <f t="shared" si="9"/>
        <v>0</v>
      </c>
      <c r="M127" s="183">
        <f>'[96]Managerial P&amp;L-Admin'!$F127</f>
        <v>0</v>
      </c>
      <c r="N127" s="183">
        <f>[107]Sheet1!$F125</f>
        <v>-0.01</v>
      </c>
      <c r="O127" s="183">
        <f t="shared" si="10"/>
        <v>0.01</v>
      </c>
      <c r="P127" s="183">
        <f>'[96]Managerial P&amp;L-Admin'!$O127</f>
        <v>0</v>
      </c>
      <c r="Q127" s="183" t="str">
        <f>[107]Sheet1!$G125</f>
        <v>93,407.21</v>
      </c>
      <c r="R127" s="184">
        <f t="shared" si="11"/>
        <v>-93407.21</v>
      </c>
    </row>
    <row r="128" spans="1:18" s="15" customFormat="1" ht="15.95" customHeight="1" x14ac:dyDescent="0.2">
      <c r="A128" s="26" t="s">
        <v>979</v>
      </c>
      <c r="B128" s="179">
        <f t="shared" si="6"/>
        <v>125</v>
      </c>
      <c r="C128" s="196" t="s">
        <v>1644</v>
      </c>
      <c r="D128" s="183">
        <f>'[96]Managerial P&amp;L-Admin'!$C128</f>
        <v>4919.8100000000004</v>
      </c>
      <c r="E128" s="183">
        <f>[107]Sheet1!$C126</f>
        <v>0</v>
      </c>
      <c r="F128" s="183">
        <f t="shared" si="7"/>
        <v>4919.8100000000004</v>
      </c>
      <c r="G128" s="183">
        <f>'[96]Managerial P&amp;L-Admin'!$D128</f>
        <v>4488.3500000000004</v>
      </c>
      <c r="H128" s="183">
        <f>[107]Sheet1!$D126</f>
        <v>0</v>
      </c>
      <c r="I128" s="183">
        <f t="shared" si="8"/>
        <v>4488.3500000000004</v>
      </c>
      <c r="J128" s="183">
        <f>'[96]Managerial P&amp;L-Admin'!$E128</f>
        <v>4488.3599999999997</v>
      </c>
      <c r="K128" s="183" t="str">
        <f>[107]Sheet1!$E126</f>
        <v>389,597.33</v>
      </c>
      <c r="L128" s="183">
        <f t="shared" si="9"/>
        <v>-385108.97000000003</v>
      </c>
      <c r="M128" s="183">
        <f>'[96]Managerial P&amp;L-Admin'!$F128</f>
        <v>4488.3500000000004</v>
      </c>
      <c r="N128" s="183" t="str">
        <f>[107]Sheet1!$F126</f>
        <v>36,757.00</v>
      </c>
      <c r="O128" s="183">
        <f t="shared" si="10"/>
        <v>-32268.65</v>
      </c>
      <c r="P128" s="183">
        <f>'[96]Managerial P&amp;L-Admin'!$O128</f>
        <v>18384.870000000003</v>
      </c>
      <c r="Q128" s="183" t="str">
        <f>[107]Sheet1!$G126</f>
        <v>426,354.33</v>
      </c>
      <c r="R128" s="183">
        <f t="shared" si="11"/>
        <v>-407969.46</v>
      </c>
    </row>
    <row r="129" spans="1:18" s="15" customFormat="1" ht="15.95" customHeight="1" x14ac:dyDescent="0.2">
      <c r="A129" s="26" t="s">
        <v>984</v>
      </c>
      <c r="B129" s="179">
        <f t="shared" si="6"/>
        <v>126</v>
      </c>
      <c r="C129" s="196" t="s">
        <v>1644</v>
      </c>
      <c r="D129" s="183">
        <f>'[96]Managerial P&amp;L-Admin'!$C129</f>
        <v>12051.96</v>
      </c>
      <c r="E129" s="183" t="str">
        <f>[107]Sheet1!$C127</f>
        <v>12,896.16</v>
      </c>
      <c r="F129" s="183">
        <f t="shared" si="7"/>
        <v>-844.20000000000073</v>
      </c>
      <c r="G129" s="183">
        <f>'[96]Managerial P&amp;L-Admin'!$D129</f>
        <v>12051.96</v>
      </c>
      <c r="H129" s="183" t="str">
        <f>[107]Sheet1!$D127</f>
        <v>15,630.48</v>
      </c>
      <c r="I129" s="183">
        <f t="shared" si="8"/>
        <v>-3578.5200000000004</v>
      </c>
      <c r="J129" s="183">
        <f>'[96]Managerial P&amp;L-Admin'!$E129</f>
        <v>12051.96</v>
      </c>
      <c r="K129" s="183" t="str">
        <f>[107]Sheet1!$E127</f>
        <v>15,280.10</v>
      </c>
      <c r="L129" s="183">
        <f t="shared" si="9"/>
        <v>-3228.1400000000012</v>
      </c>
      <c r="M129" s="183">
        <f>'[96]Managerial P&amp;L-Admin'!$F129</f>
        <v>12476.84</v>
      </c>
      <c r="N129" s="183" t="str">
        <f>[107]Sheet1!$F127</f>
        <v>9,824.09</v>
      </c>
      <c r="O129" s="183">
        <f t="shared" si="10"/>
        <v>2652.75</v>
      </c>
      <c r="P129" s="183">
        <f>'[96]Managerial P&amp;L-Admin'!$O129</f>
        <v>48632.72</v>
      </c>
      <c r="Q129" s="183" t="str">
        <f>[107]Sheet1!$G127</f>
        <v>53,630.83</v>
      </c>
      <c r="R129" s="183">
        <f t="shared" si="11"/>
        <v>-4998.1100000000006</v>
      </c>
    </row>
    <row r="130" spans="1:18" s="15" customFormat="1" ht="15.95" customHeight="1" x14ac:dyDescent="0.2">
      <c r="A130" s="26"/>
      <c r="B130" s="179">
        <f t="shared" si="6"/>
        <v>127</v>
      </c>
      <c r="C130" s="196" t="s">
        <v>1644</v>
      </c>
      <c r="D130" s="183">
        <f>'[96]Managerial P&amp;L-Admin'!$C130</f>
        <v>0</v>
      </c>
      <c r="E130" s="183" t="str">
        <f>[107]Sheet1!$C128</f>
        <v>8,090.47</v>
      </c>
      <c r="F130" s="183">
        <f t="shared" si="7"/>
        <v>-8090.47</v>
      </c>
      <c r="G130" s="183">
        <f>'[96]Managerial P&amp;L-Admin'!$D130</f>
        <v>0</v>
      </c>
      <c r="H130" s="183" t="str">
        <f>[107]Sheet1!$D128</f>
        <v>84,856.02</v>
      </c>
      <c r="I130" s="183">
        <f t="shared" si="8"/>
        <v>-84856.02</v>
      </c>
      <c r="J130" s="183">
        <f>'[96]Managerial P&amp;L-Admin'!$E130</f>
        <v>0</v>
      </c>
      <c r="K130" s="183" t="str">
        <f>[107]Sheet1!$E128</f>
        <v>160,079.18</v>
      </c>
      <c r="L130" s="183">
        <f t="shared" si="9"/>
        <v>-160079.18</v>
      </c>
      <c r="M130" s="183">
        <f>'[96]Managerial P&amp;L-Admin'!$F130</f>
        <v>0</v>
      </c>
      <c r="N130" s="183" t="str">
        <f>[107]Sheet1!$F128</f>
        <v>206,560.88</v>
      </c>
      <c r="O130" s="183">
        <f t="shared" si="10"/>
        <v>-206560.88</v>
      </c>
      <c r="P130" s="183">
        <f>'[96]Managerial P&amp;L-Admin'!$O130</f>
        <v>0</v>
      </c>
      <c r="Q130" s="183" t="str">
        <f>[107]Sheet1!$G128</f>
        <v>459,586.55</v>
      </c>
      <c r="R130" s="183">
        <f t="shared" si="11"/>
        <v>-459586.55</v>
      </c>
    </row>
    <row r="131" spans="1:18" s="15" customFormat="1" ht="15.95" customHeight="1" x14ac:dyDescent="0.2">
      <c r="A131" s="25" t="s">
        <v>1096</v>
      </c>
      <c r="B131" s="178">
        <f t="shared" si="6"/>
        <v>128</v>
      </c>
      <c r="C131" s="196" t="s">
        <v>1644</v>
      </c>
      <c r="D131" s="183">
        <f>'[96]Managerial P&amp;L-Admin'!$C131</f>
        <v>442609.38999999996</v>
      </c>
      <c r="E131" s="183">
        <f>[107]Sheet1!$C129</f>
        <v>0</v>
      </c>
      <c r="F131" s="183">
        <f t="shared" si="7"/>
        <v>442609.38999999996</v>
      </c>
      <c r="G131" s="183">
        <f>'[96]Managerial P&amp;L-Admin'!$D131</f>
        <v>692400.32</v>
      </c>
      <c r="H131" s="183">
        <f>[107]Sheet1!$D129</f>
        <v>0</v>
      </c>
      <c r="I131" s="183">
        <f t="shared" si="8"/>
        <v>692400.32</v>
      </c>
      <c r="J131" s="183">
        <f>'[96]Managerial P&amp;L-Admin'!$E131</f>
        <v>1073135.1399999999</v>
      </c>
      <c r="K131" s="183" t="str">
        <f>[107]Sheet1!$E129</f>
        <v>16,771.68</v>
      </c>
      <c r="L131" s="183">
        <f t="shared" si="9"/>
        <v>1056363.46</v>
      </c>
      <c r="M131" s="183">
        <f>'[96]Managerial P&amp;L-Admin'!$F131</f>
        <v>894237.97</v>
      </c>
      <c r="N131" s="183" t="str">
        <f>[107]Sheet1!$F129</f>
        <v>2,048.00</v>
      </c>
      <c r="O131" s="183">
        <f t="shared" si="10"/>
        <v>892189.97</v>
      </c>
      <c r="P131" s="183">
        <f>'[96]Managerial P&amp;L-Admin'!$O131</f>
        <v>3102382.8200000003</v>
      </c>
      <c r="Q131" s="183" t="str">
        <f>[107]Sheet1!$G129</f>
        <v>18,819.68</v>
      </c>
      <c r="R131" s="183">
        <f t="shared" si="11"/>
        <v>3083563.14</v>
      </c>
    </row>
    <row r="132" spans="1:18" s="165" customFormat="1" ht="15.95" customHeight="1" x14ac:dyDescent="0.2">
      <c r="A132" s="164" t="s">
        <v>1389</v>
      </c>
      <c r="B132" s="181">
        <f t="shared" si="6"/>
        <v>129</v>
      </c>
      <c r="C132" s="173" t="s">
        <v>1634</v>
      </c>
      <c r="D132" s="183">
        <f>'[96]Managerial P&amp;L-Admin'!$C132</f>
        <v>0</v>
      </c>
      <c r="E132" s="183">
        <f>[107]Sheet1!$C130</f>
        <v>0</v>
      </c>
      <c r="F132" s="183">
        <f t="shared" si="7"/>
        <v>0</v>
      </c>
      <c r="G132" s="183">
        <f>'[96]Managerial P&amp;L-Admin'!$D132</f>
        <v>0</v>
      </c>
      <c r="H132" s="183">
        <f>[107]Sheet1!$D130</f>
        <v>0</v>
      </c>
      <c r="I132" s="183">
        <f t="shared" si="8"/>
        <v>0</v>
      </c>
      <c r="J132" s="183">
        <f>'[96]Managerial P&amp;L-Admin'!$E132</f>
        <v>0</v>
      </c>
      <c r="K132" s="183">
        <f>[107]Sheet1!$E130</f>
        <v>0</v>
      </c>
      <c r="L132" s="183">
        <f t="shared" si="9"/>
        <v>0</v>
      </c>
      <c r="M132" s="183">
        <f>'[96]Managerial P&amp;L-Admin'!$F132</f>
        <v>0</v>
      </c>
      <c r="N132" s="183">
        <f>[107]Sheet1!$F130</f>
        <v>0</v>
      </c>
      <c r="O132" s="183">
        <f t="shared" si="10"/>
        <v>0</v>
      </c>
      <c r="P132" s="183">
        <f>'[96]Managerial P&amp;L-Admin'!$O132</f>
        <v>0</v>
      </c>
      <c r="Q132" s="183">
        <f>[107]Sheet1!$G130</f>
        <v>0</v>
      </c>
      <c r="R132" s="184">
        <f t="shared" si="11"/>
        <v>0</v>
      </c>
    </row>
    <row r="133" spans="1:18" s="15" customFormat="1" ht="15.95" customHeight="1" x14ac:dyDescent="0.2">
      <c r="A133" s="26" t="s">
        <v>1111</v>
      </c>
      <c r="B133" s="179">
        <f t="shared" ref="B133:B161" si="12">ROW()-3</f>
        <v>130</v>
      </c>
      <c r="C133" s="196" t="s">
        <v>1644</v>
      </c>
      <c r="D133" s="183">
        <f>'[96]Managerial P&amp;L-Admin'!$C133</f>
        <v>95496.23</v>
      </c>
      <c r="E133" s="183" t="str">
        <f>[107]Sheet1!$C131</f>
        <v>1,658.13</v>
      </c>
      <c r="F133" s="183">
        <f t="shared" ref="F133:F161" si="13">D133-E133</f>
        <v>93838.099999999991</v>
      </c>
      <c r="G133" s="183">
        <f>'[96]Managerial P&amp;L-Admin'!$D133</f>
        <v>95496.23</v>
      </c>
      <c r="H133" s="183" t="str">
        <f>[107]Sheet1!$D131</f>
        <v>1,658.13</v>
      </c>
      <c r="I133" s="183">
        <f t="shared" ref="I133:I161" si="14">G133-H133</f>
        <v>93838.099999999991</v>
      </c>
      <c r="J133" s="183">
        <f>'[96]Managerial P&amp;L-Admin'!$E133</f>
        <v>95496.23</v>
      </c>
      <c r="K133" s="183" t="str">
        <f>[107]Sheet1!$E131</f>
        <v>1,658.13</v>
      </c>
      <c r="L133" s="183">
        <f t="shared" ref="L133:L161" si="15">J133-K133</f>
        <v>93838.099999999991</v>
      </c>
      <c r="M133" s="183">
        <f>'[96]Managerial P&amp;L-Admin'!$F133</f>
        <v>99269.81</v>
      </c>
      <c r="N133" s="183" t="str">
        <f>[107]Sheet1!$F131</f>
        <v>1,658.13</v>
      </c>
      <c r="O133" s="183">
        <f t="shared" ref="O133:O161" si="16">M133-N133</f>
        <v>97611.68</v>
      </c>
      <c r="P133" s="183">
        <f>'[96]Managerial P&amp;L-Admin'!$O133</f>
        <v>385758.5</v>
      </c>
      <c r="Q133" s="183" t="str">
        <f>[107]Sheet1!$G131</f>
        <v>6,632.52</v>
      </c>
      <c r="R133" s="183">
        <f t="shared" ref="R133:R160" si="17">P133-Q133</f>
        <v>379125.98</v>
      </c>
    </row>
    <row r="134" spans="1:18" s="15" customFormat="1" x14ac:dyDescent="0.2">
      <c r="A134" s="26" t="s">
        <v>1556</v>
      </c>
      <c r="B134" s="179">
        <f t="shared" si="12"/>
        <v>131</v>
      </c>
      <c r="C134" s="196" t="s">
        <v>1644</v>
      </c>
      <c r="D134" s="183">
        <f>'[96]Managerial P&amp;L-Admin'!$C134</f>
        <v>126367.92</v>
      </c>
      <c r="E134" s="183">
        <f>[107]Sheet1!$C132</f>
        <v>0</v>
      </c>
      <c r="F134" s="183">
        <f t="shared" si="13"/>
        <v>126367.92</v>
      </c>
      <c r="G134" s="183">
        <f>'[96]Managerial P&amp;L-Admin'!$D134</f>
        <v>297171.08</v>
      </c>
      <c r="H134" s="183">
        <f>[107]Sheet1!$D132</f>
        <v>0</v>
      </c>
      <c r="I134" s="183">
        <f t="shared" si="14"/>
        <v>297171.08</v>
      </c>
      <c r="J134" s="183">
        <f>'[96]Managerial P&amp;L-Admin'!$E134</f>
        <v>235890.49</v>
      </c>
      <c r="K134" s="183">
        <f>[107]Sheet1!$E132</f>
        <v>0</v>
      </c>
      <c r="L134" s="183">
        <f t="shared" si="15"/>
        <v>235890.49</v>
      </c>
      <c r="M134" s="183">
        <f>'[96]Managerial P&amp;L-Admin'!$F134</f>
        <v>381982.74</v>
      </c>
      <c r="N134" s="183">
        <f>[107]Sheet1!$F132</f>
        <v>0</v>
      </c>
      <c r="O134" s="183">
        <f t="shared" si="16"/>
        <v>381982.74</v>
      </c>
      <c r="P134" s="183">
        <f>'[96]Managerial P&amp;L-Admin'!$O134</f>
        <v>1041412.23</v>
      </c>
      <c r="Q134" s="183">
        <f>[107]Sheet1!$G132</f>
        <v>0</v>
      </c>
      <c r="R134" s="183">
        <f t="shared" si="17"/>
        <v>1041412.23</v>
      </c>
    </row>
    <row r="135" spans="1:18" s="15" customFormat="1" x14ac:dyDescent="0.2">
      <c r="A135" s="26" t="s">
        <v>1121</v>
      </c>
      <c r="B135" s="179">
        <f t="shared" si="12"/>
        <v>132</v>
      </c>
      <c r="C135" s="196" t="s">
        <v>1644</v>
      </c>
      <c r="D135" s="183">
        <f>'[96]Managerial P&amp;L-Admin'!$C135</f>
        <v>195944.54</v>
      </c>
      <c r="E135" s="183">
        <f>[107]Sheet1!$C133</f>
        <v>0</v>
      </c>
      <c r="F135" s="183">
        <f t="shared" si="13"/>
        <v>195944.54</v>
      </c>
      <c r="G135" s="183">
        <f>'[96]Managerial P&amp;L-Admin'!$D135</f>
        <v>105098.86</v>
      </c>
      <c r="H135" s="183">
        <f>[107]Sheet1!$D133</f>
        <v>0</v>
      </c>
      <c r="I135" s="183">
        <f t="shared" si="14"/>
        <v>105098.86</v>
      </c>
      <c r="J135" s="183">
        <f>'[96]Managerial P&amp;L-Admin'!$E135</f>
        <v>158362</v>
      </c>
      <c r="K135" s="183">
        <f>[107]Sheet1!$E133</f>
        <v>0</v>
      </c>
      <c r="L135" s="183">
        <f t="shared" si="15"/>
        <v>158362</v>
      </c>
      <c r="M135" s="183">
        <f>'[96]Managerial P&amp;L-Admin'!$F135</f>
        <v>130715.2</v>
      </c>
      <c r="N135" s="183">
        <f>[107]Sheet1!$F133</f>
        <v>0</v>
      </c>
      <c r="O135" s="183">
        <f t="shared" si="16"/>
        <v>130715.2</v>
      </c>
      <c r="P135" s="183">
        <f>'[96]Managerial P&amp;L-Admin'!$O135</f>
        <v>590120.6</v>
      </c>
      <c r="Q135" s="183">
        <f>[107]Sheet1!$G133</f>
        <v>0</v>
      </c>
      <c r="R135" s="183">
        <f t="shared" si="17"/>
        <v>590120.6</v>
      </c>
    </row>
    <row r="136" spans="1:18" s="15" customFormat="1" x14ac:dyDescent="0.2">
      <c r="A136" s="26" t="s">
        <v>1557</v>
      </c>
      <c r="B136" s="179">
        <f t="shared" si="12"/>
        <v>133</v>
      </c>
      <c r="C136" s="196" t="s">
        <v>1644</v>
      </c>
      <c r="D136" s="183">
        <f>'[96]Managerial P&amp;L-Admin'!$C136</f>
        <v>917.7</v>
      </c>
      <c r="E136" s="183">
        <f>[107]Sheet1!$C134</f>
        <v>0</v>
      </c>
      <c r="F136" s="183">
        <f t="shared" si="13"/>
        <v>917.7</v>
      </c>
      <c r="G136" s="183">
        <f>'[96]Managerial P&amp;L-Admin'!$D136</f>
        <v>92489.52</v>
      </c>
      <c r="H136" s="183">
        <f>[107]Sheet1!$D134</f>
        <v>0</v>
      </c>
      <c r="I136" s="183">
        <f t="shared" si="14"/>
        <v>92489.52</v>
      </c>
      <c r="J136" s="183">
        <f>'[96]Managerial P&amp;L-Admin'!$E136</f>
        <v>0</v>
      </c>
      <c r="K136" s="183">
        <f>[107]Sheet1!$E134</f>
        <v>0</v>
      </c>
      <c r="L136" s="183">
        <f t="shared" si="15"/>
        <v>0</v>
      </c>
      <c r="M136" s="183">
        <f>'[96]Managerial P&amp;L-Admin'!$F136</f>
        <v>-0.01</v>
      </c>
      <c r="N136" s="183">
        <f>[107]Sheet1!$F134</f>
        <v>0</v>
      </c>
      <c r="O136" s="183">
        <f t="shared" si="16"/>
        <v>-0.01</v>
      </c>
      <c r="P136" s="183">
        <f>'[96]Managerial P&amp;L-Admin'!$O136</f>
        <v>93407.21</v>
      </c>
      <c r="Q136" s="183">
        <f>[107]Sheet1!$G134</f>
        <v>0</v>
      </c>
      <c r="R136" s="183">
        <f t="shared" si="17"/>
        <v>93407.21</v>
      </c>
    </row>
    <row r="137" spans="1:18" s="15" customFormat="1" x14ac:dyDescent="0.2">
      <c r="A137" s="26" t="s">
        <v>1128</v>
      </c>
      <c r="B137" s="179">
        <f t="shared" si="12"/>
        <v>134</v>
      </c>
      <c r="C137" s="196" t="s">
        <v>1644</v>
      </c>
      <c r="D137" s="183">
        <f>'[96]Managerial P&amp;L-Admin'!$C137</f>
        <v>0</v>
      </c>
      <c r="E137" s="183">
        <f>[107]Sheet1!$C135</f>
        <v>0</v>
      </c>
      <c r="F137" s="183">
        <f t="shared" si="13"/>
        <v>0</v>
      </c>
      <c r="G137" s="183">
        <f>'[96]Managerial P&amp;L-Admin'!$D137</f>
        <v>0</v>
      </c>
      <c r="H137" s="183">
        <f>[107]Sheet1!$D135</f>
        <v>0</v>
      </c>
      <c r="I137" s="183">
        <f t="shared" si="14"/>
        <v>0</v>
      </c>
      <c r="J137" s="183">
        <f>'[96]Managerial P&amp;L-Admin'!$E137</f>
        <v>389597.33</v>
      </c>
      <c r="K137" s="183">
        <f>[107]Sheet1!$E135</f>
        <v>0</v>
      </c>
      <c r="L137" s="183">
        <f t="shared" si="15"/>
        <v>389597.33</v>
      </c>
      <c r="M137" s="183">
        <f>'[96]Managerial P&amp;L-Admin'!$F137</f>
        <v>36757</v>
      </c>
      <c r="N137" s="183">
        <f>[107]Sheet1!$F135</f>
        <v>0</v>
      </c>
      <c r="O137" s="183">
        <f t="shared" si="16"/>
        <v>36757</v>
      </c>
      <c r="P137" s="183">
        <f>'[96]Managerial P&amp;L-Admin'!$O137</f>
        <v>426354.33</v>
      </c>
      <c r="Q137" s="183">
        <f>[107]Sheet1!$G135</f>
        <v>0</v>
      </c>
      <c r="R137" s="183">
        <f t="shared" si="17"/>
        <v>426354.33</v>
      </c>
    </row>
    <row r="138" spans="1:18" s="15" customFormat="1" ht="15.95" customHeight="1" x14ac:dyDescent="0.2">
      <c r="A138" s="26" t="s">
        <v>1139</v>
      </c>
      <c r="B138" s="179">
        <f t="shared" si="12"/>
        <v>135</v>
      </c>
      <c r="C138" s="196" t="s">
        <v>1644</v>
      </c>
      <c r="D138" s="183">
        <f>'[96]Managerial P&amp;L-Admin'!$C138</f>
        <v>12896.16</v>
      </c>
      <c r="E138" s="183">
        <f>[107]Sheet1!$C136</f>
        <v>0</v>
      </c>
      <c r="F138" s="183">
        <f t="shared" si="13"/>
        <v>12896.16</v>
      </c>
      <c r="G138" s="183">
        <f>'[96]Managerial P&amp;L-Admin'!$D138</f>
        <v>15630.48</v>
      </c>
      <c r="H138" s="183">
        <f>[107]Sheet1!$D136</f>
        <v>0</v>
      </c>
      <c r="I138" s="183">
        <f t="shared" si="14"/>
        <v>15630.48</v>
      </c>
      <c r="J138" s="183">
        <f>'[96]Managerial P&amp;L-Admin'!$E138</f>
        <v>15280.1</v>
      </c>
      <c r="K138" s="183">
        <f>[107]Sheet1!$E136</f>
        <v>0</v>
      </c>
      <c r="L138" s="183">
        <f t="shared" si="15"/>
        <v>15280.1</v>
      </c>
      <c r="M138" s="183">
        <f>'[96]Managerial P&amp;L-Admin'!$F138</f>
        <v>9824.09</v>
      </c>
      <c r="N138" s="183">
        <f>[107]Sheet1!$F136</f>
        <v>0</v>
      </c>
      <c r="O138" s="183">
        <f t="shared" si="16"/>
        <v>9824.09</v>
      </c>
      <c r="P138" s="183">
        <f>'[96]Managerial P&amp;L-Admin'!$O138</f>
        <v>53630.83</v>
      </c>
      <c r="Q138" s="183">
        <f>[107]Sheet1!$G136</f>
        <v>0</v>
      </c>
      <c r="R138" s="183">
        <f t="shared" si="17"/>
        <v>53630.83</v>
      </c>
    </row>
    <row r="139" spans="1:18" s="15" customFormat="1" ht="15.95" customHeight="1" x14ac:dyDescent="0.2">
      <c r="A139" s="26" t="s">
        <v>1147</v>
      </c>
      <c r="B139" s="179">
        <f t="shared" si="12"/>
        <v>136</v>
      </c>
      <c r="C139" s="196" t="s">
        <v>1644</v>
      </c>
      <c r="D139" s="183">
        <f>'[96]Managerial P&amp;L-Admin'!$C139</f>
        <v>8090.47</v>
      </c>
      <c r="E139" s="183">
        <f>[107]Sheet1!$C137</f>
        <v>0</v>
      </c>
      <c r="F139" s="183">
        <f t="shared" si="13"/>
        <v>8090.47</v>
      </c>
      <c r="G139" s="183">
        <f>'[96]Managerial P&amp;L-Admin'!$D139</f>
        <v>84856.02</v>
      </c>
      <c r="H139" s="183">
        <f>[107]Sheet1!$D137</f>
        <v>0</v>
      </c>
      <c r="I139" s="183">
        <f t="shared" si="14"/>
        <v>84856.02</v>
      </c>
      <c r="J139" s="183">
        <f>'[96]Managerial P&amp;L-Admin'!$E139</f>
        <v>160079.18</v>
      </c>
      <c r="K139" s="183">
        <f>[107]Sheet1!$E137</f>
        <v>0</v>
      </c>
      <c r="L139" s="183">
        <f t="shared" si="15"/>
        <v>160079.18</v>
      </c>
      <c r="M139" s="183">
        <f>'[96]Managerial P&amp;L-Admin'!$F139</f>
        <v>206560.88</v>
      </c>
      <c r="N139" s="183">
        <f>[107]Sheet1!$F137</f>
        <v>0</v>
      </c>
      <c r="O139" s="183">
        <f t="shared" si="16"/>
        <v>206560.88</v>
      </c>
      <c r="P139" s="183">
        <f>'[96]Managerial P&amp;L-Admin'!$O139</f>
        <v>459586.55</v>
      </c>
      <c r="Q139" s="183">
        <f>[107]Sheet1!$G137</f>
        <v>0</v>
      </c>
      <c r="R139" s="183">
        <f t="shared" si="17"/>
        <v>459586.55</v>
      </c>
    </row>
    <row r="140" spans="1:18" s="15" customFormat="1" ht="15.95" customHeight="1" x14ac:dyDescent="0.2">
      <c r="A140" s="26" t="s">
        <v>1558</v>
      </c>
      <c r="B140" s="179">
        <f t="shared" si="12"/>
        <v>137</v>
      </c>
      <c r="C140" s="196" t="s">
        <v>1644</v>
      </c>
      <c r="D140" s="183">
        <f>'[96]Managerial P&amp;L-Admin'!$C140</f>
        <v>0</v>
      </c>
      <c r="E140" s="183">
        <f>[107]Sheet1!$C138</f>
        <v>0</v>
      </c>
      <c r="F140" s="183">
        <f t="shared" si="13"/>
        <v>0</v>
      </c>
      <c r="G140" s="183">
        <f>'[96]Managerial P&amp;L-Admin'!$D140</f>
        <v>0</v>
      </c>
      <c r="H140" s="183">
        <f>[107]Sheet1!$D138</f>
        <v>0</v>
      </c>
      <c r="I140" s="183">
        <f t="shared" si="14"/>
        <v>0</v>
      </c>
      <c r="J140" s="183">
        <f>'[96]Managerial P&amp;L-Admin'!$E140</f>
        <v>16771.68</v>
      </c>
      <c r="K140" s="183">
        <f>[107]Sheet1!$E138</f>
        <v>0</v>
      </c>
      <c r="L140" s="183">
        <f t="shared" si="15"/>
        <v>16771.68</v>
      </c>
      <c r="M140" s="183">
        <f>'[96]Managerial P&amp;L-Admin'!$F140</f>
        <v>2048</v>
      </c>
      <c r="N140" s="183">
        <f>[107]Sheet1!$F138</f>
        <v>0</v>
      </c>
      <c r="O140" s="183">
        <f t="shared" si="16"/>
        <v>2048</v>
      </c>
      <c r="P140" s="183">
        <f>'[96]Managerial P&amp;L-Admin'!$O140</f>
        <v>18819.68</v>
      </c>
      <c r="Q140" s="183">
        <f>[107]Sheet1!$G138</f>
        <v>0</v>
      </c>
      <c r="R140" s="183">
        <f t="shared" si="17"/>
        <v>18819.68</v>
      </c>
    </row>
    <row r="141" spans="1:18" s="15" customFormat="1" ht="15.95" customHeight="1" x14ac:dyDescent="0.2">
      <c r="A141" s="26" t="s">
        <v>1167</v>
      </c>
      <c r="B141" s="179">
        <f t="shared" si="12"/>
        <v>138</v>
      </c>
      <c r="C141" s="196" t="s">
        <v>1644</v>
      </c>
      <c r="D141" s="183">
        <f>'[96]Managerial P&amp;L-Admin'!$C141</f>
        <v>0</v>
      </c>
      <c r="E141" s="183">
        <f>[107]Sheet1!$C139</f>
        <v>0</v>
      </c>
      <c r="F141" s="183">
        <f t="shared" si="13"/>
        <v>0</v>
      </c>
      <c r="G141" s="183">
        <f>'[96]Managerial P&amp;L-Admin'!$D141</f>
        <v>0</v>
      </c>
      <c r="H141" s="183">
        <f>[107]Sheet1!$D139</f>
        <v>0</v>
      </c>
      <c r="I141" s="183">
        <f t="shared" si="14"/>
        <v>0</v>
      </c>
      <c r="J141" s="183">
        <f>'[96]Managerial P&amp;L-Admin'!$E141</f>
        <v>0</v>
      </c>
      <c r="K141" s="183">
        <f>[107]Sheet1!$E139</f>
        <v>0</v>
      </c>
      <c r="L141" s="183">
        <f t="shared" si="15"/>
        <v>0</v>
      </c>
      <c r="M141" s="183">
        <f>'[96]Managerial P&amp;L-Admin'!$F141</f>
        <v>0</v>
      </c>
      <c r="N141" s="183">
        <f>[107]Sheet1!$F139</f>
        <v>0</v>
      </c>
      <c r="O141" s="183">
        <f t="shared" si="16"/>
        <v>0</v>
      </c>
      <c r="P141" s="183">
        <f>'[96]Managerial P&amp;L-Admin'!$O141</f>
        <v>0</v>
      </c>
      <c r="Q141" s="183">
        <f>[107]Sheet1!$G139</f>
        <v>0</v>
      </c>
      <c r="R141" s="183">
        <f t="shared" si="17"/>
        <v>0</v>
      </c>
    </row>
    <row r="142" spans="1:18" s="15" customFormat="1" ht="15.95" customHeight="1" x14ac:dyDescent="0.2">
      <c r="A142" s="26" t="s">
        <v>1559</v>
      </c>
      <c r="B142" s="179">
        <f t="shared" si="12"/>
        <v>139</v>
      </c>
      <c r="C142" s="196" t="s">
        <v>1644</v>
      </c>
      <c r="D142" s="183">
        <f>'[96]Managerial P&amp;L-Admin'!$C142</f>
        <v>1658.13</v>
      </c>
      <c r="E142" s="183">
        <f>[107]Sheet1!$C140</f>
        <v>0</v>
      </c>
      <c r="F142" s="183">
        <f t="shared" si="13"/>
        <v>1658.13</v>
      </c>
      <c r="G142" s="183">
        <f>'[96]Managerial P&amp;L-Admin'!$D142</f>
        <v>1658.13</v>
      </c>
      <c r="H142" s="183">
        <f>[107]Sheet1!$D140</f>
        <v>0</v>
      </c>
      <c r="I142" s="183">
        <f t="shared" si="14"/>
        <v>1658.13</v>
      </c>
      <c r="J142" s="183">
        <f>'[96]Managerial P&amp;L-Admin'!$E142</f>
        <v>1658.13</v>
      </c>
      <c r="K142" s="183">
        <f>[107]Sheet1!$E140</f>
        <v>0</v>
      </c>
      <c r="L142" s="183">
        <f t="shared" si="15"/>
        <v>1658.13</v>
      </c>
      <c r="M142" s="183">
        <f>'[96]Managerial P&amp;L-Admin'!$F142</f>
        <v>1658.13</v>
      </c>
      <c r="N142" s="183">
        <f>[107]Sheet1!$F140</f>
        <v>0</v>
      </c>
      <c r="O142" s="183">
        <f t="shared" si="16"/>
        <v>1658.13</v>
      </c>
      <c r="P142" s="183">
        <f>'[96]Managerial P&amp;L-Admin'!$O142</f>
        <v>6632.52</v>
      </c>
      <c r="Q142" s="183">
        <f>[107]Sheet1!$G140</f>
        <v>0</v>
      </c>
      <c r="R142" s="183">
        <f t="shared" si="17"/>
        <v>6632.52</v>
      </c>
    </row>
    <row r="143" spans="1:18" s="15" customFormat="1" ht="15.95" customHeight="1" x14ac:dyDescent="0.2">
      <c r="A143" s="26" t="s">
        <v>1560</v>
      </c>
      <c r="B143" s="179">
        <f t="shared" si="12"/>
        <v>140</v>
      </c>
      <c r="C143" s="196" t="s">
        <v>1644</v>
      </c>
      <c r="D143" s="183">
        <f>'[96]Managerial P&amp;L-Admin'!$C143</f>
        <v>1238.24</v>
      </c>
      <c r="E143" s="183">
        <f>[107]Sheet1!$C141</f>
        <v>0.35</v>
      </c>
      <c r="F143" s="183">
        <f t="shared" si="13"/>
        <v>1237.8900000000001</v>
      </c>
      <c r="G143" s="183">
        <f>'[96]Managerial P&amp;L-Admin'!$D143</f>
        <v>0</v>
      </c>
      <c r="H143" s="183" t="str">
        <f>[107]Sheet1!$D141</f>
        <v>30,544.00</v>
      </c>
      <c r="I143" s="183">
        <f t="shared" si="14"/>
        <v>-30544</v>
      </c>
      <c r="J143" s="183">
        <f>'[96]Managerial P&amp;L-Admin'!$E143</f>
        <v>0</v>
      </c>
      <c r="K143" s="183">
        <f>[107]Sheet1!$E141</f>
        <v>0.8</v>
      </c>
      <c r="L143" s="183">
        <f t="shared" si="15"/>
        <v>-0.8</v>
      </c>
      <c r="M143" s="183">
        <f>'[96]Managerial P&amp;L-Admin'!$F143</f>
        <v>25422.13</v>
      </c>
      <c r="N143" s="183" t="str">
        <f>[107]Sheet1!$F141</f>
        <v>5,650.83</v>
      </c>
      <c r="O143" s="183">
        <f t="shared" si="16"/>
        <v>19771.300000000003</v>
      </c>
      <c r="P143" s="183">
        <f>'[96]Managerial P&amp;L-Admin'!$O143</f>
        <v>26660.370000000003</v>
      </c>
      <c r="Q143" s="183" t="str">
        <f>[107]Sheet1!$G141</f>
        <v>36,195.98</v>
      </c>
      <c r="R143" s="183">
        <f t="shared" si="17"/>
        <v>-9535.61</v>
      </c>
    </row>
    <row r="144" spans="1:18" s="15" customFormat="1" ht="15.95" customHeight="1" x14ac:dyDescent="0.2">
      <c r="A144" s="26"/>
      <c r="B144" s="179">
        <f t="shared" si="12"/>
        <v>141</v>
      </c>
      <c r="C144" s="196" t="s">
        <v>1644</v>
      </c>
      <c r="D144" s="183">
        <f>'[96]Managerial P&amp;L-Admin'!$C144</f>
        <v>0</v>
      </c>
      <c r="E144" s="183">
        <f>[107]Sheet1!$C142</f>
        <v>0</v>
      </c>
      <c r="F144" s="183">
        <f t="shared" si="13"/>
        <v>0</v>
      </c>
      <c r="G144" s="183">
        <f>'[96]Managerial P&amp;L-Admin'!$D144</f>
        <v>0</v>
      </c>
      <c r="H144" s="183">
        <f>[107]Sheet1!$D142</f>
        <v>0</v>
      </c>
      <c r="I144" s="183">
        <f t="shared" si="14"/>
        <v>0</v>
      </c>
      <c r="J144" s="183">
        <f>'[96]Managerial P&amp;L-Admin'!$E144</f>
        <v>0</v>
      </c>
      <c r="K144" s="183">
        <f>[107]Sheet1!$E142</f>
        <v>0</v>
      </c>
      <c r="L144" s="183">
        <f t="shared" si="15"/>
        <v>0</v>
      </c>
      <c r="M144" s="183">
        <f>'[96]Managerial P&amp;L-Admin'!$F144</f>
        <v>0</v>
      </c>
      <c r="N144" s="183">
        <f>[107]Sheet1!$F142</f>
        <v>0</v>
      </c>
      <c r="O144" s="183">
        <f t="shared" si="16"/>
        <v>0</v>
      </c>
      <c r="P144" s="183">
        <f>'[96]Managerial P&amp;L-Admin'!$O144</f>
        <v>0</v>
      </c>
      <c r="Q144" s="183">
        <f>[107]Sheet1!$G142</f>
        <v>0</v>
      </c>
      <c r="R144" s="183">
        <f t="shared" si="17"/>
        <v>0</v>
      </c>
    </row>
    <row r="145" spans="1:18" s="15" customFormat="1" ht="16.5" customHeight="1" x14ac:dyDescent="0.2">
      <c r="A145" s="25" t="s">
        <v>1169</v>
      </c>
      <c r="B145" s="178">
        <f t="shared" si="12"/>
        <v>142</v>
      </c>
      <c r="C145" s="196" t="s">
        <v>1644</v>
      </c>
      <c r="D145" s="183">
        <f>'[96]Managerial P&amp;L-Admin'!$C145</f>
        <v>-800919.32</v>
      </c>
      <c r="E145" s="183">
        <f>[107]Sheet1!$C143</f>
        <v>0</v>
      </c>
      <c r="F145" s="183">
        <f t="shared" si="13"/>
        <v>-800919.32</v>
      </c>
      <c r="G145" s="183">
        <f>'[96]Managerial P&amp;L-Admin'!$D145</f>
        <v>111363.61</v>
      </c>
      <c r="H145" s="183">
        <f>[107]Sheet1!$D143</f>
        <v>0</v>
      </c>
      <c r="I145" s="183">
        <f t="shared" si="14"/>
        <v>111363.61</v>
      </c>
      <c r="J145" s="183">
        <f>'[96]Managerial P&amp;L-Admin'!$E145</f>
        <v>460200.76999999996</v>
      </c>
      <c r="K145" s="183">
        <f>[107]Sheet1!$E143</f>
        <v>0</v>
      </c>
      <c r="L145" s="183">
        <f t="shared" si="15"/>
        <v>460200.76999999996</v>
      </c>
      <c r="M145" s="183">
        <f>'[96]Managerial P&amp;L-Admin'!$F145</f>
        <v>287185.11</v>
      </c>
      <c r="N145" s="183">
        <f>[107]Sheet1!$F143</f>
        <v>0</v>
      </c>
      <c r="O145" s="183">
        <f t="shared" si="16"/>
        <v>287185.11</v>
      </c>
      <c r="P145" s="183">
        <f>'[96]Managerial P&amp;L-Admin'!$O145</f>
        <v>57830.169999999984</v>
      </c>
      <c r="Q145" s="183">
        <f>[107]Sheet1!$G143</f>
        <v>0</v>
      </c>
      <c r="R145" s="183">
        <f t="shared" si="17"/>
        <v>57830.169999999984</v>
      </c>
    </row>
    <row r="146" spans="1:18" s="165" customFormat="1" ht="16.5" customHeight="1" x14ac:dyDescent="0.2">
      <c r="A146" s="164" t="s">
        <v>1389</v>
      </c>
      <c r="B146" s="181">
        <f t="shared" si="12"/>
        <v>143</v>
      </c>
      <c r="C146" s="173" t="s">
        <v>1634</v>
      </c>
      <c r="D146" s="183">
        <f>'[96]Managerial P&amp;L-Admin'!$C146</f>
        <v>0</v>
      </c>
      <c r="E146" s="183">
        <f>[107]Sheet1!$C144</f>
        <v>0</v>
      </c>
      <c r="F146" s="183">
        <f t="shared" si="13"/>
        <v>0</v>
      </c>
      <c r="G146" s="183">
        <f>'[96]Managerial P&amp;L-Admin'!$D146</f>
        <v>0</v>
      </c>
      <c r="H146" s="183">
        <f>[107]Sheet1!$D144</f>
        <v>0</v>
      </c>
      <c r="I146" s="183">
        <f t="shared" si="14"/>
        <v>0</v>
      </c>
      <c r="J146" s="183">
        <f>'[96]Managerial P&amp;L-Admin'!$E146</f>
        <v>0</v>
      </c>
      <c r="K146" s="183">
        <f>[107]Sheet1!$E144</f>
        <v>0</v>
      </c>
      <c r="L146" s="183">
        <f t="shared" si="15"/>
        <v>0</v>
      </c>
      <c r="M146" s="183">
        <f>'[96]Managerial P&amp;L-Admin'!$F146</f>
        <v>0</v>
      </c>
      <c r="N146" s="183">
        <f>[107]Sheet1!$F144</f>
        <v>0</v>
      </c>
      <c r="O146" s="183">
        <f t="shared" si="16"/>
        <v>0</v>
      </c>
      <c r="P146" s="183">
        <f>'[96]Managerial P&amp;L-Admin'!$O146</f>
        <v>0</v>
      </c>
      <c r="Q146" s="183">
        <f>[107]Sheet1!$G144</f>
        <v>0</v>
      </c>
      <c r="R146" s="184">
        <f t="shared" si="17"/>
        <v>0</v>
      </c>
    </row>
    <row r="147" spans="1:18" s="15" customFormat="1" ht="15.95" customHeight="1" x14ac:dyDescent="0.2">
      <c r="A147" s="26" t="s">
        <v>1171</v>
      </c>
      <c r="B147" s="179">
        <f t="shared" si="12"/>
        <v>144</v>
      </c>
      <c r="C147" s="196" t="s">
        <v>1644</v>
      </c>
      <c r="D147" s="183">
        <f>'[96]Managerial P&amp;L-Admin'!$C147</f>
        <v>-801179.12</v>
      </c>
      <c r="E147" s="183">
        <f>[107]Sheet1!$C145</f>
        <v>0</v>
      </c>
      <c r="F147" s="183">
        <f t="shared" si="13"/>
        <v>-801179.12</v>
      </c>
      <c r="G147" s="183">
        <f>'[96]Managerial P&amp;L-Admin'!$D147</f>
        <v>106823.48</v>
      </c>
      <c r="H147" s="183">
        <f>[107]Sheet1!$D145</f>
        <v>0</v>
      </c>
      <c r="I147" s="183">
        <f t="shared" si="14"/>
        <v>106823.48</v>
      </c>
      <c r="J147" s="183">
        <f>'[96]Managerial P&amp;L-Admin'!$E147</f>
        <v>471543.99</v>
      </c>
      <c r="K147" s="183">
        <f>[107]Sheet1!$E145</f>
        <v>0</v>
      </c>
      <c r="L147" s="183">
        <f t="shared" si="15"/>
        <v>471543.99</v>
      </c>
      <c r="M147" s="183">
        <f>'[96]Managerial P&amp;L-Admin'!$F147</f>
        <v>286360.13</v>
      </c>
      <c r="N147" s="183">
        <f>[107]Sheet1!$F145</f>
        <v>0</v>
      </c>
      <c r="O147" s="183">
        <f t="shared" si="16"/>
        <v>286360.13</v>
      </c>
      <c r="P147" s="183">
        <f>'[96]Managerial P&amp;L-Admin'!$O147</f>
        <v>63548.479999999981</v>
      </c>
      <c r="Q147" s="183">
        <f>[107]Sheet1!$G145</f>
        <v>0</v>
      </c>
      <c r="R147" s="183">
        <f t="shared" si="17"/>
        <v>63548.479999999981</v>
      </c>
    </row>
    <row r="148" spans="1:18" s="15" customFormat="1" ht="15.95" customHeight="1" x14ac:dyDescent="0.2">
      <c r="A148" s="26" t="s">
        <v>1519</v>
      </c>
      <c r="B148" s="179">
        <f t="shared" si="12"/>
        <v>145</v>
      </c>
      <c r="C148" s="196" t="s">
        <v>1644</v>
      </c>
      <c r="D148" s="183">
        <f>'[96]Managerial P&amp;L-Admin'!$C148</f>
        <v>259.8</v>
      </c>
      <c r="E148" s="183">
        <f>[107]Sheet1!$C146</f>
        <v>0</v>
      </c>
      <c r="F148" s="183">
        <f t="shared" si="13"/>
        <v>259.8</v>
      </c>
      <c r="G148" s="183">
        <f>'[96]Managerial P&amp;L-Admin'!$D148</f>
        <v>4540.13</v>
      </c>
      <c r="H148" s="183">
        <f>[107]Sheet1!$D146</f>
        <v>0</v>
      </c>
      <c r="I148" s="183">
        <f t="shared" si="14"/>
        <v>4540.13</v>
      </c>
      <c r="J148" s="183">
        <f>'[96]Managerial P&amp;L-Admin'!$E148</f>
        <v>4404.17</v>
      </c>
      <c r="K148" s="183">
        <f>[107]Sheet1!$E146</f>
        <v>0</v>
      </c>
      <c r="L148" s="183">
        <f t="shared" si="15"/>
        <v>4404.17</v>
      </c>
      <c r="M148" s="183">
        <f>'[96]Managerial P&amp;L-Admin'!$F148</f>
        <v>824.98</v>
      </c>
      <c r="N148" s="183">
        <f>[107]Sheet1!$F146</f>
        <v>0</v>
      </c>
      <c r="O148" s="183">
        <f t="shared" si="16"/>
        <v>824.98</v>
      </c>
      <c r="P148" s="183">
        <f>'[96]Managerial P&amp;L-Admin'!$O148</f>
        <v>10029.08</v>
      </c>
      <c r="Q148" s="183">
        <f>[107]Sheet1!$G146</f>
        <v>0</v>
      </c>
      <c r="R148" s="183">
        <f t="shared" si="17"/>
        <v>10029.08</v>
      </c>
    </row>
    <row r="149" spans="1:18" s="15" customFormat="1" ht="15.95" customHeight="1" x14ac:dyDescent="0.2">
      <c r="A149" s="26" t="s">
        <v>1176</v>
      </c>
      <c r="B149" s="179">
        <f t="shared" si="12"/>
        <v>146</v>
      </c>
      <c r="C149" s="196" t="s">
        <v>1644</v>
      </c>
      <c r="D149" s="183">
        <f>'[96]Managerial P&amp;L-Admin'!$C149</f>
        <v>0</v>
      </c>
      <c r="E149" s="183">
        <f>[107]Sheet1!$C147</f>
        <v>0</v>
      </c>
      <c r="F149" s="183">
        <f t="shared" si="13"/>
        <v>0</v>
      </c>
      <c r="G149" s="183">
        <f>'[96]Managerial P&amp;L-Admin'!$D149</f>
        <v>0</v>
      </c>
      <c r="H149" s="183">
        <f>[107]Sheet1!$D147</f>
        <v>0</v>
      </c>
      <c r="I149" s="183">
        <f t="shared" si="14"/>
        <v>0</v>
      </c>
      <c r="J149" s="183">
        <f>'[96]Managerial P&amp;L-Admin'!$E149</f>
        <v>-15747.39</v>
      </c>
      <c r="K149" s="183">
        <f>[107]Sheet1!$E147</f>
        <v>0</v>
      </c>
      <c r="L149" s="183">
        <f t="shared" si="15"/>
        <v>-15747.39</v>
      </c>
      <c r="M149" s="183">
        <f>'[96]Managerial P&amp;L-Admin'!$F149</f>
        <v>0</v>
      </c>
      <c r="N149" s="183">
        <f>[107]Sheet1!$F147</f>
        <v>0</v>
      </c>
      <c r="O149" s="183">
        <f t="shared" si="16"/>
        <v>0</v>
      </c>
      <c r="P149" s="183">
        <f>'[96]Managerial P&amp;L-Admin'!$O149</f>
        <v>-15747.39</v>
      </c>
      <c r="Q149" s="183">
        <f>[107]Sheet1!$G147</f>
        <v>0</v>
      </c>
      <c r="R149" s="183">
        <f t="shared" si="17"/>
        <v>-15747.39</v>
      </c>
    </row>
    <row r="150" spans="1:18" s="15" customFormat="1" ht="15.95" customHeight="1" x14ac:dyDescent="0.2">
      <c r="A150" s="26" t="s">
        <v>1520</v>
      </c>
      <c r="B150" s="179">
        <f t="shared" si="12"/>
        <v>147</v>
      </c>
      <c r="C150" s="196" t="s">
        <v>1644</v>
      </c>
      <c r="D150" s="183">
        <f>'[96]Managerial P&amp;L-Admin'!$C150</f>
        <v>0</v>
      </c>
      <c r="E150" s="183">
        <f>[107]Sheet1!$C148</f>
        <v>0</v>
      </c>
      <c r="F150" s="183">
        <f t="shared" si="13"/>
        <v>0</v>
      </c>
      <c r="G150" s="183">
        <f>'[96]Managerial P&amp;L-Admin'!$D150</f>
        <v>0</v>
      </c>
      <c r="H150" s="183">
        <f>[107]Sheet1!$D148</f>
        <v>0</v>
      </c>
      <c r="I150" s="183">
        <f t="shared" si="14"/>
        <v>0</v>
      </c>
      <c r="J150" s="183">
        <f>'[96]Managerial P&amp;L-Admin'!$E150</f>
        <v>0</v>
      </c>
      <c r="K150" s="183">
        <f>[107]Sheet1!$E148</f>
        <v>0</v>
      </c>
      <c r="L150" s="183">
        <f t="shared" si="15"/>
        <v>0</v>
      </c>
      <c r="M150" s="183">
        <f>'[96]Managerial P&amp;L-Admin'!$F150</f>
        <v>0</v>
      </c>
      <c r="N150" s="183">
        <f>[107]Sheet1!$F148</f>
        <v>0</v>
      </c>
      <c r="O150" s="183">
        <f t="shared" si="16"/>
        <v>0</v>
      </c>
      <c r="P150" s="183">
        <f>'[96]Managerial P&amp;L-Admin'!$O150</f>
        <v>0</v>
      </c>
      <c r="Q150" s="183">
        <f>[107]Sheet1!$G148</f>
        <v>0</v>
      </c>
      <c r="R150" s="183">
        <f t="shared" si="17"/>
        <v>0</v>
      </c>
    </row>
    <row r="151" spans="1:18" s="15" customFormat="1" ht="15.95" customHeight="1" x14ac:dyDescent="0.2">
      <c r="A151" s="39"/>
      <c r="B151" s="180">
        <f t="shared" si="12"/>
        <v>148</v>
      </c>
      <c r="C151" s="196" t="s">
        <v>1644</v>
      </c>
      <c r="D151" s="183">
        <f>'[96]Managerial P&amp;L-Admin'!$C151</f>
        <v>0</v>
      </c>
      <c r="E151" s="183">
        <f>[107]Sheet1!$C149</f>
        <v>0</v>
      </c>
      <c r="F151" s="183">
        <f t="shared" si="13"/>
        <v>0</v>
      </c>
      <c r="G151" s="183">
        <f>'[96]Managerial P&amp;L-Admin'!$D151</f>
        <v>0</v>
      </c>
      <c r="H151" s="183">
        <f>[107]Sheet1!$D149</f>
        <v>0</v>
      </c>
      <c r="I151" s="183">
        <f t="shared" si="14"/>
        <v>0</v>
      </c>
      <c r="J151" s="183">
        <f>'[96]Managerial P&amp;L-Admin'!$E151</f>
        <v>0</v>
      </c>
      <c r="K151" s="183">
        <f>[107]Sheet1!$E149</f>
        <v>0</v>
      </c>
      <c r="L151" s="183">
        <f t="shared" si="15"/>
        <v>0</v>
      </c>
      <c r="M151" s="183">
        <f>'[96]Managerial P&amp;L-Admin'!$F151</f>
        <v>0</v>
      </c>
      <c r="N151" s="183">
        <f>[107]Sheet1!$F149</f>
        <v>0</v>
      </c>
      <c r="O151" s="183">
        <f t="shared" si="16"/>
        <v>0</v>
      </c>
      <c r="P151" s="183">
        <f>'[96]Managerial P&amp;L-Admin'!$O151</f>
        <v>0</v>
      </c>
      <c r="Q151" s="183">
        <f>[107]Sheet1!$G149</f>
        <v>0</v>
      </c>
      <c r="R151" s="183">
        <f t="shared" si="17"/>
        <v>0</v>
      </c>
    </row>
    <row r="152" spans="1:18" s="15" customFormat="1" ht="15.95" customHeight="1" x14ac:dyDescent="0.2">
      <c r="A152" s="25" t="s">
        <v>1180</v>
      </c>
      <c r="B152" s="178">
        <f t="shared" si="12"/>
        <v>149</v>
      </c>
      <c r="C152" s="196" t="s">
        <v>1644</v>
      </c>
      <c r="D152" s="183">
        <f>'[96]Managerial P&amp;L-Admin'!$C152</f>
        <v>0.35</v>
      </c>
      <c r="E152" s="183">
        <f>[107]Sheet1!$C150</f>
        <v>0</v>
      </c>
      <c r="F152" s="183">
        <f t="shared" si="13"/>
        <v>0.35</v>
      </c>
      <c r="G152" s="183">
        <f>'[96]Managerial P&amp;L-Admin'!$D152</f>
        <v>30544</v>
      </c>
      <c r="H152" s="183">
        <f>[107]Sheet1!$D150</f>
        <v>0</v>
      </c>
      <c r="I152" s="183">
        <f t="shared" si="14"/>
        <v>30544</v>
      </c>
      <c r="J152" s="183">
        <f>'[96]Managerial P&amp;L-Admin'!$E152</f>
        <v>0.8</v>
      </c>
      <c r="K152" s="183">
        <f>[107]Sheet1!$E150</f>
        <v>0</v>
      </c>
      <c r="L152" s="183">
        <f t="shared" si="15"/>
        <v>0.8</v>
      </c>
      <c r="M152" s="183">
        <f>'[96]Managerial P&amp;L-Admin'!$F152</f>
        <v>5650.83</v>
      </c>
      <c r="N152" s="183">
        <f>[107]Sheet1!$F150</f>
        <v>0</v>
      </c>
      <c r="O152" s="183">
        <f t="shared" si="16"/>
        <v>5650.83</v>
      </c>
      <c r="P152" s="183">
        <f>'[96]Managerial P&amp;L-Admin'!$O152</f>
        <v>36195.979999999996</v>
      </c>
      <c r="Q152" s="183">
        <f>[107]Sheet1!$G150</f>
        <v>0</v>
      </c>
      <c r="R152" s="183">
        <f t="shared" si="17"/>
        <v>36195.979999999996</v>
      </c>
    </row>
    <row r="153" spans="1:18" s="15" customFormat="1" ht="15.95" customHeight="1" x14ac:dyDescent="0.2">
      <c r="A153" s="25" t="s">
        <v>1182</v>
      </c>
      <c r="B153" s="178">
        <f t="shared" si="12"/>
        <v>150</v>
      </c>
      <c r="C153" s="196" t="s">
        <v>1644</v>
      </c>
      <c r="D153" s="183">
        <f>'[96]Managerial P&amp;L-Admin'!$C153</f>
        <v>0</v>
      </c>
      <c r="E153" s="183">
        <f>[107]Sheet1!$C151</f>
        <v>0</v>
      </c>
      <c r="F153" s="183">
        <f t="shared" si="13"/>
        <v>0</v>
      </c>
      <c r="G153" s="183">
        <f>'[96]Managerial P&amp;L-Admin'!$D153</f>
        <v>0</v>
      </c>
      <c r="H153" s="183">
        <f>[107]Sheet1!$D151</f>
        <v>0</v>
      </c>
      <c r="I153" s="183">
        <f t="shared" si="14"/>
        <v>0</v>
      </c>
      <c r="J153" s="183">
        <f>'[96]Managerial P&amp;L-Admin'!$E153</f>
        <v>0</v>
      </c>
      <c r="K153" s="183">
        <f>[107]Sheet1!$E151</f>
        <v>0</v>
      </c>
      <c r="L153" s="183">
        <f t="shared" si="15"/>
        <v>0</v>
      </c>
      <c r="M153" s="183">
        <f>'[96]Managerial P&amp;L-Admin'!$F153</f>
        <v>0</v>
      </c>
      <c r="N153" s="183">
        <f>[107]Sheet1!$F151</f>
        <v>0</v>
      </c>
      <c r="O153" s="183">
        <f t="shared" si="16"/>
        <v>0</v>
      </c>
      <c r="P153" s="183">
        <f>'[96]Managerial P&amp;L-Admin'!$O153</f>
        <v>0</v>
      </c>
      <c r="Q153" s="183">
        <f>[107]Sheet1!$G151</f>
        <v>0</v>
      </c>
      <c r="R153" s="183">
        <f t="shared" si="17"/>
        <v>0</v>
      </c>
    </row>
    <row r="154" spans="1:18" s="15" customFormat="1" ht="15.95" customHeight="1" x14ac:dyDescent="0.2">
      <c r="A154" s="39"/>
      <c r="B154" s="180">
        <f t="shared" si="12"/>
        <v>151</v>
      </c>
      <c r="C154" s="196" t="s">
        <v>1644</v>
      </c>
      <c r="D154" s="183">
        <f>'[96]Managerial P&amp;L-Admin'!$C154</f>
        <v>0</v>
      </c>
      <c r="E154" s="183">
        <f>[107]Sheet1!$C152</f>
        <v>0</v>
      </c>
      <c r="F154" s="183">
        <f t="shared" si="13"/>
        <v>0</v>
      </c>
      <c r="G154" s="183">
        <f>'[96]Managerial P&amp;L-Admin'!$D154</f>
        <v>0</v>
      </c>
      <c r="H154" s="183">
        <f>[107]Sheet1!$D152</f>
        <v>0</v>
      </c>
      <c r="I154" s="183">
        <f t="shared" si="14"/>
        <v>0</v>
      </c>
      <c r="J154" s="183">
        <f>'[96]Managerial P&amp;L-Admin'!$E154</f>
        <v>0</v>
      </c>
      <c r="K154" s="183">
        <f>[107]Sheet1!$E152</f>
        <v>0</v>
      </c>
      <c r="L154" s="183">
        <f t="shared" si="15"/>
        <v>0</v>
      </c>
      <c r="M154" s="183">
        <f>'[96]Managerial P&amp;L-Admin'!$F154</f>
        <v>0</v>
      </c>
      <c r="N154" s="183">
        <f>[107]Sheet1!$F152</f>
        <v>0</v>
      </c>
      <c r="O154" s="183">
        <f t="shared" si="16"/>
        <v>0</v>
      </c>
      <c r="P154" s="183">
        <f>'[96]Managerial P&amp;L-Admin'!$O154</f>
        <v>0</v>
      </c>
      <c r="Q154" s="183">
        <f>[107]Sheet1!$G152</f>
        <v>0</v>
      </c>
      <c r="R154" s="183">
        <f t="shared" si="17"/>
        <v>0</v>
      </c>
    </row>
    <row r="155" spans="1:18" s="16" customFormat="1" ht="15.95" customHeight="1" x14ac:dyDescent="0.2">
      <c r="A155" s="25" t="s">
        <v>1404</v>
      </c>
      <c r="B155" s="178">
        <f t="shared" si="12"/>
        <v>152</v>
      </c>
      <c r="C155" s="172" t="s">
        <v>1634</v>
      </c>
      <c r="D155" s="183">
        <f>'[96]Managerial P&amp;L-Admin'!$C155</f>
        <v>-1007847.9999999998</v>
      </c>
      <c r="E155" s="183">
        <f>[107]Sheet1!$C153</f>
        <v>0</v>
      </c>
      <c r="F155" s="183">
        <f t="shared" si="13"/>
        <v>-1007847.9999999998</v>
      </c>
      <c r="G155" s="183">
        <f>'[96]Managerial P&amp;L-Admin'!$D155</f>
        <v>-1624593.2100000002</v>
      </c>
      <c r="H155" s="183">
        <f>[107]Sheet1!$D153</f>
        <v>0</v>
      </c>
      <c r="I155" s="183">
        <f t="shared" si="14"/>
        <v>-1624593.2100000002</v>
      </c>
      <c r="J155" s="183">
        <f>'[96]Managerial P&amp;L-Admin'!$E155</f>
        <v>-3643213.3000000003</v>
      </c>
      <c r="K155" s="183">
        <f>[107]Sheet1!$E153</f>
        <v>0</v>
      </c>
      <c r="L155" s="183">
        <f t="shared" si="15"/>
        <v>-3643213.3000000003</v>
      </c>
      <c r="M155" s="183">
        <f>'[96]Managerial P&amp;L-Admin'!$F155</f>
        <v>-2935043.5799999996</v>
      </c>
      <c r="N155" s="183">
        <f>[107]Sheet1!$F153</f>
        <v>0</v>
      </c>
      <c r="O155" s="183">
        <f t="shared" si="16"/>
        <v>-2935043.5799999996</v>
      </c>
      <c r="P155" s="183">
        <f>'[96]Managerial P&amp;L-Admin'!$O155</f>
        <v>-9210698.0899999999</v>
      </c>
      <c r="Q155" s="183">
        <f>[107]Sheet1!$G153</f>
        <v>0</v>
      </c>
      <c r="R155" s="183">
        <f t="shared" si="17"/>
        <v>-9210698.0899999999</v>
      </c>
    </row>
    <row r="156" spans="1:18" s="166" customFormat="1" ht="17.100000000000001" customHeight="1" x14ac:dyDescent="0.2">
      <c r="A156" s="164" t="s">
        <v>1405</v>
      </c>
      <c r="B156" s="181">
        <f t="shared" si="12"/>
        <v>153</v>
      </c>
      <c r="C156" s="173" t="s">
        <v>1634</v>
      </c>
      <c r="D156" s="183">
        <f>'[96]Managerial P&amp;L-Admin'!$C156</f>
        <v>0</v>
      </c>
      <c r="E156" s="183">
        <f>[107]Sheet1!$C154</f>
        <v>0</v>
      </c>
      <c r="F156" s="183">
        <f t="shared" si="13"/>
        <v>0</v>
      </c>
      <c r="G156" s="183">
        <f>'[96]Managerial P&amp;L-Admin'!$D156</f>
        <v>0</v>
      </c>
      <c r="H156" s="183">
        <f>[107]Sheet1!$D154</f>
        <v>0</v>
      </c>
      <c r="I156" s="183">
        <f t="shared" si="14"/>
        <v>0</v>
      </c>
      <c r="J156" s="183">
        <f>'[96]Managerial P&amp;L-Admin'!$E156</f>
        <v>0</v>
      </c>
      <c r="K156" s="183">
        <f>[107]Sheet1!$E154</f>
        <v>0</v>
      </c>
      <c r="L156" s="183">
        <f t="shared" si="15"/>
        <v>0</v>
      </c>
      <c r="M156" s="183">
        <f>'[96]Managerial P&amp;L-Admin'!$F156</f>
        <v>0</v>
      </c>
      <c r="N156" s="183">
        <f>[107]Sheet1!$F154</f>
        <v>0</v>
      </c>
      <c r="O156" s="183">
        <f t="shared" si="16"/>
        <v>0</v>
      </c>
      <c r="P156" s="183">
        <f>'[96]Managerial P&amp;L-Admin'!$O156</f>
        <v>0</v>
      </c>
      <c r="Q156" s="183">
        <f>[107]Sheet1!$G154</f>
        <v>0</v>
      </c>
      <c r="R156" s="184">
        <f t="shared" si="17"/>
        <v>0</v>
      </c>
    </row>
    <row r="157" spans="1:18" ht="17.100000000000001" customHeight="1" x14ac:dyDescent="0.2">
      <c r="A157" s="39"/>
      <c r="B157" s="180">
        <f t="shared" si="12"/>
        <v>154</v>
      </c>
      <c r="C157" s="196" t="s">
        <v>1644</v>
      </c>
      <c r="D157" s="183">
        <f>'[96]Managerial P&amp;L-Admin'!$C157</f>
        <v>0</v>
      </c>
      <c r="E157" s="183">
        <f>[107]Sheet1!$C155</f>
        <v>0</v>
      </c>
      <c r="F157" s="183">
        <f t="shared" si="13"/>
        <v>0</v>
      </c>
      <c r="G157" s="183">
        <f>'[96]Managerial P&amp;L-Admin'!$D157</f>
        <v>0</v>
      </c>
      <c r="H157" s="183">
        <f>[107]Sheet1!$D155</f>
        <v>0</v>
      </c>
      <c r="I157" s="183">
        <f t="shared" si="14"/>
        <v>0</v>
      </c>
      <c r="J157" s="183">
        <f>'[96]Managerial P&amp;L-Admin'!$E157</f>
        <v>0</v>
      </c>
      <c r="K157" s="183">
        <f>[107]Sheet1!$E155</f>
        <v>0</v>
      </c>
      <c r="L157" s="183">
        <f t="shared" si="15"/>
        <v>0</v>
      </c>
      <c r="M157" s="183">
        <f>'[96]Managerial P&amp;L-Admin'!$F157</f>
        <v>0</v>
      </c>
      <c r="N157" s="183">
        <f>[107]Sheet1!$F155</f>
        <v>0</v>
      </c>
      <c r="O157" s="183">
        <f t="shared" si="16"/>
        <v>0</v>
      </c>
      <c r="P157" s="183">
        <f>'[96]Managerial P&amp;L-Admin'!$O157</f>
        <v>0</v>
      </c>
      <c r="Q157" s="183">
        <f>[107]Sheet1!$G155</f>
        <v>0</v>
      </c>
      <c r="R157" s="183">
        <f t="shared" si="17"/>
        <v>0</v>
      </c>
    </row>
    <row r="158" spans="1:18" ht="15.95" customHeight="1" x14ac:dyDescent="0.2">
      <c r="A158" s="25" t="s">
        <v>1561</v>
      </c>
      <c r="B158" s="178">
        <f t="shared" si="12"/>
        <v>155</v>
      </c>
      <c r="C158" s="172" t="s">
        <v>1633</v>
      </c>
      <c r="D158" s="183">
        <f>'[96]Managerial P&amp;L-Admin'!$C158</f>
        <v>0</v>
      </c>
      <c r="E158" s="183">
        <f>[107]Sheet1!$C156</f>
        <v>0</v>
      </c>
      <c r="F158" s="183">
        <f t="shared" si="13"/>
        <v>0</v>
      </c>
      <c r="G158" s="183">
        <f>'[96]Managerial P&amp;L-Admin'!$D158</f>
        <v>0</v>
      </c>
      <c r="H158" s="183">
        <f>[107]Sheet1!$D156</f>
        <v>0</v>
      </c>
      <c r="I158" s="183">
        <f t="shared" si="14"/>
        <v>0</v>
      </c>
      <c r="J158" s="183">
        <f>'[96]Managerial P&amp;L-Admin'!$E158</f>
        <v>0</v>
      </c>
      <c r="K158" s="183">
        <f>[107]Sheet1!$E156</f>
        <v>0</v>
      </c>
      <c r="L158" s="183">
        <f t="shared" si="15"/>
        <v>0</v>
      </c>
      <c r="M158" s="183">
        <f>'[96]Managerial P&amp;L-Admin'!$F158</f>
        <v>0</v>
      </c>
      <c r="N158" s="183">
        <f>[107]Sheet1!$F156</f>
        <v>0</v>
      </c>
      <c r="O158" s="183">
        <f t="shared" si="16"/>
        <v>0</v>
      </c>
      <c r="P158" s="183">
        <f>'[96]Managerial P&amp;L-Admin'!$O158</f>
        <v>0</v>
      </c>
      <c r="Q158" s="183">
        <f>[107]Sheet1!$G156</f>
        <v>0</v>
      </c>
      <c r="R158" s="183">
        <f t="shared" si="17"/>
        <v>0</v>
      </c>
    </row>
    <row r="159" spans="1:18" ht="15.95" customHeight="1" x14ac:dyDescent="0.2">
      <c r="A159" s="39"/>
      <c r="B159" s="180">
        <f t="shared" si="12"/>
        <v>156</v>
      </c>
      <c r="C159" s="172" t="s">
        <v>1634</v>
      </c>
      <c r="D159" s="183">
        <f>'[96]Managerial P&amp;L-Admin'!$C159</f>
        <v>0</v>
      </c>
      <c r="E159" s="183">
        <f>[107]Sheet1!$C157</f>
        <v>0</v>
      </c>
      <c r="F159" s="183">
        <f t="shared" si="13"/>
        <v>0</v>
      </c>
      <c r="G159" s="183">
        <f>'[96]Managerial P&amp;L-Admin'!$D159</f>
        <v>0</v>
      </c>
      <c r="H159" s="183">
        <f>[107]Sheet1!$D157</f>
        <v>0</v>
      </c>
      <c r="I159" s="183">
        <f t="shared" si="14"/>
        <v>0</v>
      </c>
      <c r="J159" s="183">
        <f>'[96]Managerial P&amp;L-Admin'!$E159</f>
        <v>0</v>
      </c>
      <c r="K159" s="183">
        <f>[107]Sheet1!$E157</f>
        <v>0</v>
      </c>
      <c r="L159" s="183">
        <f t="shared" si="15"/>
        <v>0</v>
      </c>
      <c r="M159" s="183">
        <f>'[96]Managerial P&amp;L-Admin'!$F159</f>
        <v>0</v>
      </c>
      <c r="N159" s="183">
        <f>[107]Sheet1!$F157</f>
        <v>0</v>
      </c>
      <c r="O159" s="183">
        <f t="shared" si="16"/>
        <v>0</v>
      </c>
      <c r="P159" s="183">
        <f>'[96]Managerial P&amp;L-Admin'!$O159</f>
        <v>0</v>
      </c>
      <c r="Q159" s="183">
        <f>[107]Sheet1!$G157</f>
        <v>0</v>
      </c>
      <c r="R159" s="183">
        <f t="shared" si="17"/>
        <v>0</v>
      </c>
    </row>
    <row r="160" spans="1:18" ht="15.95" customHeight="1" x14ac:dyDescent="0.2">
      <c r="A160" s="25" t="s">
        <v>1408</v>
      </c>
      <c r="B160" s="178">
        <f t="shared" si="12"/>
        <v>157</v>
      </c>
      <c r="C160" s="172" t="s">
        <v>1634</v>
      </c>
      <c r="D160" s="183">
        <f>'[96]Managerial P&amp;L-Admin'!$C160</f>
        <v>-1007847.9999999998</v>
      </c>
      <c r="E160" s="183">
        <f>[107]Sheet1!$C158</f>
        <v>0</v>
      </c>
      <c r="F160" s="183">
        <f t="shared" si="13"/>
        <v>-1007847.9999999998</v>
      </c>
      <c r="G160" s="183">
        <f>'[96]Managerial P&amp;L-Admin'!$D160</f>
        <v>-1624593.2100000002</v>
      </c>
      <c r="H160" s="183">
        <f>[107]Sheet1!$D158</f>
        <v>0</v>
      </c>
      <c r="I160" s="183">
        <f t="shared" si="14"/>
        <v>-1624593.2100000002</v>
      </c>
      <c r="J160" s="183">
        <f>'[96]Managerial P&amp;L-Admin'!$E160</f>
        <v>-3643213.3000000003</v>
      </c>
      <c r="K160" s="183">
        <f>[107]Sheet1!$E158</f>
        <v>0</v>
      </c>
      <c r="L160" s="183">
        <f t="shared" si="15"/>
        <v>-3643213.3000000003</v>
      </c>
      <c r="M160" s="183">
        <f>'[96]Managerial P&amp;L-Admin'!$F160</f>
        <v>-2935043.5799999996</v>
      </c>
      <c r="N160" s="183">
        <f>[107]Sheet1!$F158</f>
        <v>0</v>
      </c>
      <c r="O160" s="183">
        <f t="shared" si="16"/>
        <v>-2935043.5799999996</v>
      </c>
      <c r="P160" s="183">
        <f>'[96]Managerial P&amp;L-Admin'!$O160</f>
        <v>-9210698.0899999999</v>
      </c>
      <c r="Q160" s="183">
        <f>[107]Sheet1!$G158</f>
        <v>0</v>
      </c>
      <c r="R160" s="183">
        <f t="shared" si="17"/>
        <v>-9210698.0899999999</v>
      </c>
    </row>
    <row r="161" spans="1:18" s="166" customFormat="1" ht="15.95" customHeight="1" x14ac:dyDescent="0.2">
      <c r="A161" s="167" t="s">
        <v>1409</v>
      </c>
      <c r="B161" s="182">
        <f t="shared" si="12"/>
        <v>158</v>
      </c>
      <c r="C161" s="175" t="s">
        <v>1634</v>
      </c>
      <c r="D161" s="186">
        <f>'[96]Managerial P&amp;L-Admin'!$C161</f>
        <v>0</v>
      </c>
      <c r="E161" s="186">
        <f>[107]Sheet1!$C159</f>
        <v>0</v>
      </c>
      <c r="F161" s="186">
        <f t="shared" si="13"/>
        <v>0</v>
      </c>
      <c r="G161" s="186">
        <f>'[96]Managerial P&amp;L-Admin'!$D161</f>
        <v>0</v>
      </c>
      <c r="H161" s="186">
        <f>[107]Sheet1!$D159</f>
        <v>0</v>
      </c>
      <c r="I161" s="186">
        <f t="shared" si="14"/>
        <v>0</v>
      </c>
      <c r="J161" s="186">
        <f>'[96]Managerial P&amp;L-Admin'!$E161</f>
        <v>0</v>
      </c>
      <c r="K161" s="186">
        <f>[107]Sheet1!$E159</f>
        <v>0</v>
      </c>
      <c r="L161" s="186">
        <f t="shared" si="15"/>
        <v>0</v>
      </c>
      <c r="M161" s="186">
        <f>'[96]Managerial P&amp;L-Admin'!$F161</f>
        <v>0</v>
      </c>
      <c r="N161" s="186">
        <f>[107]Sheet1!$F159</f>
        <v>0</v>
      </c>
      <c r="O161" s="186">
        <f t="shared" si="16"/>
        <v>0</v>
      </c>
      <c r="P161" s="186">
        <f>'[96]Managerial P&amp;L-Admin'!$O161</f>
        <v>0</v>
      </c>
      <c r="Q161" s="186">
        <f>[107]Sheet1!$G159</f>
        <v>0</v>
      </c>
      <c r="R161" s="185">
        <f>P161-Q161</f>
        <v>0</v>
      </c>
    </row>
  </sheetData>
  <phoneticPr fontId="36" type="noConversion"/>
  <printOptions horizontalCentered="1" gridLines="1"/>
  <pageMargins left="0.70866141732283505" right="0.70866141732283505" top="0.35433070866141703" bottom="0.35433070866141703" header="0.31496062992126" footer="0.31496062992126"/>
  <pageSetup paperSize="9" scale="50" fitToWidth="2" fitToHeight="2" orientation="portrait" r:id="rId1"/>
  <rowBreaks count="1" manualBreakCount="1">
    <brk id="84" max="4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64"/>
  <sheetViews>
    <sheetView zoomScale="85" zoomScaleNormal="85" workbookViewId="0">
      <selection activeCell="K65" sqref="K65"/>
    </sheetView>
  </sheetViews>
  <sheetFormatPr defaultColWidth="8.85546875" defaultRowHeight="12.75" x14ac:dyDescent="0.2"/>
  <cols>
    <col min="1" max="1" width="8.85546875" style="2"/>
    <col min="2" max="2" width="11.5703125" style="2" customWidth="1"/>
    <col min="3" max="3" width="100.140625" style="2" customWidth="1"/>
    <col min="4" max="13" width="17.42578125" style="2" customWidth="1"/>
    <col min="14" max="15" width="22.140625" style="2" customWidth="1"/>
    <col min="16" max="17" width="20.140625" style="2" customWidth="1"/>
    <col min="18" max="19" width="20" style="2" customWidth="1"/>
    <col min="20" max="21" width="15.85546875" style="2" customWidth="1"/>
    <col min="22" max="23" width="20" style="2" customWidth="1"/>
    <col min="24" max="25" width="15.85546875" style="2" customWidth="1"/>
    <col min="26" max="27" width="20" style="2" customWidth="1"/>
    <col min="28" max="29" width="15.85546875" style="2" customWidth="1"/>
    <col min="30" max="31" width="20" style="2" customWidth="1"/>
    <col min="32" max="33" width="15.85546875" style="2" customWidth="1"/>
    <col min="34" max="35" width="20" style="2" customWidth="1"/>
    <col min="36" max="37" width="15.85546875" style="2" customWidth="1"/>
    <col min="38" max="39" width="20" style="2" customWidth="1"/>
    <col min="40" max="41" width="15.85546875" style="2" customWidth="1"/>
    <col min="42" max="43" width="20" style="2" customWidth="1"/>
    <col min="44" max="45" width="15.85546875" style="2" customWidth="1"/>
    <col min="46" max="47" width="20" style="2" customWidth="1"/>
    <col min="48" max="49" width="15.85546875" style="2" customWidth="1"/>
    <col min="50" max="51" width="20" style="2" customWidth="1"/>
    <col min="52" max="53" width="15.85546875" style="2" customWidth="1"/>
    <col min="54" max="55" width="22" style="2" customWidth="1"/>
    <col min="56" max="57" width="20.140625" style="2" customWidth="1"/>
    <col min="58" max="16384" width="8.85546875" style="2"/>
  </cols>
  <sheetData>
    <row r="1" spans="1:17" x14ac:dyDescent="0.2">
      <c r="B1" s="2" t="s">
        <v>1562</v>
      </c>
      <c r="C1" s="2" t="s">
        <v>1563</v>
      </c>
    </row>
    <row r="3" spans="1:17" x14ac:dyDescent="0.2">
      <c r="D3" s="2" t="s">
        <v>1564</v>
      </c>
      <c r="E3" s="2" t="s">
        <v>1422</v>
      </c>
      <c r="F3" s="2" t="s">
        <v>1565</v>
      </c>
      <c r="P3"/>
      <c r="Q3"/>
    </row>
    <row r="4" spans="1:17" x14ac:dyDescent="0.2">
      <c r="D4" s="2" t="s">
        <v>1566</v>
      </c>
      <c r="F4" s="2" t="s">
        <v>1567</v>
      </c>
      <c r="H4" s="2" t="s">
        <v>1568</v>
      </c>
      <c r="J4" s="2" t="s">
        <v>1569</v>
      </c>
      <c r="L4" s="2" t="s">
        <v>1570</v>
      </c>
      <c r="N4" s="2" t="s">
        <v>1571</v>
      </c>
      <c r="O4" s="2" t="s">
        <v>1572</v>
      </c>
      <c r="P4"/>
      <c r="Q4"/>
    </row>
    <row r="5" spans="1:17" x14ac:dyDescent="0.2">
      <c r="D5" s="2" t="s">
        <v>1573</v>
      </c>
      <c r="F5" s="2" t="s">
        <v>1574</v>
      </c>
      <c r="H5" s="2" t="s">
        <v>1575</v>
      </c>
      <c r="J5" s="2" t="s">
        <v>1576</v>
      </c>
      <c r="L5" s="2" t="s">
        <v>1577</v>
      </c>
      <c r="P5"/>
      <c r="Q5"/>
    </row>
    <row r="6" spans="1:17" x14ac:dyDescent="0.2">
      <c r="B6" s="2" t="s">
        <v>1578</v>
      </c>
      <c r="C6" s="2" t="s">
        <v>1579</v>
      </c>
      <c r="D6" s="2" t="s">
        <v>1580</v>
      </c>
      <c r="E6" s="2" t="s">
        <v>1581</v>
      </c>
      <c r="F6" s="2" t="s">
        <v>1580</v>
      </c>
      <c r="G6" s="2" t="s">
        <v>1581</v>
      </c>
      <c r="H6" s="2" t="s">
        <v>1580</v>
      </c>
      <c r="I6" s="2" t="s">
        <v>1581</v>
      </c>
      <c r="J6" s="2" t="s">
        <v>1580</v>
      </c>
      <c r="K6" s="2" t="s">
        <v>1581</v>
      </c>
      <c r="L6" s="2" t="s">
        <v>1580</v>
      </c>
      <c r="M6" s="2" t="s">
        <v>1581</v>
      </c>
      <c r="P6"/>
      <c r="Q6"/>
    </row>
    <row r="7" spans="1:17" x14ac:dyDescent="0.2">
      <c r="A7" s="2" t="e">
        <f>INDEX(#REF!,MATCH('Managerial P&amp;L-WP'!$B7,#REF!,0))</f>
        <v>#REF!</v>
      </c>
      <c r="B7" s="2" t="s">
        <v>611</v>
      </c>
      <c r="C7" s="2" t="s">
        <v>610</v>
      </c>
      <c r="D7" s="11"/>
      <c r="E7" s="11"/>
      <c r="F7" s="11"/>
      <c r="G7" s="11">
        <v>1070579.77</v>
      </c>
      <c r="H7" s="11"/>
      <c r="I7" s="11"/>
      <c r="J7" s="11"/>
      <c r="K7" s="11">
        <v>342362.84</v>
      </c>
      <c r="L7" s="11"/>
      <c r="M7" s="11"/>
      <c r="N7" s="11"/>
      <c r="O7" s="11">
        <v>1412942.61</v>
      </c>
      <c r="P7"/>
      <c r="Q7"/>
    </row>
    <row r="8" spans="1:17" x14ac:dyDescent="0.2">
      <c r="A8" s="2" t="e">
        <f>INDEX(#REF!,MATCH('Managerial P&amp;L-WP'!$B8,#REF!,0))</f>
        <v>#REF!</v>
      </c>
      <c r="B8" s="2" t="s">
        <v>619</v>
      </c>
      <c r="C8" s="2" t="s">
        <v>618</v>
      </c>
      <c r="D8" s="11"/>
      <c r="E8" s="11">
        <v>1317122.3</v>
      </c>
      <c r="F8" s="11"/>
      <c r="G8" s="11"/>
      <c r="H8" s="11"/>
      <c r="I8" s="11"/>
      <c r="J8" s="11"/>
      <c r="K8" s="11"/>
      <c r="L8" s="11"/>
      <c r="M8" s="11"/>
      <c r="N8" s="11"/>
      <c r="O8" s="11">
        <v>1317122.3</v>
      </c>
      <c r="P8"/>
      <c r="Q8"/>
    </row>
    <row r="9" spans="1:17" x14ac:dyDescent="0.2">
      <c r="A9" s="2" t="e">
        <f>INDEX(#REF!,MATCH('Managerial P&amp;L-WP'!$B9,#REF!,0))</f>
        <v>#REF!</v>
      </c>
      <c r="B9" s="2" t="s">
        <v>1582</v>
      </c>
      <c r="C9" s="2" t="s">
        <v>1583</v>
      </c>
      <c r="D9" s="11"/>
      <c r="E9" s="11"/>
      <c r="F9" s="11"/>
      <c r="G9" s="11">
        <v>0</v>
      </c>
      <c r="H9" s="11"/>
      <c r="I9" s="11"/>
      <c r="J9" s="11"/>
      <c r="K9" s="11">
        <v>0</v>
      </c>
      <c r="L9" s="11"/>
      <c r="M9" s="11"/>
      <c r="N9" s="11"/>
      <c r="O9" s="11">
        <v>0</v>
      </c>
      <c r="P9"/>
      <c r="Q9"/>
    </row>
    <row r="10" spans="1:17" x14ac:dyDescent="0.2">
      <c r="A10" s="2" t="e">
        <f>INDEX(#REF!,MATCH('Managerial P&amp;L-WP'!$B10,#REF!,0))</f>
        <v>#REF!</v>
      </c>
      <c r="B10" s="2" t="s">
        <v>657</v>
      </c>
      <c r="C10" s="2" t="s">
        <v>656</v>
      </c>
      <c r="D10" s="11"/>
      <c r="E10" s="11"/>
      <c r="F10" s="11">
        <v>439314.96</v>
      </c>
      <c r="G10" s="11"/>
      <c r="H10" s="11"/>
      <c r="I10" s="11"/>
      <c r="J10" s="11">
        <v>139683.65</v>
      </c>
      <c r="K10" s="11"/>
      <c r="L10" s="11"/>
      <c r="M10" s="11"/>
      <c r="N10" s="11">
        <v>578998.61</v>
      </c>
      <c r="O10" s="11"/>
      <c r="P10"/>
      <c r="Q10"/>
    </row>
    <row r="11" spans="1:17" x14ac:dyDescent="0.2">
      <c r="A11" s="2" t="e">
        <f>INDEX(#REF!,MATCH('Managerial P&amp;L-WP'!$B11,#REF!,0))</f>
        <v>#REF!</v>
      </c>
      <c r="B11" s="2" t="s">
        <v>663</v>
      </c>
      <c r="C11" s="2" t="s">
        <v>662</v>
      </c>
      <c r="D11" s="11">
        <v>616909.77</v>
      </c>
      <c r="E11" s="11"/>
      <c r="F11" s="11"/>
      <c r="G11" s="11"/>
      <c r="H11" s="11"/>
      <c r="I11" s="11"/>
      <c r="J11" s="11"/>
      <c r="K11" s="11"/>
      <c r="L11" s="11"/>
      <c r="M11" s="11"/>
      <c r="N11" s="11">
        <v>616909.77</v>
      </c>
      <c r="O11" s="11"/>
      <c r="P11"/>
      <c r="Q11"/>
    </row>
    <row r="12" spans="1:17" x14ac:dyDescent="0.2">
      <c r="A12" s="2" t="e">
        <f>INDEX(#REF!,MATCH('Managerial P&amp;L-WP'!$B12,#REF!,0))</f>
        <v>#REF!</v>
      </c>
      <c r="B12" s="2" t="s">
        <v>935</v>
      </c>
      <c r="C12" s="2" t="s">
        <v>705</v>
      </c>
      <c r="D12" s="11"/>
      <c r="E12" s="11"/>
      <c r="F12" s="11">
        <v>92556.89</v>
      </c>
      <c r="G12" s="11"/>
      <c r="H12" s="11"/>
      <c r="I12" s="11"/>
      <c r="J12" s="11">
        <v>59805.42</v>
      </c>
      <c r="K12" s="11"/>
      <c r="L12" s="11"/>
      <c r="M12" s="11"/>
      <c r="N12" s="11">
        <v>152362.31</v>
      </c>
      <c r="O12" s="11"/>
      <c r="P12"/>
      <c r="Q12"/>
    </row>
    <row r="13" spans="1:17" x14ac:dyDescent="0.2">
      <c r="A13" s="2" t="e">
        <f>INDEX(#REF!,MATCH('Managerial P&amp;L-WP'!$B13,#REF!,0))</f>
        <v>#REF!</v>
      </c>
      <c r="B13" s="2" t="s">
        <v>938</v>
      </c>
      <c r="C13" s="2" t="s">
        <v>706</v>
      </c>
      <c r="D13" s="11"/>
      <c r="E13" s="11"/>
      <c r="F13" s="11">
        <v>5500</v>
      </c>
      <c r="G13" s="11"/>
      <c r="H13" s="11"/>
      <c r="I13" s="11"/>
      <c r="J13" s="11"/>
      <c r="K13" s="11"/>
      <c r="L13" s="11"/>
      <c r="M13" s="11"/>
      <c r="N13" s="11">
        <v>5500</v>
      </c>
      <c r="O13" s="11"/>
      <c r="P13"/>
      <c r="Q13"/>
    </row>
    <row r="14" spans="1:17" x14ac:dyDescent="0.2">
      <c r="A14" s="2" t="e">
        <f>INDEX(#REF!,MATCH('Managerial P&amp;L-WP'!$B14,#REF!,0))</f>
        <v>#REF!</v>
      </c>
      <c r="B14" s="2" t="s">
        <v>942</v>
      </c>
      <c r="C14" s="2" t="s">
        <v>708</v>
      </c>
      <c r="D14" s="11"/>
      <c r="E14" s="11"/>
      <c r="F14" s="11">
        <v>33679.550000000003</v>
      </c>
      <c r="G14" s="11"/>
      <c r="H14" s="11"/>
      <c r="I14" s="11"/>
      <c r="J14" s="11">
        <v>12244.44</v>
      </c>
      <c r="K14" s="11"/>
      <c r="L14" s="11"/>
      <c r="M14" s="11"/>
      <c r="N14" s="11">
        <v>45923.99</v>
      </c>
      <c r="O14" s="11"/>
      <c r="P14"/>
      <c r="Q14"/>
    </row>
    <row r="15" spans="1:17" x14ac:dyDescent="0.2">
      <c r="A15" s="2" t="e">
        <f>INDEX(#REF!,MATCH('Managerial P&amp;L-WP'!$B15,#REF!,0))</f>
        <v>#REF!</v>
      </c>
      <c r="B15" s="2" t="s">
        <v>944</v>
      </c>
      <c r="C15" s="2" t="s">
        <v>709</v>
      </c>
      <c r="D15" s="11"/>
      <c r="E15" s="11"/>
      <c r="F15" s="11">
        <v>4500</v>
      </c>
      <c r="G15" s="11"/>
      <c r="H15" s="11"/>
      <c r="I15" s="11"/>
      <c r="J15" s="11">
        <v>3200</v>
      </c>
      <c r="K15" s="11"/>
      <c r="L15" s="11"/>
      <c r="M15" s="11"/>
      <c r="N15" s="11">
        <v>7700</v>
      </c>
      <c r="O15" s="11"/>
      <c r="P15"/>
      <c r="Q15"/>
    </row>
    <row r="16" spans="1:17" x14ac:dyDescent="0.2">
      <c r="A16" s="2" t="e">
        <f>INDEX(#REF!,MATCH('Managerial P&amp;L-WP'!$B16,#REF!,0))</f>
        <v>#REF!</v>
      </c>
      <c r="B16" s="2" t="s">
        <v>948</v>
      </c>
      <c r="C16" s="2" t="s">
        <v>711</v>
      </c>
      <c r="D16" s="11"/>
      <c r="E16" s="11"/>
      <c r="F16" s="11">
        <v>21025.16</v>
      </c>
      <c r="G16" s="11"/>
      <c r="H16" s="11"/>
      <c r="I16" s="11"/>
      <c r="J16" s="11">
        <v>10901.1</v>
      </c>
      <c r="K16" s="11"/>
      <c r="L16" s="11"/>
      <c r="M16" s="11"/>
      <c r="N16" s="11">
        <v>31926.26</v>
      </c>
      <c r="O16" s="11"/>
      <c r="P16"/>
      <c r="Q16"/>
    </row>
    <row r="17" spans="1:17" x14ac:dyDescent="0.2">
      <c r="A17" s="2" t="e">
        <f>INDEX(#REF!,MATCH('Managerial P&amp;L-WP'!$B17,#REF!,0))</f>
        <v>#REF!</v>
      </c>
      <c r="B17" s="2" t="s">
        <v>950</v>
      </c>
      <c r="C17" s="2" t="s">
        <v>712</v>
      </c>
      <c r="D17" s="11"/>
      <c r="E17" s="11"/>
      <c r="F17" s="11">
        <v>5169.6000000000004</v>
      </c>
      <c r="G17" s="11"/>
      <c r="H17" s="11"/>
      <c r="I17" s="11"/>
      <c r="J17" s="11">
        <v>2970</v>
      </c>
      <c r="K17" s="11"/>
      <c r="L17" s="11"/>
      <c r="M17" s="11"/>
      <c r="N17" s="11">
        <v>8139.6</v>
      </c>
      <c r="O17" s="11"/>
      <c r="P17"/>
      <c r="Q17"/>
    </row>
    <row r="18" spans="1:17" x14ac:dyDescent="0.2">
      <c r="A18" s="2" t="e">
        <f>INDEX(#REF!,MATCH('Managerial P&amp;L-WP'!$B18,#REF!,0))</f>
        <v>#REF!</v>
      </c>
      <c r="B18" s="2" t="s">
        <v>954</v>
      </c>
      <c r="C18" s="2" t="s">
        <v>714</v>
      </c>
      <c r="D18" s="11"/>
      <c r="E18" s="11"/>
      <c r="F18" s="11">
        <v>2000</v>
      </c>
      <c r="G18" s="11"/>
      <c r="H18" s="11"/>
      <c r="I18" s="11"/>
      <c r="J18" s="11">
        <v>1600</v>
      </c>
      <c r="K18" s="11"/>
      <c r="L18" s="11"/>
      <c r="M18" s="11"/>
      <c r="N18" s="11">
        <v>3600</v>
      </c>
      <c r="O18" s="11"/>
      <c r="P18"/>
      <c r="Q18"/>
    </row>
    <row r="19" spans="1:17" x14ac:dyDescent="0.2">
      <c r="A19" s="2" t="e">
        <f>INDEX(#REF!,MATCH('Managerial P&amp;L-WP'!$B19,#REF!,0))</f>
        <v>#REF!</v>
      </c>
      <c r="B19" s="2" t="s">
        <v>956</v>
      </c>
      <c r="C19" s="2" t="s">
        <v>715</v>
      </c>
      <c r="D19" s="11"/>
      <c r="E19" s="11"/>
      <c r="F19" s="11">
        <v>37619.21</v>
      </c>
      <c r="G19" s="11"/>
      <c r="H19" s="11"/>
      <c r="I19" s="11"/>
      <c r="J19" s="11">
        <v>17665.48</v>
      </c>
      <c r="K19" s="11"/>
      <c r="L19" s="11"/>
      <c r="M19" s="11"/>
      <c r="N19" s="11">
        <v>55284.69</v>
      </c>
      <c r="O19" s="11"/>
      <c r="P19"/>
      <c r="Q19"/>
    </row>
    <row r="20" spans="1:17" x14ac:dyDescent="0.2">
      <c r="A20" s="2" t="e">
        <f>INDEX(#REF!,MATCH('Managerial P&amp;L-WP'!$B20,#REF!,0))</f>
        <v>#REF!</v>
      </c>
      <c r="B20" s="2" t="s">
        <v>961</v>
      </c>
      <c r="C20" s="2" t="s">
        <v>719</v>
      </c>
      <c r="D20" s="11"/>
      <c r="E20" s="11"/>
      <c r="F20" s="11">
        <v>-5482.5700000000097</v>
      </c>
      <c r="G20" s="11"/>
      <c r="H20" s="11"/>
      <c r="I20" s="11"/>
      <c r="J20" s="11"/>
      <c r="K20" s="11"/>
      <c r="L20" s="11"/>
      <c r="M20" s="11"/>
      <c r="N20" s="11">
        <v>-5482.5700000000097</v>
      </c>
      <c r="O20" s="11"/>
      <c r="P20"/>
      <c r="Q20"/>
    </row>
    <row r="21" spans="1:17" x14ac:dyDescent="0.2">
      <c r="A21" s="2" t="e">
        <f>INDEX(#REF!,MATCH('Managerial P&amp;L-WP'!$B21,#REF!,0))</f>
        <v>#REF!</v>
      </c>
      <c r="B21" s="2" t="s">
        <v>968</v>
      </c>
      <c r="C21" s="2" t="s">
        <v>722</v>
      </c>
      <c r="D21" s="11"/>
      <c r="E21" s="11"/>
      <c r="F21" s="11">
        <v>19301.89</v>
      </c>
      <c r="G21" s="11"/>
      <c r="H21" s="11"/>
      <c r="I21" s="11"/>
      <c r="J21" s="11">
        <v>83859.78</v>
      </c>
      <c r="K21" s="11"/>
      <c r="L21" s="11">
        <v>120565.75999999999</v>
      </c>
      <c r="M21" s="11"/>
      <c r="N21" s="11">
        <v>223727.43</v>
      </c>
      <c r="O21" s="11"/>
      <c r="P21"/>
      <c r="Q21"/>
    </row>
    <row r="22" spans="1:17" x14ac:dyDescent="0.2">
      <c r="A22" s="2" t="e">
        <f>INDEX(#REF!,MATCH('Managerial P&amp;L-WP'!$B22,#REF!,0))</f>
        <v>#REF!</v>
      </c>
      <c r="B22" s="2" t="s">
        <v>970</v>
      </c>
      <c r="C22" s="2" t="s">
        <v>723</v>
      </c>
      <c r="D22" s="11"/>
      <c r="E22" s="11"/>
      <c r="F22" s="11">
        <v>1930.19</v>
      </c>
      <c r="G22" s="11"/>
      <c r="H22" s="11"/>
      <c r="I22" s="11"/>
      <c r="J22" s="11"/>
      <c r="K22" s="11"/>
      <c r="L22" s="11"/>
      <c r="M22" s="11"/>
      <c r="N22" s="11">
        <v>1930.19</v>
      </c>
      <c r="O22" s="11"/>
      <c r="P22"/>
      <c r="Q22"/>
    </row>
    <row r="23" spans="1:17" x14ac:dyDescent="0.2">
      <c r="A23" s="2" t="e">
        <f>INDEX(#REF!,MATCH('Managerial P&amp;L-WP'!$B23,#REF!,0))</f>
        <v>#REF!</v>
      </c>
      <c r="B23" s="2" t="s">
        <v>976</v>
      </c>
      <c r="C23" s="2" t="s">
        <v>730</v>
      </c>
      <c r="D23" s="11"/>
      <c r="E23" s="11"/>
      <c r="F23" s="11">
        <v>1441.64</v>
      </c>
      <c r="G23" s="11"/>
      <c r="H23" s="11"/>
      <c r="I23" s="11"/>
      <c r="J23" s="11"/>
      <c r="K23" s="11"/>
      <c r="L23" s="11"/>
      <c r="M23" s="11"/>
      <c r="N23" s="11">
        <v>1441.64</v>
      </c>
      <c r="O23" s="11"/>
      <c r="P23"/>
      <c r="Q23"/>
    </row>
    <row r="24" spans="1:17" x14ac:dyDescent="0.2">
      <c r="A24" s="2" t="e">
        <f>INDEX(#REF!,MATCH('Managerial P&amp;L-WP'!$B24,#REF!,0))</f>
        <v>#REF!</v>
      </c>
      <c r="B24" s="2" t="s">
        <v>982</v>
      </c>
      <c r="C24" s="2" t="s">
        <v>732</v>
      </c>
      <c r="D24" s="11"/>
      <c r="E24" s="11"/>
      <c r="F24" s="11">
        <v>140349.5</v>
      </c>
      <c r="G24" s="11"/>
      <c r="H24" s="11"/>
      <c r="I24" s="11"/>
      <c r="J24" s="11">
        <v>78360.399999999994</v>
      </c>
      <c r="K24" s="11"/>
      <c r="L24" s="11"/>
      <c r="M24" s="11"/>
      <c r="N24" s="11">
        <v>218709.9</v>
      </c>
      <c r="O24" s="11"/>
      <c r="P24"/>
      <c r="Q24"/>
    </row>
    <row r="25" spans="1:17" x14ac:dyDescent="0.2">
      <c r="A25" s="2" t="e">
        <f>INDEX(#REF!,MATCH('Managerial P&amp;L-WP'!$B25,#REF!,0))</f>
        <v>#REF!</v>
      </c>
      <c r="B25" s="2" t="s">
        <v>987</v>
      </c>
      <c r="C25" s="2" t="s">
        <v>736</v>
      </c>
      <c r="D25" s="11"/>
      <c r="E25" s="11"/>
      <c r="F25" s="11"/>
      <c r="G25" s="11"/>
      <c r="H25" s="11"/>
      <c r="I25" s="11"/>
      <c r="J25" s="11">
        <v>98.85</v>
      </c>
      <c r="K25" s="11"/>
      <c r="L25" s="11"/>
      <c r="M25" s="11"/>
      <c r="N25" s="11">
        <v>98.85</v>
      </c>
      <c r="O25" s="11"/>
      <c r="P25"/>
      <c r="Q25"/>
    </row>
    <row r="26" spans="1:17" x14ac:dyDescent="0.2">
      <c r="A26" s="2" t="e">
        <f>INDEX(#REF!,MATCH('Managerial P&amp;L-WP'!$B26,#REF!,0))</f>
        <v>#REF!</v>
      </c>
      <c r="B26" s="2" t="s">
        <v>992</v>
      </c>
      <c r="C26" s="2" t="s">
        <v>738</v>
      </c>
      <c r="D26" s="11"/>
      <c r="E26" s="11"/>
      <c r="F26" s="11">
        <v>288</v>
      </c>
      <c r="G26" s="11"/>
      <c r="H26" s="11"/>
      <c r="I26" s="11"/>
      <c r="J26" s="11">
        <v>46</v>
      </c>
      <c r="K26" s="11"/>
      <c r="L26" s="11"/>
      <c r="M26" s="11"/>
      <c r="N26" s="11">
        <v>334</v>
      </c>
      <c r="O26" s="11"/>
      <c r="P26"/>
      <c r="Q26"/>
    </row>
    <row r="27" spans="1:17" x14ac:dyDescent="0.2">
      <c r="A27" s="2" t="e">
        <f>INDEX(#REF!,MATCH('Managerial P&amp;L-WP'!$B27,#REF!,0))</f>
        <v>#REF!</v>
      </c>
      <c r="B27" s="2" t="s">
        <v>994</v>
      </c>
      <c r="C27" s="2" t="s">
        <v>1584</v>
      </c>
      <c r="D27" s="11"/>
      <c r="E27" s="11"/>
      <c r="F27" s="11">
        <v>505</v>
      </c>
      <c r="G27" s="11"/>
      <c r="H27" s="11"/>
      <c r="I27" s="11"/>
      <c r="J27" s="11">
        <v>15819.09</v>
      </c>
      <c r="K27" s="11"/>
      <c r="L27" s="11"/>
      <c r="M27" s="11"/>
      <c r="N27" s="11">
        <v>16324.09</v>
      </c>
      <c r="O27" s="11"/>
      <c r="P27"/>
      <c r="Q27"/>
    </row>
    <row r="28" spans="1:17" x14ac:dyDescent="0.2">
      <c r="A28" s="2" t="e">
        <f>INDEX(#REF!,MATCH('Managerial P&amp;L-WP'!$B28,#REF!,0))</f>
        <v>#REF!</v>
      </c>
      <c r="B28" s="2" t="s">
        <v>998</v>
      </c>
      <c r="C28" s="2" t="s">
        <v>741</v>
      </c>
      <c r="D28" s="11"/>
      <c r="E28" s="11"/>
      <c r="F28" s="11">
        <v>6290.57</v>
      </c>
      <c r="G28" s="11"/>
      <c r="H28" s="11"/>
      <c r="I28" s="11"/>
      <c r="J28" s="11">
        <v>405.66</v>
      </c>
      <c r="K28" s="11"/>
      <c r="L28" s="11"/>
      <c r="M28" s="11"/>
      <c r="N28" s="11">
        <v>6696.23</v>
      </c>
      <c r="O28" s="11"/>
      <c r="P28"/>
      <c r="Q28"/>
    </row>
    <row r="29" spans="1:17" x14ac:dyDescent="0.2">
      <c r="A29" s="2" t="e">
        <f>INDEX(#REF!,MATCH('Managerial P&amp;L-WP'!$B29,#REF!,0))</f>
        <v>#REF!</v>
      </c>
      <c r="B29" s="2" t="s">
        <v>1000</v>
      </c>
      <c r="C29" s="2" t="s">
        <v>742</v>
      </c>
      <c r="D29" s="11"/>
      <c r="E29" s="11"/>
      <c r="F29" s="11">
        <v>3243</v>
      </c>
      <c r="G29" s="11"/>
      <c r="H29" s="11"/>
      <c r="I29" s="11"/>
      <c r="J29" s="11">
        <v>3637.83</v>
      </c>
      <c r="K29" s="11"/>
      <c r="L29" s="11"/>
      <c r="M29" s="11"/>
      <c r="N29" s="11">
        <v>6880.83</v>
      </c>
      <c r="O29" s="11"/>
      <c r="P29"/>
      <c r="Q29"/>
    </row>
    <row r="30" spans="1:17" x14ac:dyDescent="0.2">
      <c r="A30" s="2" t="e">
        <f>INDEX(#REF!,MATCH('Managerial P&amp;L-WP'!$B30,#REF!,0))</f>
        <v>#REF!</v>
      </c>
      <c r="B30" s="2" t="s">
        <v>1002</v>
      </c>
      <c r="C30" s="2" t="s">
        <v>743</v>
      </c>
      <c r="D30" s="11"/>
      <c r="E30" s="11"/>
      <c r="F30" s="11">
        <v>626.65</v>
      </c>
      <c r="G30" s="11"/>
      <c r="H30" s="11"/>
      <c r="I30" s="11"/>
      <c r="J30" s="11">
        <v>11818.81</v>
      </c>
      <c r="K30" s="11"/>
      <c r="L30" s="11"/>
      <c r="M30" s="11"/>
      <c r="N30" s="11">
        <v>12445.46</v>
      </c>
      <c r="O30" s="11"/>
      <c r="P30"/>
      <c r="Q30"/>
    </row>
    <row r="31" spans="1:17" x14ac:dyDescent="0.2">
      <c r="A31" s="2" t="e">
        <f>INDEX(#REF!,MATCH('Managerial P&amp;L-WP'!$B31,#REF!,0))</f>
        <v>#REF!</v>
      </c>
      <c r="B31" s="2" t="s">
        <v>1006</v>
      </c>
      <c r="C31" s="2" t="s">
        <v>745</v>
      </c>
      <c r="D31" s="11"/>
      <c r="E31" s="11"/>
      <c r="F31" s="11"/>
      <c r="G31" s="11"/>
      <c r="H31" s="11"/>
      <c r="I31" s="11"/>
      <c r="J31" s="11">
        <v>1117.8</v>
      </c>
      <c r="K31" s="11"/>
      <c r="L31" s="11"/>
      <c r="M31" s="11"/>
      <c r="N31" s="11">
        <v>1117.8</v>
      </c>
      <c r="O31" s="11"/>
      <c r="P31"/>
      <c r="Q31"/>
    </row>
    <row r="32" spans="1:17" x14ac:dyDescent="0.2">
      <c r="A32" s="2" t="e">
        <f>INDEX(#REF!,MATCH('Managerial P&amp;L-WP'!$B32,#REF!,0))</f>
        <v>#REF!</v>
      </c>
      <c r="B32" s="2" t="s">
        <v>1008</v>
      </c>
      <c r="C32" s="2" t="s">
        <v>746</v>
      </c>
      <c r="D32" s="11"/>
      <c r="E32" s="11"/>
      <c r="F32" s="11"/>
      <c r="G32" s="11"/>
      <c r="H32" s="11"/>
      <c r="I32" s="11"/>
      <c r="J32" s="11">
        <v>2127.36</v>
      </c>
      <c r="K32" s="11"/>
      <c r="L32" s="11"/>
      <c r="M32" s="11"/>
      <c r="N32" s="11">
        <v>2127.36</v>
      </c>
      <c r="O32" s="11"/>
      <c r="P32"/>
      <c r="Q32"/>
    </row>
    <row r="33" spans="1:17" x14ac:dyDescent="0.2">
      <c r="A33" s="2" t="e">
        <f>INDEX(#REF!,MATCH('Managerial P&amp;L-WP'!$B33,#REF!,0))</f>
        <v>#REF!</v>
      </c>
      <c r="B33" s="2" t="s">
        <v>1010</v>
      </c>
      <c r="C33" s="2" t="s">
        <v>747</v>
      </c>
      <c r="D33" s="11"/>
      <c r="E33" s="11"/>
      <c r="F33" s="11">
        <v>499.76</v>
      </c>
      <c r="G33" s="11"/>
      <c r="H33" s="11"/>
      <c r="I33" s="11"/>
      <c r="J33" s="11"/>
      <c r="K33" s="11"/>
      <c r="L33" s="11"/>
      <c r="M33" s="11"/>
      <c r="N33" s="11">
        <v>499.76</v>
      </c>
      <c r="O33" s="11"/>
      <c r="P33"/>
      <c r="Q33"/>
    </row>
    <row r="34" spans="1:17" x14ac:dyDescent="0.2">
      <c r="A34" s="2" t="e">
        <f>INDEX(#REF!,MATCH('Managerial P&amp;L-WP'!$B34,#REF!,0))</f>
        <v>#REF!</v>
      </c>
      <c r="B34" s="2" t="s">
        <v>1030</v>
      </c>
      <c r="C34" s="2" t="s">
        <v>757</v>
      </c>
      <c r="D34" s="11"/>
      <c r="E34" s="11"/>
      <c r="F34" s="11">
        <v>1070.8</v>
      </c>
      <c r="G34" s="11"/>
      <c r="H34" s="11">
        <v>4271.68</v>
      </c>
      <c r="I34" s="11"/>
      <c r="J34" s="11">
        <v>5444.25</v>
      </c>
      <c r="K34" s="11"/>
      <c r="L34" s="11">
        <v>7603.54</v>
      </c>
      <c r="M34" s="11"/>
      <c r="N34" s="11">
        <v>18390.27</v>
      </c>
      <c r="O34" s="11"/>
      <c r="P34"/>
      <c r="Q34"/>
    </row>
    <row r="35" spans="1:17" x14ac:dyDescent="0.2">
      <c r="A35" s="2" t="e">
        <f>INDEX(#REF!,MATCH('Managerial P&amp;L-WP'!$B35,#REF!,0))</f>
        <v>#REF!</v>
      </c>
      <c r="B35" s="2" t="s">
        <v>1032</v>
      </c>
      <c r="C35" s="2" t="s">
        <v>758</v>
      </c>
      <c r="D35" s="11"/>
      <c r="E35" s="11"/>
      <c r="F35" s="11">
        <v>6944.44</v>
      </c>
      <c r="G35" s="11"/>
      <c r="H35" s="11"/>
      <c r="I35" s="11"/>
      <c r="J35" s="11">
        <v>13888.88</v>
      </c>
      <c r="K35" s="11"/>
      <c r="L35" s="11"/>
      <c r="M35" s="11"/>
      <c r="N35" s="11">
        <v>20833.32</v>
      </c>
      <c r="O35" s="11"/>
      <c r="P35"/>
      <c r="Q35"/>
    </row>
    <row r="36" spans="1:17" x14ac:dyDescent="0.2">
      <c r="A36" s="2" t="e">
        <f>INDEX(#REF!,MATCH('Managerial P&amp;L-WP'!$B36,#REF!,0))</f>
        <v>#REF!</v>
      </c>
      <c r="B36" s="2" t="s">
        <v>1034</v>
      </c>
      <c r="C36" s="2" t="s">
        <v>759</v>
      </c>
      <c r="D36" s="11"/>
      <c r="E36" s="11"/>
      <c r="F36" s="11">
        <v>4295.8999999999996</v>
      </c>
      <c r="G36" s="11"/>
      <c r="H36" s="11"/>
      <c r="I36" s="11"/>
      <c r="J36" s="11">
        <v>1284.8800000000001</v>
      </c>
      <c r="K36" s="11"/>
      <c r="L36" s="11"/>
      <c r="M36" s="11"/>
      <c r="N36" s="11">
        <v>5580.78</v>
      </c>
      <c r="O36" s="11"/>
      <c r="P36"/>
      <c r="Q36"/>
    </row>
    <row r="37" spans="1:17" x14ac:dyDescent="0.2">
      <c r="A37" s="2" t="e">
        <f>INDEX(#REF!,MATCH('Managerial P&amp;L-WP'!$B37,#REF!,0))</f>
        <v>#REF!</v>
      </c>
      <c r="B37" s="2" t="s">
        <v>1036</v>
      </c>
      <c r="C37" s="2" t="s">
        <v>760</v>
      </c>
      <c r="D37" s="11"/>
      <c r="E37" s="11"/>
      <c r="F37" s="11">
        <v>1492.02</v>
      </c>
      <c r="G37" s="11"/>
      <c r="H37" s="11"/>
      <c r="I37" s="11"/>
      <c r="J37" s="11"/>
      <c r="K37" s="11"/>
      <c r="L37" s="11"/>
      <c r="M37" s="11"/>
      <c r="N37" s="11">
        <v>1492.02</v>
      </c>
      <c r="O37" s="11"/>
      <c r="P37"/>
      <c r="Q37"/>
    </row>
    <row r="38" spans="1:17" x14ac:dyDescent="0.2">
      <c r="A38" s="2" t="e">
        <f>INDEX(#REF!,MATCH('Managerial P&amp;L-WP'!$B38,#REF!,0))</f>
        <v>#REF!</v>
      </c>
      <c r="B38" s="2" t="s">
        <v>1038</v>
      </c>
      <c r="C38" s="2" t="s">
        <v>761</v>
      </c>
      <c r="D38" s="11"/>
      <c r="E38" s="11"/>
      <c r="F38" s="11">
        <v>200311.28</v>
      </c>
      <c r="G38" s="11"/>
      <c r="H38" s="11"/>
      <c r="I38" s="11"/>
      <c r="J38" s="11">
        <v>286606.13</v>
      </c>
      <c r="K38" s="11"/>
      <c r="L38" s="11">
        <v>688516.45</v>
      </c>
      <c r="M38" s="11"/>
      <c r="N38" s="11">
        <v>1175433.8600000001</v>
      </c>
      <c r="O38" s="11"/>
      <c r="P38"/>
      <c r="Q38"/>
    </row>
    <row r="39" spans="1:17" x14ac:dyDescent="0.2">
      <c r="A39" s="2" t="e">
        <f>INDEX(#REF!,MATCH('Managerial P&amp;L-WP'!$B39,#REF!,0))</f>
        <v>#REF!</v>
      </c>
      <c r="B39" s="2" t="s">
        <v>1040</v>
      </c>
      <c r="C39" s="2" t="s">
        <v>764</v>
      </c>
      <c r="D39" s="11">
        <v>7249.83</v>
      </c>
      <c r="E39" s="11"/>
      <c r="F39" s="11"/>
      <c r="G39" s="11"/>
      <c r="H39" s="11"/>
      <c r="I39" s="11"/>
      <c r="J39" s="11"/>
      <c r="K39" s="11"/>
      <c r="L39" s="11"/>
      <c r="M39" s="11"/>
      <c r="N39" s="11">
        <v>7249.83</v>
      </c>
      <c r="O39" s="11"/>
      <c r="P39"/>
      <c r="Q39"/>
    </row>
    <row r="40" spans="1:17" x14ac:dyDescent="0.2">
      <c r="A40" s="2" t="e">
        <f>INDEX(#REF!,MATCH('Managerial P&amp;L-WP'!$B40,#REF!,0))</f>
        <v>#REF!</v>
      </c>
      <c r="B40" s="2" t="s">
        <v>1044</v>
      </c>
      <c r="C40" s="2" t="s">
        <v>765</v>
      </c>
      <c r="D40" s="11">
        <v>74567.539999999994</v>
      </c>
      <c r="E40" s="11"/>
      <c r="F40" s="11"/>
      <c r="G40" s="11"/>
      <c r="H40" s="11"/>
      <c r="I40" s="11"/>
      <c r="J40" s="11"/>
      <c r="K40" s="11"/>
      <c r="L40" s="11"/>
      <c r="M40" s="11"/>
      <c r="N40" s="11">
        <v>74567.539999999994</v>
      </c>
      <c r="O40" s="11"/>
      <c r="P40"/>
      <c r="Q40"/>
    </row>
    <row r="41" spans="1:17" x14ac:dyDescent="0.2">
      <c r="A41" s="2" t="e">
        <f>INDEX(#REF!,MATCH('Managerial P&amp;L-WP'!$B41,#REF!,0))</f>
        <v>#REF!</v>
      </c>
      <c r="B41" s="2" t="s">
        <v>1046</v>
      </c>
      <c r="C41" s="2" t="s">
        <v>766</v>
      </c>
      <c r="D41" s="11">
        <v>3302.48</v>
      </c>
      <c r="E41" s="11"/>
      <c r="F41" s="11"/>
      <c r="G41" s="11"/>
      <c r="H41" s="11"/>
      <c r="I41" s="11"/>
      <c r="J41" s="11"/>
      <c r="K41" s="11"/>
      <c r="L41" s="11"/>
      <c r="M41" s="11"/>
      <c r="N41" s="11">
        <v>3302.48</v>
      </c>
      <c r="O41" s="11"/>
      <c r="P41"/>
      <c r="Q41"/>
    </row>
    <row r="42" spans="1:17" x14ac:dyDescent="0.2">
      <c r="A42" s="2" t="e">
        <f>INDEX(#REF!,MATCH('Managerial P&amp;L-WP'!$B42,#REF!,0))</f>
        <v>#REF!</v>
      </c>
      <c r="B42" s="2" t="s">
        <v>1052</v>
      </c>
      <c r="C42" s="2" t="s">
        <v>769</v>
      </c>
      <c r="D42" s="11"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>
        <v>0</v>
      </c>
      <c r="O42" s="11"/>
      <c r="P42"/>
      <c r="Q42"/>
    </row>
    <row r="43" spans="1:17" x14ac:dyDescent="0.2">
      <c r="A43" s="2" t="e">
        <f>INDEX(#REF!,MATCH('Managerial P&amp;L-WP'!$B43,#REF!,0))</f>
        <v>#REF!</v>
      </c>
      <c r="B43" s="2" t="s">
        <v>1054</v>
      </c>
      <c r="C43" s="2" t="s">
        <v>770</v>
      </c>
      <c r="D43" s="11">
        <v>22994.09</v>
      </c>
      <c r="E43" s="11"/>
      <c r="F43" s="11"/>
      <c r="G43" s="11"/>
      <c r="H43" s="11"/>
      <c r="I43" s="11"/>
      <c r="J43" s="11"/>
      <c r="K43" s="11"/>
      <c r="L43" s="11"/>
      <c r="M43" s="11"/>
      <c r="N43" s="11">
        <v>22994.09</v>
      </c>
      <c r="O43" s="11"/>
      <c r="P43"/>
      <c r="Q43"/>
    </row>
    <row r="44" spans="1:17" x14ac:dyDescent="0.2">
      <c r="A44" s="2" t="e">
        <f>INDEX(#REF!,MATCH('Managerial P&amp;L-WP'!$B44,#REF!,0))</f>
        <v>#REF!</v>
      </c>
      <c r="B44" s="2" t="s">
        <v>1060</v>
      </c>
      <c r="C44" s="2" t="s">
        <v>773</v>
      </c>
      <c r="D44" s="11">
        <v>239906.63</v>
      </c>
      <c r="E44" s="11"/>
      <c r="F44" s="11"/>
      <c r="G44" s="11"/>
      <c r="H44" s="11"/>
      <c r="I44" s="11"/>
      <c r="J44" s="11"/>
      <c r="K44" s="11"/>
      <c r="L44" s="11"/>
      <c r="M44" s="11"/>
      <c r="N44" s="11">
        <v>239906.63</v>
      </c>
      <c r="O44" s="11"/>
      <c r="P44"/>
      <c r="Q44"/>
    </row>
    <row r="45" spans="1:17" x14ac:dyDescent="0.2">
      <c r="A45" s="2" t="e">
        <f>INDEX(#REF!,MATCH('Managerial P&amp;L-WP'!$B45,#REF!,0))</f>
        <v>#REF!</v>
      </c>
      <c r="B45" s="2" t="s">
        <v>1062</v>
      </c>
      <c r="C45" s="2" t="s">
        <v>774</v>
      </c>
      <c r="D45" s="11">
        <v>199395.67</v>
      </c>
      <c r="E45" s="11"/>
      <c r="F45" s="11"/>
      <c r="G45" s="11"/>
      <c r="H45" s="11"/>
      <c r="I45" s="11"/>
      <c r="J45" s="11"/>
      <c r="K45" s="11"/>
      <c r="L45" s="11"/>
      <c r="M45" s="11"/>
      <c r="N45" s="11">
        <v>199395.67</v>
      </c>
      <c r="O45" s="11"/>
      <c r="P45"/>
      <c r="Q45"/>
    </row>
    <row r="46" spans="1:17" x14ac:dyDescent="0.2">
      <c r="A46" s="2" t="e">
        <f>INDEX(#REF!,MATCH('Managerial P&amp;L-WP'!$B46,#REF!,0))</f>
        <v>#REF!</v>
      </c>
      <c r="B46" s="2" t="s">
        <v>1067</v>
      </c>
      <c r="C46" s="2" t="s">
        <v>776</v>
      </c>
      <c r="D46" s="11">
        <v>-9.0949470177292804E-13</v>
      </c>
      <c r="E46" s="11"/>
      <c r="F46" s="11"/>
      <c r="G46" s="11"/>
      <c r="H46" s="11"/>
      <c r="I46" s="11"/>
      <c r="J46" s="11"/>
      <c r="K46" s="11"/>
      <c r="L46" s="11"/>
      <c r="M46" s="11"/>
      <c r="N46" s="11">
        <v>-9.0949470177292804E-13</v>
      </c>
      <c r="O46" s="11"/>
      <c r="P46"/>
      <c r="Q46"/>
    </row>
    <row r="47" spans="1:17" x14ac:dyDescent="0.2">
      <c r="A47" s="2" t="e">
        <f>INDEX(#REF!,MATCH('Managerial P&amp;L-WP'!$B47,#REF!,0))</f>
        <v>#REF!</v>
      </c>
      <c r="B47" s="2" t="s">
        <v>1071</v>
      </c>
      <c r="C47" s="2" t="s">
        <v>778</v>
      </c>
      <c r="D47" s="11">
        <v>138787.01999999999</v>
      </c>
      <c r="E47" s="11"/>
      <c r="F47" s="11"/>
      <c r="G47" s="11"/>
      <c r="H47" s="11"/>
      <c r="I47" s="11"/>
      <c r="J47" s="11"/>
      <c r="K47" s="11"/>
      <c r="L47" s="11"/>
      <c r="M47" s="11"/>
      <c r="N47" s="11">
        <v>138787.01999999999</v>
      </c>
      <c r="O47" s="11"/>
      <c r="P47"/>
      <c r="Q47"/>
    </row>
    <row r="48" spans="1:17" x14ac:dyDescent="0.2">
      <c r="A48" s="2" t="e">
        <f>INDEX(#REF!,MATCH('Managerial P&amp;L-WP'!$B48,#REF!,0))</f>
        <v>#REF!</v>
      </c>
      <c r="B48" s="2" t="s">
        <v>790</v>
      </c>
      <c r="C48" s="2" t="s">
        <v>791</v>
      </c>
      <c r="D48" s="11">
        <v>70946.84</v>
      </c>
      <c r="E48" s="11"/>
      <c r="F48" s="11"/>
      <c r="G48" s="11"/>
      <c r="H48" s="11"/>
      <c r="I48" s="11"/>
      <c r="J48" s="11"/>
      <c r="K48" s="11"/>
      <c r="L48" s="11"/>
      <c r="M48" s="11"/>
      <c r="N48" s="11">
        <v>70946.84</v>
      </c>
      <c r="O48" s="11"/>
      <c r="P48"/>
      <c r="Q48"/>
    </row>
    <row r="49" spans="1:17" x14ac:dyDescent="0.2">
      <c r="A49" s="2" t="e">
        <f>INDEX(#REF!,MATCH('Managerial P&amp;L-WP'!$B49,#REF!,0))</f>
        <v>#REF!</v>
      </c>
      <c r="B49" s="2" t="s">
        <v>794</v>
      </c>
      <c r="C49" s="2" t="s">
        <v>795</v>
      </c>
      <c r="D49" s="11">
        <v>24000</v>
      </c>
      <c r="E49" s="11"/>
      <c r="F49" s="11"/>
      <c r="G49" s="11"/>
      <c r="H49" s="11"/>
      <c r="I49" s="11"/>
      <c r="J49" s="11"/>
      <c r="K49" s="11"/>
      <c r="L49" s="11"/>
      <c r="M49" s="11"/>
      <c r="N49" s="11">
        <v>24000</v>
      </c>
      <c r="O49" s="11"/>
      <c r="P49"/>
      <c r="Q49"/>
    </row>
    <row r="50" spans="1:17" x14ac:dyDescent="0.2">
      <c r="A50" s="2" t="e">
        <f>INDEX(#REF!,MATCH('Managerial P&amp;L-WP'!$B50,#REF!,0))</f>
        <v>#REF!</v>
      </c>
      <c r="B50" s="2" t="s">
        <v>798</v>
      </c>
      <c r="C50" s="2" t="s">
        <v>799</v>
      </c>
      <c r="D50" s="11">
        <v>14632.32</v>
      </c>
      <c r="E50" s="11"/>
      <c r="F50" s="11"/>
      <c r="G50" s="11"/>
      <c r="H50" s="11"/>
      <c r="I50" s="11"/>
      <c r="J50" s="11"/>
      <c r="K50" s="11"/>
      <c r="L50" s="11"/>
      <c r="M50" s="11"/>
      <c r="N50" s="11">
        <v>14632.32</v>
      </c>
      <c r="O50" s="11"/>
      <c r="P50"/>
      <c r="Q50"/>
    </row>
    <row r="51" spans="1:17" x14ac:dyDescent="0.2">
      <c r="A51" s="2" t="e">
        <f>INDEX(#REF!,MATCH('Managerial P&amp;L-WP'!$B51,#REF!,0))</f>
        <v>#REF!</v>
      </c>
      <c r="B51" s="2" t="s">
        <v>800</v>
      </c>
      <c r="C51" s="2" t="s">
        <v>801</v>
      </c>
      <c r="D51" s="11">
        <v>3828</v>
      </c>
      <c r="E51" s="11"/>
      <c r="F51" s="11"/>
      <c r="G51" s="11"/>
      <c r="H51" s="11"/>
      <c r="I51" s="11"/>
      <c r="J51" s="11"/>
      <c r="K51" s="11"/>
      <c r="L51" s="11"/>
      <c r="M51" s="11"/>
      <c r="N51" s="11">
        <v>3828</v>
      </c>
      <c r="O51" s="11"/>
      <c r="P51"/>
      <c r="Q51"/>
    </row>
    <row r="52" spans="1:17" x14ac:dyDescent="0.2">
      <c r="A52" s="2" t="e">
        <f>INDEX(#REF!,MATCH('Managerial P&amp;L-WP'!$B52,#REF!,0))</f>
        <v>#REF!</v>
      </c>
      <c r="B52" s="2" t="s">
        <v>804</v>
      </c>
      <c r="C52" s="2" t="s">
        <v>805</v>
      </c>
      <c r="D52" s="11">
        <v>1026.49</v>
      </c>
      <c r="E52" s="11"/>
      <c r="F52" s="11"/>
      <c r="G52" s="11"/>
      <c r="H52" s="11"/>
      <c r="I52" s="11"/>
      <c r="J52" s="11"/>
      <c r="K52" s="11"/>
      <c r="L52" s="11"/>
      <c r="M52" s="11"/>
      <c r="N52" s="11">
        <v>1026.49</v>
      </c>
      <c r="O52" s="11"/>
      <c r="P52"/>
      <c r="Q52"/>
    </row>
    <row r="53" spans="1:17" x14ac:dyDescent="0.2">
      <c r="A53" s="2" t="e">
        <f>INDEX(#REF!,MATCH('Managerial P&amp;L-WP'!$B53,#REF!,0))</f>
        <v>#REF!</v>
      </c>
      <c r="B53" s="2" t="s">
        <v>1098</v>
      </c>
      <c r="C53" s="2" t="s">
        <v>810</v>
      </c>
      <c r="D53" s="11">
        <v>300.52999999999997</v>
      </c>
      <c r="E53" s="11"/>
      <c r="F53" s="11"/>
      <c r="G53" s="11"/>
      <c r="H53" s="11"/>
      <c r="I53" s="11"/>
      <c r="J53" s="11"/>
      <c r="K53" s="11"/>
      <c r="L53" s="11"/>
      <c r="M53" s="11"/>
      <c r="N53" s="11">
        <v>300.52999999999997</v>
      </c>
      <c r="O53" s="11"/>
      <c r="P53"/>
      <c r="Q53"/>
    </row>
    <row r="54" spans="1:17" x14ac:dyDescent="0.2">
      <c r="A54" s="2" t="e">
        <f>INDEX(#REF!,MATCH('Managerial P&amp;L-WP'!$B54,#REF!,0))</f>
        <v>#REF!</v>
      </c>
      <c r="B54" s="2" t="s">
        <v>1105</v>
      </c>
      <c r="C54" s="2" t="s">
        <v>813</v>
      </c>
      <c r="D54" s="11">
        <v>2867.33</v>
      </c>
      <c r="E54" s="11"/>
      <c r="F54" s="11"/>
      <c r="G54" s="11"/>
      <c r="H54" s="11"/>
      <c r="I54" s="11"/>
      <c r="J54" s="11"/>
      <c r="K54" s="11"/>
      <c r="L54" s="11"/>
      <c r="M54" s="11"/>
      <c r="N54" s="11">
        <v>2867.33</v>
      </c>
      <c r="O54" s="11"/>
      <c r="P54"/>
      <c r="Q54"/>
    </row>
    <row r="55" spans="1:17" x14ac:dyDescent="0.2">
      <c r="A55" s="2" t="e">
        <f>INDEX(#REF!,MATCH('Managerial P&amp;L-WP'!$B55,#REF!,0))</f>
        <v>#REF!</v>
      </c>
      <c r="B55" s="2" t="s">
        <v>1119</v>
      </c>
      <c r="C55" s="2" t="s">
        <v>821</v>
      </c>
      <c r="D55" s="11">
        <v>353.77</v>
      </c>
      <c r="E55" s="11"/>
      <c r="F55" s="11"/>
      <c r="G55" s="11"/>
      <c r="H55" s="11"/>
      <c r="I55" s="11"/>
      <c r="J55" s="11"/>
      <c r="K55" s="11"/>
      <c r="L55" s="11"/>
      <c r="M55" s="11"/>
      <c r="N55" s="11">
        <v>353.77</v>
      </c>
      <c r="O55" s="11"/>
      <c r="P55"/>
      <c r="Q55"/>
    </row>
    <row r="56" spans="1:17" x14ac:dyDescent="0.2">
      <c r="A56" s="2" t="e">
        <f>INDEX(#REF!,MATCH('Managerial P&amp;L-WP'!$B56,#REF!,0))</f>
        <v>#REF!</v>
      </c>
      <c r="B56" s="2" t="s">
        <v>1177</v>
      </c>
      <c r="C56" s="2" t="s">
        <v>852</v>
      </c>
      <c r="D56" s="11"/>
      <c r="E56" s="11"/>
      <c r="F56" s="11">
        <v>24535.96</v>
      </c>
      <c r="G56" s="11"/>
      <c r="H56" s="11"/>
      <c r="I56" s="11"/>
      <c r="J56" s="11">
        <v>34578.33</v>
      </c>
      <c r="K56" s="11"/>
      <c r="L56" s="11">
        <v>87774.94</v>
      </c>
      <c r="M56" s="11"/>
      <c r="N56" s="11">
        <v>146889.23000000001</v>
      </c>
      <c r="O56" s="11"/>
      <c r="P56"/>
      <c r="Q56"/>
    </row>
    <row r="57" spans="1:17" x14ac:dyDescent="0.2">
      <c r="B57" s="2" t="s">
        <v>1523</v>
      </c>
      <c r="D57" s="11">
        <v>1421068.31</v>
      </c>
      <c r="E57" s="11">
        <v>1317122.3</v>
      </c>
      <c r="F57" s="11">
        <v>1049009.3999999999</v>
      </c>
      <c r="G57" s="11">
        <v>1070579.77</v>
      </c>
      <c r="H57" s="11">
        <v>4271.68</v>
      </c>
      <c r="I57" s="11"/>
      <c r="J57" s="11">
        <v>787164.14</v>
      </c>
      <c r="K57" s="11">
        <v>342362.84</v>
      </c>
      <c r="L57" s="11">
        <v>904460.69</v>
      </c>
      <c r="M57" s="11"/>
      <c r="N57" s="11">
        <v>4165974.22</v>
      </c>
      <c r="O57" s="11">
        <v>2730064.91</v>
      </c>
      <c r="P57"/>
      <c r="Q57"/>
    </row>
    <row r="58" spans="1:17" x14ac:dyDescent="0.2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17" x14ac:dyDescent="0.2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 spans="1:17" x14ac:dyDescent="0.2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 spans="1:17" x14ac:dyDescent="0.2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3" spans="1:17" x14ac:dyDescent="0.2">
      <c r="D63" s="11"/>
      <c r="E63" s="11"/>
      <c r="F63" s="11"/>
      <c r="G63" s="11"/>
      <c r="H63" s="11"/>
      <c r="I63" s="11"/>
      <c r="J63" s="11"/>
      <c r="K63" s="11"/>
    </row>
    <row r="64" spans="1:17" x14ac:dyDescent="0.2">
      <c r="D64" s="11">
        <f>E57-D57</f>
        <v>-103946.01000000001</v>
      </c>
      <c r="F64" s="11">
        <f>G57-F57</f>
        <v>21570.370000000112</v>
      </c>
      <c r="H64" s="11">
        <f>I57-H57</f>
        <v>-4271.68</v>
      </c>
      <c r="J64" s="11">
        <f>K57-J57</f>
        <v>-444801.3</v>
      </c>
    </row>
  </sheetData>
  <phoneticPr fontId="36" type="noConversion"/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5645046-0e33-40c2-850c-d04045ccbf6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2B7345D77E1E408447C11D0223C36B" ma:contentTypeVersion="13" ma:contentTypeDescription="Create a new document." ma:contentTypeScope="" ma:versionID="ff2e8794720bf5c5a0868eb24534fc81">
  <xsd:schema xmlns:xsd="http://www.w3.org/2001/XMLSchema" xmlns:xs="http://www.w3.org/2001/XMLSchema" xmlns:p="http://schemas.microsoft.com/office/2006/metadata/properties" xmlns:ns3="52ef0bf9-9020-46ce-9402-36e59c0ae119" xmlns:ns4="75645046-0e33-40c2-850c-d04045ccbf69" targetNamespace="http://schemas.microsoft.com/office/2006/metadata/properties" ma:root="true" ma:fieldsID="6ce457fe04fe2e9fb81ae5941af3059d" ns3:_="" ns4:_="">
    <xsd:import namespace="52ef0bf9-9020-46ce-9402-36e59c0ae119"/>
    <xsd:import namespace="75645046-0e33-40c2-850c-d04045ccbf6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_activity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f0bf9-9020-46ce-9402-36e59c0ae11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645046-0e33-40c2-850c-d04045ccbf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Location" ma:index="20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D574D6F-C264-4466-B1D0-A5793B561808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75645046-0e33-40c2-850c-d04045ccbf69"/>
    <ds:schemaRef ds:uri="52ef0bf9-9020-46ce-9402-36e59c0ae11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52056AA-CB28-49D1-9C95-073301D153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f0bf9-9020-46ce-9402-36e59c0ae119"/>
    <ds:schemaRef ds:uri="75645046-0e33-40c2-850c-d04045ccbf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78ED441-A073-4430-9888-637E1DDD529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23</vt:i4>
      </vt:variant>
    </vt:vector>
  </HeadingPairs>
  <TitlesOfParts>
    <vt:vector size="41" baseType="lpstr">
      <vt:lpstr>FULL CoA</vt:lpstr>
      <vt:lpstr>Managerial mapping</vt:lpstr>
      <vt:lpstr>BDG_2022</vt:lpstr>
      <vt:lpstr>JE_202109-202206</vt:lpstr>
      <vt:lpstr>TB_202109-202206</vt:lpstr>
      <vt:lpstr>PL WP</vt:lpstr>
      <vt:lpstr>Managerial P&amp;L_DIFF</vt:lpstr>
      <vt:lpstr>Managerial P&amp;L-TMALL_DIFF</vt:lpstr>
      <vt:lpstr>Managerial P&amp;L-SZ_DIFF</vt:lpstr>
      <vt:lpstr>Managerial P&amp;L_NJ_DIFF</vt:lpstr>
      <vt:lpstr>Managerial P&amp;L-CD_DIFF</vt:lpstr>
      <vt:lpstr>Managerial P&amp;L-BJ_DIFF</vt:lpstr>
      <vt:lpstr>Managerial P&amp;L-SHJA Kerry_DIFF</vt:lpstr>
      <vt:lpstr>Managerial P&amp;L-WH_DIFF</vt:lpstr>
      <vt:lpstr>Managerial P&amp;L_SHGG_DIFF</vt:lpstr>
      <vt:lpstr>Managerial P&amp;L-CQ_DIFF</vt:lpstr>
      <vt:lpstr>Managerial P&amp;L-Admin_DIFF</vt:lpstr>
      <vt:lpstr>Managerial P&amp;L-WP</vt:lpstr>
      <vt:lpstr>BDG_2022!Print_Area</vt:lpstr>
      <vt:lpstr>'Managerial P&amp;L_DIFF'!Print_Area</vt:lpstr>
      <vt:lpstr>'Managerial P&amp;L_NJ_DIFF'!Print_Area</vt:lpstr>
      <vt:lpstr>'Managerial P&amp;L_SHGG_DIFF'!Print_Area</vt:lpstr>
      <vt:lpstr>'Managerial P&amp;L-Admin_DIFF'!Print_Area</vt:lpstr>
      <vt:lpstr>'Managerial P&amp;L-BJ_DIFF'!Print_Area</vt:lpstr>
      <vt:lpstr>'Managerial P&amp;L-CD_DIFF'!Print_Area</vt:lpstr>
      <vt:lpstr>'Managerial P&amp;L-CQ_DIFF'!Print_Area</vt:lpstr>
      <vt:lpstr>'Managerial P&amp;L-SHJA Kerry_DIFF'!Print_Area</vt:lpstr>
      <vt:lpstr>'Managerial P&amp;L-SZ_DIFF'!Print_Area</vt:lpstr>
      <vt:lpstr>'Managerial P&amp;L-TMALL_DIFF'!Print_Area</vt:lpstr>
      <vt:lpstr>'Managerial P&amp;L-WH_DIFF'!Print_Area</vt:lpstr>
      <vt:lpstr>'Managerial P&amp;L_DIFF'!Print_Titles</vt:lpstr>
      <vt:lpstr>'Managerial P&amp;L_NJ_DIFF'!Print_Titles</vt:lpstr>
      <vt:lpstr>'Managerial P&amp;L_SHGG_DIFF'!Print_Titles</vt:lpstr>
      <vt:lpstr>'Managerial P&amp;L-Admin_DIFF'!Print_Titles</vt:lpstr>
      <vt:lpstr>'Managerial P&amp;L-BJ_DIFF'!Print_Titles</vt:lpstr>
      <vt:lpstr>'Managerial P&amp;L-CD_DIFF'!Print_Titles</vt:lpstr>
      <vt:lpstr>'Managerial P&amp;L-CQ_DIFF'!Print_Titles</vt:lpstr>
      <vt:lpstr>'Managerial P&amp;L-SHJA Kerry_DIFF'!Print_Titles</vt:lpstr>
      <vt:lpstr>'Managerial P&amp;L-SZ_DIFF'!Print_Titles</vt:lpstr>
      <vt:lpstr>'Managerial P&amp;L-TMALL_DIFF'!Print_Titles</vt:lpstr>
      <vt:lpstr>'Managerial P&amp;L-WH_DIFF'!Print_Titles</vt:lpstr>
    </vt:vector>
  </TitlesOfParts>
  <Company>GT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Yang</dc:creator>
  <cp:lastModifiedBy>Terry</cp:lastModifiedBy>
  <cp:lastPrinted>2023-04-12T04:06:36Z</cp:lastPrinted>
  <dcterms:created xsi:type="dcterms:W3CDTF">2022-08-04T08:12:00Z</dcterms:created>
  <dcterms:modified xsi:type="dcterms:W3CDTF">2023-08-01T03:00:36Z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93C3D0179E5A418DACAA03233614EFDF</vt:lpwstr>
  </property>
  <property fmtid="{D5CDD505-2E9C-101B-9397-08002B2CF9AE}" pid="3" name="KSOProductBuildVer">
    <vt:lpwstr>2052-11.1.0.13703</vt:lpwstr>
  </property>
  <property fmtid="{D5CDD505-2E9C-101B-9397-08002B2CF9AE}" pid="4" name="KSOReadingLayout">
    <vt:bool>true</vt:bool>
  </property>
  <property fmtid="{D5CDD505-2E9C-101B-9397-08002B2CF9AE}" pid="5" name="ContentTypeId">
    <vt:lpwstr>0x010100B22B7345D77E1E408447C11D0223C36B</vt:lpwstr>
  </property>
</Properties>
</file>