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吴征论文\12-RA专刊可持续采矿\TS_NESP-TWQ-2-2-2_CSIRO_TS-Mine-Pollution_Survey_201610\TS_NESP-TWQ-2-2-2_CSIRO_TS-Mine-Pollution_Survey_201610\data-download\"/>
    </mc:Choice>
  </mc:AlternateContent>
  <xr:revisionPtr revIDLastSave="0" documentId="13_ncr:1_{69F56FC6-CAC9-460D-BB67-D27A745C6E3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ntroduction" sheetId="2" r:id="rId1"/>
    <sheet name="Physico chemical 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17" i="1" l="1"/>
  <c r="J16" i="1"/>
  <c r="J15" i="1"/>
  <c r="J14" i="1"/>
  <c r="J13" i="1"/>
  <c r="J12" i="1"/>
  <c r="J10" i="1"/>
  <c r="J9" i="1"/>
  <c r="J8" i="1"/>
  <c r="J7" i="1"/>
  <c r="J11" i="1"/>
  <c r="J6" i="1"/>
</calcChain>
</file>

<file path=xl/sharedStrings.xml><?xml version="1.0" encoding="utf-8"?>
<sst xmlns="http://schemas.openxmlformats.org/spreadsheetml/2006/main" count="112" uniqueCount="105">
  <si>
    <t>Temp</t>
  </si>
  <si>
    <t>Conductivity</t>
  </si>
  <si>
    <t>DO</t>
  </si>
  <si>
    <t>pH</t>
  </si>
  <si>
    <r>
      <t>(</t>
    </r>
    <r>
      <rPr>
        <b/>
        <sz val="11"/>
        <color theme="1"/>
        <rFont val="Calibri"/>
        <family val="2"/>
      </rPr>
      <t>°C)</t>
    </r>
  </si>
  <si>
    <t>(mS/cm)</t>
  </si>
  <si>
    <t>(mg/L)</t>
  </si>
  <si>
    <t>Sample name</t>
  </si>
  <si>
    <t>Date</t>
  </si>
  <si>
    <t>Time</t>
  </si>
  <si>
    <t>Loc 1</t>
  </si>
  <si>
    <t>Turbidity</t>
  </si>
  <si>
    <t xml:space="preserve">Salinity </t>
  </si>
  <si>
    <t>(PSU)</t>
  </si>
  <si>
    <t>Depth</t>
  </si>
  <si>
    <t>(m)</t>
  </si>
  <si>
    <t>Loc G</t>
  </si>
  <si>
    <t>Loc 2</t>
  </si>
  <si>
    <t>Loc J</t>
  </si>
  <si>
    <t>Loc 3</t>
  </si>
  <si>
    <t>Loc K</t>
  </si>
  <si>
    <t>Loc I</t>
  </si>
  <si>
    <t>Loc M</t>
  </si>
  <si>
    <t>Loc X</t>
  </si>
  <si>
    <t>Masig</t>
  </si>
  <si>
    <t>Site E</t>
  </si>
  <si>
    <t>Site 8</t>
  </si>
  <si>
    <t>Site A</t>
  </si>
  <si>
    <t>Site B</t>
  </si>
  <si>
    <t>Site 9</t>
  </si>
  <si>
    <t>Site C</t>
  </si>
  <si>
    <t>Site 10</t>
  </si>
  <si>
    <t>Site F</t>
  </si>
  <si>
    <t>Site 11</t>
  </si>
  <si>
    <t>Site D</t>
  </si>
  <si>
    <t>Site A duplicate</t>
  </si>
  <si>
    <t>GPS coordinates</t>
  </si>
  <si>
    <t>TSS</t>
  </si>
  <si>
    <t>(NTU)</t>
  </si>
  <si>
    <t>09°46.821’S</t>
  </si>
  <si>
    <t>142°58.033’E</t>
  </si>
  <si>
    <t>09°36.026’S</t>
  </si>
  <si>
    <t>143°05.000’E</t>
  </si>
  <si>
    <t>09°30.748’S</t>
  </si>
  <si>
    <t>143°17.117’E</t>
  </si>
  <si>
    <t>09°30.081’S</t>
  </si>
  <si>
    <t>143°31.274’E</t>
  </si>
  <si>
    <t>09°08.362’S</t>
  </si>
  <si>
    <t>143°52.427’E</t>
  </si>
  <si>
    <t>09°21.612’S</t>
  </si>
  <si>
    <t>143°51.594’E</t>
  </si>
  <si>
    <t>09°26.074’S</t>
  </si>
  <si>
    <t>143°46.709’E</t>
  </si>
  <si>
    <t>09°39.419’S</t>
  </si>
  <si>
    <t>143°45.041’E</t>
  </si>
  <si>
    <t>09°34.670’S</t>
  </si>
  <si>
    <t>143°46.275’E</t>
  </si>
  <si>
    <t>09°36.607’S</t>
  </si>
  <si>
    <t>143°35.828’E</t>
  </si>
  <si>
    <t>09°44.735’S</t>
  </si>
  <si>
    <t>143°24.281’E</t>
  </si>
  <si>
    <t>09°28.940’S</t>
  </si>
  <si>
    <t>143°05.835’E</t>
  </si>
  <si>
    <t>09°22.467’S</t>
  </si>
  <si>
    <t>142°36.312’E</t>
  </si>
  <si>
    <t>09°20.909’S</t>
  </si>
  <si>
    <t>142°44.401’E</t>
  </si>
  <si>
    <t>09°34.258’S</t>
  </si>
  <si>
    <t>142°36.772’E</t>
  </si>
  <si>
    <t>09°45.389’S</t>
  </si>
  <si>
    <t>142°37.543’E</t>
  </si>
  <si>
    <t>09°50.051’S</t>
  </si>
  <si>
    <t>142°32.890’E</t>
  </si>
  <si>
    <t>10°09.438’S</t>
  </si>
  <si>
    <t>142°30.028’E</t>
  </si>
  <si>
    <t>10°08.567’S</t>
  </si>
  <si>
    <t>142°48.789’E</t>
  </si>
  <si>
    <t>10°31.180’S</t>
  </si>
  <si>
    <t>143°05.465’E</t>
  </si>
  <si>
    <t>10°27.469’S</t>
  </si>
  <si>
    <t>142°26.181’E</t>
  </si>
  <si>
    <t>Eastings</t>
  </si>
  <si>
    <t>Southings</t>
  </si>
  <si>
    <t>Erub</t>
  </si>
  <si>
    <t>Erub duplicate</t>
  </si>
  <si>
    <t>Masig 2</t>
  </si>
  <si>
    <t>Content</t>
  </si>
  <si>
    <t>Data report</t>
  </si>
  <si>
    <t>This spreadsheet contains data from the NESP project 2.2.2 field survey of the Torres Strait conducted in October 2016</t>
  </si>
  <si>
    <t>Spreadsheet</t>
  </si>
  <si>
    <t>NESP data report water quality.xlsx</t>
  </si>
  <si>
    <t>NESP data report TSS metals.xlsx</t>
  </si>
  <si>
    <t>NESP data report benthic sediment metals.xlsx</t>
  </si>
  <si>
    <t>Details of sampling locations, timing of sampling and physico chemical data</t>
  </si>
  <si>
    <t>The data report comprises the following four Excel spreadsheets:</t>
  </si>
  <si>
    <t>NESP Tropical water quality hub project 2.2.2: Impacts of mine-derived pollution on Torres Strait environments and communities</t>
  </si>
  <si>
    <t>Sampling locations are shown in the map below:</t>
  </si>
  <si>
    <t>NESP Torres Strait October 2016 survey: physico-chemical parameters</t>
    <phoneticPr fontId="10" type="noConversion"/>
  </si>
  <si>
    <t>NESP data report background and phys-chem data.xlsx</t>
    <phoneticPr fontId="10" type="noConversion"/>
  </si>
  <si>
    <t>Concentrations of trace metals determined in water samples collected during the survey and quality control data</t>
    <phoneticPr fontId="10" type="noConversion"/>
  </si>
  <si>
    <t>Concentrations of particulate trace metals in benthic sediments (cores and grab samples) and quality control data</t>
    <phoneticPr fontId="10" type="noConversion"/>
  </si>
  <si>
    <t>Concentrations of particulate trace metals in suspended sediments isolated from the water samples and quality control data</t>
    <phoneticPr fontId="10" type="noConversion"/>
  </si>
  <si>
    <t>底细沉积物</t>
    <phoneticPr fontId="10" type="noConversion"/>
  </si>
  <si>
    <t>悬浮沉积物</t>
    <phoneticPr fontId="10" type="noConversion"/>
  </si>
  <si>
    <t>水样中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</si>
</sst>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1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宋体"/>
      <family val="2"/>
      <scheme val="minor"/>
    </font>
    <font>
      <b/>
      <i/>
      <sz val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Fill="0" applyBorder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left" vertical="center"/>
    </xf>
    <xf numFmtId="14" fontId="0" fillId="0" borderId="8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0" xfId="1" applyFont="1"/>
    <xf numFmtId="0" fontId="5" fillId="0" borderId="0" xfId="0" applyFont="1"/>
    <xf numFmtId="0" fontId="6" fillId="0" borderId="0" xfId="1" applyFont="1"/>
    <xf numFmtId="0" fontId="4" fillId="0" borderId="0" xfId="1"/>
    <xf numFmtId="0" fontId="6" fillId="0" borderId="0" xfId="0" applyFont="1"/>
    <xf numFmtId="0" fontId="6" fillId="0" borderId="1" xfId="0" applyFont="1" applyBorder="1"/>
    <xf numFmtId="0" fontId="5" fillId="0" borderId="1" xfId="0" applyFont="1" applyBorder="1"/>
    <xf numFmtId="0" fontId="7" fillId="0" borderId="0" xfId="0" applyFont="1"/>
    <xf numFmtId="0" fontId="6" fillId="2" borderId="1" xfId="0" applyFont="1" applyFill="1" applyBorder="1"/>
    <xf numFmtId="0" fontId="8" fillId="0" borderId="0" xfId="0" applyFont="1"/>
    <xf numFmtId="0" fontId="9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</cellXfs>
  <cellStyles count="2">
    <cellStyle name="Normal_FP-Mang0300AVS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2</xdr:col>
      <xdr:colOff>2324100</xdr:colOff>
      <xdr:row>35</xdr:row>
      <xdr:rowOff>55123</xdr:rowOff>
    </xdr:to>
    <xdr:pic>
      <xdr:nvPicPr>
        <xdr:cNvPr id="3" name="Picture 2" descr="C:\Users\sbabicci\AppData\Local\Temp\SNAGHTML42cb0b78.PNG">
          <a:extLst>
            <a:ext uri="{FF2B5EF4-FFF2-40B4-BE49-F238E27FC236}">
              <a16:creationId xmlns:a16="http://schemas.microsoft.com/office/drawing/2014/main" id="{32558EC3-7C34-4E40-B9D3-918479ED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275417"/>
          <a:ext cx="5943600" cy="443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topLeftCell="A4" zoomScale="90" zoomScaleNormal="90" workbookViewId="0">
      <selection activeCell="D8" sqref="D8"/>
    </sheetView>
  </sheetViews>
  <sheetFormatPr defaultRowHeight="14" x14ac:dyDescent="0.25"/>
  <cols>
    <col min="1" max="1" width="7.1796875" customWidth="1"/>
    <col min="2" max="2" width="54.26953125" style="39" customWidth="1"/>
    <col min="3" max="3" width="107.453125" style="39" customWidth="1"/>
    <col min="4" max="4" width="19" customWidth="1"/>
    <col min="257" max="257" width="11.26953125" customWidth="1"/>
    <col min="258" max="258" width="28.81640625" customWidth="1"/>
    <col min="259" max="259" width="117.26953125" customWidth="1"/>
    <col min="260" max="260" width="19" customWidth="1"/>
    <col min="513" max="513" width="11.26953125" customWidth="1"/>
    <col min="514" max="514" width="28.81640625" customWidth="1"/>
    <col min="515" max="515" width="117.26953125" customWidth="1"/>
    <col min="516" max="516" width="19" customWidth="1"/>
    <col min="769" max="769" width="11.26953125" customWidth="1"/>
    <col min="770" max="770" width="28.81640625" customWidth="1"/>
    <col min="771" max="771" width="117.26953125" customWidth="1"/>
    <col min="772" max="772" width="19" customWidth="1"/>
    <col min="1025" max="1025" width="11.26953125" customWidth="1"/>
    <col min="1026" max="1026" width="28.81640625" customWidth="1"/>
    <col min="1027" max="1027" width="117.26953125" customWidth="1"/>
    <col min="1028" max="1028" width="19" customWidth="1"/>
    <col min="1281" max="1281" width="11.26953125" customWidth="1"/>
    <col min="1282" max="1282" width="28.81640625" customWidth="1"/>
    <col min="1283" max="1283" width="117.26953125" customWidth="1"/>
    <col min="1284" max="1284" width="19" customWidth="1"/>
    <col min="1537" max="1537" width="11.26953125" customWidth="1"/>
    <col min="1538" max="1538" width="28.81640625" customWidth="1"/>
    <col min="1539" max="1539" width="117.26953125" customWidth="1"/>
    <col min="1540" max="1540" width="19" customWidth="1"/>
    <col min="1793" max="1793" width="11.26953125" customWidth="1"/>
    <col min="1794" max="1794" width="28.81640625" customWidth="1"/>
    <col min="1795" max="1795" width="117.26953125" customWidth="1"/>
    <col min="1796" max="1796" width="19" customWidth="1"/>
    <col min="2049" max="2049" width="11.26953125" customWidth="1"/>
    <col min="2050" max="2050" width="28.81640625" customWidth="1"/>
    <col min="2051" max="2051" width="117.26953125" customWidth="1"/>
    <col min="2052" max="2052" width="19" customWidth="1"/>
    <col min="2305" max="2305" width="11.26953125" customWidth="1"/>
    <col min="2306" max="2306" width="28.81640625" customWidth="1"/>
    <col min="2307" max="2307" width="117.26953125" customWidth="1"/>
    <col min="2308" max="2308" width="19" customWidth="1"/>
    <col min="2561" max="2561" width="11.26953125" customWidth="1"/>
    <col min="2562" max="2562" width="28.81640625" customWidth="1"/>
    <col min="2563" max="2563" width="117.26953125" customWidth="1"/>
    <col min="2564" max="2564" width="19" customWidth="1"/>
    <col min="2817" max="2817" width="11.26953125" customWidth="1"/>
    <col min="2818" max="2818" width="28.81640625" customWidth="1"/>
    <col min="2819" max="2819" width="117.26953125" customWidth="1"/>
    <col min="2820" max="2820" width="19" customWidth="1"/>
    <col min="3073" max="3073" width="11.26953125" customWidth="1"/>
    <col min="3074" max="3074" width="28.81640625" customWidth="1"/>
    <col min="3075" max="3075" width="117.26953125" customWidth="1"/>
    <col min="3076" max="3076" width="19" customWidth="1"/>
    <col min="3329" max="3329" width="11.26953125" customWidth="1"/>
    <col min="3330" max="3330" width="28.81640625" customWidth="1"/>
    <col min="3331" max="3331" width="117.26953125" customWidth="1"/>
    <col min="3332" max="3332" width="19" customWidth="1"/>
    <col min="3585" max="3585" width="11.26953125" customWidth="1"/>
    <col min="3586" max="3586" width="28.81640625" customWidth="1"/>
    <col min="3587" max="3587" width="117.26953125" customWidth="1"/>
    <col min="3588" max="3588" width="19" customWidth="1"/>
    <col min="3841" max="3841" width="11.26953125" customWidth="1"/>
    <col min="3842" max="3842" width="28.81640625" customWidth="1"/>
    <col min="3843" max="3843" width="117.26953125" customWidth="1"/>
    <col min="3844" max="3844" width="19" customWidth="1"/>
    <col min="4097" max="4097" width="11.26953125" customWidth="1"/>
    <col min="4098" max="4098" width="28.81640625" customWidth="1"/>
    <col min="4099" max="4099" width="117.26953125" customWidth="1"/>
    <col min="4100" max="4100" width="19" customWidth="1"/>
    <col min="4353" max="4353" width="11.26953125" customWidth="1"/>
    <col min="4354" max="4354" width="28.81640625" customWidth="1"/>
    <col min="4355" max="4355" width="117.26953125" customWidth="1"/>
    <col min="4356" max="4356" width="19" customWidth="1"/>
    <col min="4609" max="4609" width="11.26953125" customWidth="1"/>
    <col min="4610" max="4610" width="28.81640625" customWidth="1"/>
    <col min="4611" max="4611" width="117.26953125" customWidth="1"/>
    <col min="4612" max="4612" width="19" customWidth="1"/>
    <col min="4865" max="4865" width="11.26953125" customWidth="1"/>
    <col min="4866" max="4866" width="28.81640625" customWidth="1"/>
    <col min="4867" max="4867" width="117.26953125" customWidth="1"/>
    <col min="4868" max="4868" width="19" customWidth="1"/>
    <col min="5121" max="5121" width="11.26953125" customWidth="1"/>
    <col min="5122" max="5122" width="28.81640625" customWidth="1"/>
    <col min="5123" max="5123" width="117.26953125" customWidth="1"/>
    <col min="5124" max="5124" width="19" customWidth="1"/>
    <col min="5377" max="5377" width="11.26953125" customWidth="1"/>
    <col min="5378" max="5378" width="28.81640625" customWidth="1"/>
    <col min="5379" max="5379" width="117.26953125" customWidth="1"/>
    <col min="5380" max="5380" width="19" customWidth="1"/>
    <col min="5633" max="5633" width="11.26953125" customWidth="1"/>
    <col min="5634" max="5634" width="28.81640625" customWidth="1"/>
    <col min="5635" max="5635" width="117.26953125" customWidth="1"/>
    <col min="5636" max="5636" width="19" customWidth="1"/>
    <col min="5889" max="5889" width="11.26953125" customWidth="1"/>
    <col min="5890" max="5890" width="28.81640625" customWidth="1"/>
    <col min="5891" max="5891" width="117.26953125" customWidth="1"/>
    <col min="5892" max="5892" width="19" customWidth="1"/>
    <col min="6145" max="6145" width="11.26953125" customWidth="1"/>
    <col min="6146" max="6146" width="28.81640625" customWidth="1"/>
    <col min="6147" max="6147" width="117.26953125" customWidth="1"/>
    <col min="6148" max="6148" width="19" customWidth="1"/>
    <col min="6401" max="6401" width="11.26953125" customWidth="1"/>
    <col min="6402" max="6402" width="28.81640625" customWidth="1"/>
    <col min="6403" max="6403" width="117.26953125" customWidth="1"/>
    <col min="6404" max="6404" width="19" customWidth="1"/>
    <col min="6657" max="6657" width="11.26953125" customWidth="1"/>
    <col min="6658" max="6658" width="28.81640625" customWidth="1"/>
    <col min="6659" max="6659" width="117.26953125" customWidth="1"/>
    <col min="6660" max="6660" width="19" customWidth="1"/>
    <col min="6913" max="6913" width="11.26953125" customWidth="1"/>
    <col min="6914" max="6914" width="28.81640625" customWidth="1"/>
    <col min="6915" max="6915" width="117.26953125" customWidth="1"/>
    <col min="6916" max="6916" width="19" customWidth="1"/>
    <col min="7169" max="7169" width="11.26953125" customWidth="1"/>
    <col min="7170" max="7170" width="28.81640625" customWidth="1"/>
    <col min="7171" max="7171" width="117.26953125" customWidth="1"/>
    <col min="7172" max="7172" width="19" customWidth="1"/>
    <col min="7425" max="7425" width="11.26953125" customWidth="1"/>
    <col min="7426" max="7426" width="28.81640625" customWidth="1"/>
    <col min="7427" max="7427" width="117.26953125" customWidth="1"/>
    <col min="7428" max="7428" width="19" customWidth="1"/>
    <col min="7681" max="7681" width="11.26953125" customWidth="1"/>
    <col min="7682" max="7682" width="28.81640625" customWidth="1"/>
    <col min="7683" max="7683" width="117.26953125" customWidth="1"/>
    <col min="7684" max="7684" width="19" customWidth="1"/>
    <col min="7937" max="7937" width="11.26953125" customWidth="1"/>
    <col min="7938" max="7938" width="28.81640625" customWidth="1"/>
    <col min="7939" max="7939" width="117.26953125" customWidth="1"/>
    <col min="7940" max="7940" width="19" customWidth="1"/>
    <col min="8193" max="8193" width="11.26953125" customWidth="1"/>
    <col min="8194" max="8194" width="28.81640625" customWidth="1"/>
    <col min="8195" max="8195" width="117.26953125" customWidth="1"/>
    <col min="8196" max="8196" width="19" customWidth="1"/>
    <col min="8449" max="8449" width="11.26953125" customWidth="1"/>
    <col min="8450" max="8450" width="28.81640625" customWidth="1"/>
    <col min="8451" max="8451" width="117.26953125" customWidth="1"/>
    <col min="8452" max="8452" width="19" customWidth="1"/>
    <col min="8705" max="8705" width="11.26953125" customWidth="1"/>
    <col min="8706" max="8706" width="28.81640625" customWidth="1"/>
    <col min="8707" max="8707" width="117.26953125" customWidth="1"/>
    <col min="8708" max="8708" width="19" customWidth="1"/>
    <col min="8961" max="8961" width="11.26953125" customWidth="1"/>
    <col min="8962" max="8962" width="28.81640625" customWidth="1"/>
    <col min="8963" max="8963" width="117.26953125" customWidth="1"/>
    <col min="8964" max="8964" width="19" customWidth="1"/>
    <col min="9217" max="9217" width="11.26953125" customWidth="1"/>
    <col min="9218" max="9218" width="28.81640625" customWidth="1"/>
    <col min="9219" max="9219" width="117.26953125" customWidth="1"/>
    <col min="9220" max="9220" width="19" customWidth="1"/>
    <col min="9473" max="9473" width="11.26953125" customWidth="1"/>
    <col min="9474" max="9474" width="28.81640625" customWidth="1"/>
    <col min="9475" max="9475" width="117.26953125" customWidth="1"/>
    <col min="9476" max="9476" width="19" customWidth="1"/>
    <col min="9729" max="9729" width="11.26953125" customWidth="1"/>
    <col min="9730" max="9730" width="28.81640625" customWidth="1"/>
    <col min="9731" max="9731" width="117.26953125" customWidth="1"/>
    <col min="9732" max="9732" width="19" customWidth="1"/>
    <col min="9985" max="9985" width="11.26953125" customWidth="1"/>
    <col min="9986" max="9986" width="28.81640625" customWidth="1"/>
    <col min="9987" max="9987" width="117.26953125" customWidth="1"/>
    <col min="9988" max="9988" width="19" customWidth="1"/>
    <col min="10241" max="10241" width="11.26953125" customWidth="1"/>
    <col min="10242" max="10242" width="28.81640625" customWidth="1"/>
    <col min="10243" max="10243" width="117.26953125" customWidth="1"/>
    <col min="10244" max="10244" width="19" customWidth="1"/>
    <col min="10497" max="10497" width="11.26953125" customWidth="1"/>
    <col min="10498" max="10498" width="28.81640625" customWidth="1"/>
    <col min="10499" max="10499" width="117.26953125" customWidth="1"/>
    <col min="10500" max="10500" width="19" customWidth="1"/>
    <col min="10753" max="10753" width="11.26953125" customWidth="1"/>
    <col min="10754" max="10754" width="28.81640625" customWidth="1"/>
    <col min="10755" max="10755" width="117.26953125" customWidth="1"/>
    <col min="10756" max="10756" width="19" customWidth="1"/>
    <col min="11009" max="11009" width="11.26953125" customWidth="1"/>
    <col min="11010" max="11010" width="28.81640625" customWidth="1"/>
    <col min="11011" max="11011" width="117.26953125" customWidth="1"/>
    <col min="11012" max="11012" width="19" customWidth="1"/>
    <col min="11265" max="11265" width="11.26953125" customWidth="1"/>
    <col min="11266" max="11266" width="28.81640625" customWidth="1"/>
    <col min="11267" max="11267" width="117.26953125" customWidth="1"/>
    <col min="11268" max="11268" width="19" customWidth="1"/>
    <col min="11521" max="11521" width="11.26953125" customWidth="1"/>
    <col min="11522" max="11522" width="28.81640625" customWidth="1"/>
    <col min="11523" max="11523" width="117.26953125" customWidth="1"/>
    <col min="11524" max="11524" width="19" customWidth="1"/>
    <col min="11777" max="11777" width="11.26953125" customWidth="1"/>
    <col min="11778" max="11778" width="28.81640625" customWidth="1"/>
    <col min="11779" max="11779" width="117.26953125" customWidth="1"/>
    <col min="11780" max="11780" width="19" customWidth="1"/>
    <col min="12033" max="12033" width="11.26953125" customWidth="1"/>
    <col min="12034" max="12034" width="28.81640625" customWidth="1"/>
    <col min="12035" max="12035" width="117.26953125" customWidth="1"/>
    <col min="12036" max="12036" width="19" customWidth="1"/>
    <col min="12289" max="12289" width="11.26953125" customWidth="1"/>
    <col min="12290" max="12290" width="28.81640625" customWidth="1"/>
    <col min="12291" max="12291" width="117.26953125" customWidth="1"/>
    <col min="12292" max="12292" width="19" customWidth="1"/>
    <col min="12545" max="12545" width="11.26953125" customWidth="1"/>
    <col min="12546" max="12546" width="28.81640625" customWidth="1"/>
    <col min="12547" max="12547" width="117.26953125" customWidth="1"/>
    <col min="12548" max="12548" width="19" customWidth="1"/>
    <col min="12801" max="12801" width="11.26953125" customWidth="1"/>
    <col min="12802" max="12802" width="28.81640625" customWidth="1"/>
    <col min="12803" max="12803" width="117.26953125" customWidth="1"/>
    <col min="12804" max="12804" width="19" customWidth="1"/>
    <col min="13057" max="13057" width="11.26953125" customWidth="1"/>
    <col min="13058" max="13058" width="28.81640625" customWidth="1"/>
    <col min="13059" max="13059" width="117.26953125" customWidth="1"/>
    <col min="13060" max="13060" width="19" customWidth="1"/>
    <col min="13313" max="13313" width="11.26953125" customWidth="1"/>
    <col min="13314" max="13314" width="28.81640625" customWidth="1"/>
    <col min="13315" max="13315" width="117.26953125" customWidth="1"/>
    <col min="13316" max="13316" width="19" customWidth="1"/>
    <col min="13569" max="13569" width="11.26953125" customWidth="1"/>
    <col min="13570" max="13570" width="28.81640625" customWidth="1"/>
    <col min="13571" max="13571" width="117.26953125" customWidth="1"/>
    <col min="13572" max="13572" width="19" customWidth="1"/>
    <col min="13825" max="13825" width="11.26953125" customWidth="1"/>
    <col min="13826" max="13826" width="28.81640625" customWidth="1"/>
    <col min="13827" max="13827" width="117.26953125" customWidth="1"/>
    <col min="13828" max="13828" width="19" customWidth="1"/>
    <col min="14081" max="14081" width="11.26953125" customWidth="1"/>
    <col min="14082" max="14082" width="28.81640625" customWidth="1"/>
    <col min="14083" max="14083" width="117.26953125" customWidth="1"/>
    <col min="14084" max="14084" width="19" customWidth="1"/>
    <col min="14337" max="14337" width="11.26953125" customWidth="1"/>
    <col min="14338" max="14338" width="28.81640625" customWidth="1"/>
    <col min="14339" max="14339" width="117.26953125" customWidth="1"/>
    <col min="14340" max="14340" width="19" customWidth="1"/>
    <col min="14593" max="14593" width="11.26953125" customWidth="1"/>
    <col min="14594" max="14594" width="28.81640625" customWidth="1"/>
    <col min="14595" max="14595" width="117.26953125" customWidth="1"/>
    <col min="14596" max="14596" width="19" customWidth="1"/>
    <col min="14849" max="14849" width="11.26953125" customWidth="1"/>
    <col min="14850" max="14850" width="28.81640625" customWidth="1"/>
    <col min="14851" max="14851" width="117.26953125" customWidth="1"/>
    <col min="14852" max="14852" width="19" customWidth="1"/>
    <col min="15105" max="15105" width="11.26953125" customWidth="1"/>
    <col min="15106" max="15106" width="28.81640625" customWidth="1"/>
    <col min="15107" max="15107" width="117.26953125" customWidth="1"/>
    <col min="15108" max="15108" width="19" customWidth="1"/>
    <col min="15361" max="15361" width="11.26953125" customWidth="1"/>
    <col min="15362" max="15362" width="28.81640625" customWidth="1"/>
    <col min="15363" max="15363" width="117.26953125" customWidth="1"/>
    <col min="15364" max="15364" width="19" customWidth="1"/>
    <col min="15617" max="15617" width="11.26953125" customWidth="1"/>
    <col min="15618" max="15618" width="28.81640625" customWidth="1"/>
    <col min="15619" max="15619" width="117.26953125" customWidth="1"/>
    <col min="15620" max="15620" width="19" customWidth="1"/>
    <col min="15873" max="15873" width="11.26953125" customWidth="1"/>
    <col min="15874" max="15874" width="28.81640625" customWidth="1"/>
    <col min="15875" max="15875" width="117.26953125" customWidth="1"/>
    <col min="15876" max="15876" width="19" customWidth="1"/>
    <col min="16129" max="16129" width="11.26953125" customWidth="1"/>
    <col min="16130" max="16130" width="28.81640625" customWidth="1"/>
    <col min="16131" max="16131" width="117.26953125" customWidth="1"/>
    <col min="16132" max="16132" width="19" customWidth="1"/>
  </cols>
  <sheetData>
    <row r="1" spans="1:4" ht="17.5" x14ac:dyDescent="0.3">
      <c r="B1" s="42" t="s">
        <v>95</v>
      </c>
    </row>
    <row r="2" spans="1:4" ht="15.5" x14ac:dyDescent="0.35">
      <c r="B2" s="45" t="s">
        <v>87</v>
      </c>
      <c r="C2" s="37"/>
      <c r="D2" s="38"/>
    </row>
    <row r="3" spans="1:4" ht="14.5" x14ac:dyDescent="0.3">
      <c r="A3" s="35"/>
      <c r="B3" s="39" t="s">
        <v>88</v>
      </c>
    </row>
    <row r="4" spans="1:4" ht="9" customHeight="1" x14ac:dyDescent="0.3">
      <c r="A4" s="36"/>
    </row>
    <row r="5" spans="1:4" x14ac:dyDescent="0.25">
      <c r="B5" s="39" t="s">
        <v>94</v>
      </c>
    </row>
    <row r="6" spans="1:4" ht="14.5" x14ac:dyDescent="0.3">
      <c r="B6" s="41" t="s">
        <v>89</v>
      </c>
      <c r="C6" s="41" t="s">
        <v>86</v>
      </c>
    </row>
    <row r="7" spans="1:4" x14ac:dyDescent="0.25">
      <c r="B7" s="48" t="s">
        <v>98</v>
      </c>
      <c r="C7" s="43" t="s">
        <v>93</v>
      </c>
    </row>
    <row r="8" spans="1:4" x14ac:dyDescent="0.25">
      <c r="B8" s="40" t="s">
        <v>90</v>
      </c>
      <c r="C8" s="49" t="s">
        <v>99</v>
      </c>
      <c r="D8" t="s">
        <v>104</v>
      </c>
    </row>
    <row r="9" spans="1:4" x14ac:dyDescent="0.25">
      <c r="B9" s="40" t="s">
        <v>91</v>
      </c>
      <c r="C9" s="49" t="s">
        <v>101</v>
      </c>
      <c r="D9" t="s">
        <v>103</v>
      </c>
    </row>
    <row r="10" spans="1:4" x14ac:dyDescent="0.25">
      <c r="B10" s="40" t="s">
        <v>92</v>
      </c>
      <c r="C10" s="49" t="s">
        <v>100</v>
      </c>
      <c r="D10" t="s">
        <v>102</v>
      </c>
    </row>
    <row r="11" spans="1:4" ht="14.5" x14ac:dyDescent="0.3">
      <c r="B11" s="44" t="s">
        <v>96</v>
      </c>
    </row>
    <row r="13" spans="1:4" x14ac:dyDescent="0.25">
      <c r="B13"/>
    </row>
  </sheetData>
  <phoneticPr fontId="10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3" sqref="D3"/>
    </sheetView>
  </sheetViews>
  <sheetFormatPr defaultRowHeight="14" x14ac:dyDescent="0.25"/>
  <cols>
    <col min="1" max="1" width="14.26953125" style="3" customWidth="1"/>
    <col min="2" max="2" width="11.26953125" customWidth="1"/>
    <col min="6" max="6" width="37.26953125" customWidth="1"/>
    <col min="7" max="7" width="9.1796875" customWidth="1"/>
    <col min="12" max="13" width="12.7265625" customWidth="1"/>
  </cols>
  <sheetData>
    <row r="1" spans="1:16" ht="23" x14ac:dyDescent="0.25">
      <c r="A1" s="2" t="s">
        <v>97</v>
      </c>
    </row>
    <row r="2" spans="1:16" ht="14.5" thickBot="1" x14ac:dyDescent="0.3"/>
    <row r="3" spans="1:16" x14ac:dyDescent="0.25">
      <c r="A3" s="16" t="s">
        <v>7</v>
      </c>
      <c r="B3" s="17" t="s">
        <v>8</v>
      </c>
      <c r="C3" s="17" t="s">
        <v>9</v>
      </c>
      <c r="D3" s="17" t="s">
        <v>14</v>
      </c>
      <c r="E3" s="17" t="s">
        <v>0</v>
      </c>
      <c r="F3" s="17" t="s">
        <v>1</v>
      </c>
      <c r="G3" s="17" t="s">
        <v>12</v>
      </c>
      <c r="H3" s="17" t="s">
        <v>2</v>
      </c>
      <c r="I3" s="17" t="s">
        <v>3</v>
      </c>
      <c r="J3" s="17" t="s">
        <v>11</v>
      </c>
      <c r="K3" s="17" t="s">
        <v>37</v>
      </c>
      <c r="L3" s="46" t="s">
        <v>36</v>
      </c>
      <c r="M3" s="47"/>
      <c r="N3" s="5"/>
    </row>
    <row r="4" spans="1:16" ht="15.5" thickBot="1" x14ac:dyDescent="0.4">
      <c r="A4" s="20"/>
      <c r="B4" s="31"/>
      <c r="C4" s="31"/>
      <c r="D4" s="32" t="s">
        <v>15</v>
      </c>
      <c r="E4" s="32" t="s">
        <v>4</v>
      </c>
      <c r="F4" s="33" t="s">
        <v>5</v>
      </c>
      <c r="G4" s="33" t="s">
        <v>13</v>
      </c>
      <c r="H4" s="32" t="s">
        <v>6</v>
      </c>
      <c r="I4" s="32"/>
      <c r="J4" s="32" t="s">
        <v>38</v>
      </c>
      <c r="K4" s="32" t="s">
        <v>6</v>
      </c>
      <c r="L4" s="32" t="s">
        <v>81</v>
      </c>
      <c r="M4" s="34" t="s">
        <v>82</v>
      </c>
      <c r="N4" s="5"/>
    </row>
    <row r="5" spans="1:16" x14ac:dyDescent="0.25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30"/>
      <c r="N5" s="5"/>
    </row>
    <row r="6" spans="1:16" ht="14.5" customHeight="1" x14ac:dyDescent="0.25">
      <c r="A6" s="18" t="s">
        <v>10</v>
      </c>
      <c r="B6" s="10">
        <v>42646</v>
      </c>
      <c r="C6" s="11">
        <v>0.4236111111111111</v>
      </c>
      <c r="D6" s="12">
        <v>7.3</v>
      </c>
      <c r="E6" s="12">
        <v>30.3</v>
      </c>
      <c r="F6" s="13">
        <v>49.632826834862385</v>
      </c>
      <c r="G6" s="13">
        <v>32.950000000000003</v>
      </c>
      <c r="H6" s="13">
        <v>6.25</v>
      </c>
      <c r="I6" s="13">
        <v>8.15</v>
      </c>
      <c r="J6" s="13">
        <f>(0.92+0.84+0.79+0.82)/4</f>
        <v>0.84249999999999992</v>
      </c>
      <c r="K6" s="14">
        <v>1.6546184738955807</v>
      </c>
      <c r="L6" s="15" t="s">
        <v>39</v>
      </c>
      <c r="M6" s="19" t="s">
        <v>40</v>
      </c>
      <c r="N6" s="5"/>
      <c r="O6" s="8"/>
      <c r="P6" s="9"/>
    </row>
    <row r="7" spans="1:16" ht="14.5" customHeight="1" x14ac:dyDescent="0.25">
      <c r="A7" s="18" t="s">
        <v>16</v>
      </c>
      <c r="B7" s="10">
        <v>42646</v>
      </c>
      <c r="C7" s="11">
        <v>0.61805555555555558</v>
      </c>
      <c r="D7" s="12">
        <v>8.5</v>
      </c>
      <c r="E7" s="12">
        <v>30.7</v>
      </c>
      <c r="F7" s="13">
        <v>50.076796285548454</v>
      </c>
      <c r="G7" s="13">
        <v>33.159999999999997</v>
      </c>
      <c r="H7" s="13">
        <v>6.29</v>
      </c>
      <c r="I7" s="13">
        <v>8.1999999999999993</v>
      </c>
      <c r="J7" s="13">
        <f>(1.4+1.31+1.29)/3</f>
        <v>1.3333333333333333</v>
      </c>
      <c r="K7" s="14">
        <v>1.9344262295081931</v>
      </c>
      <c r="L7" s="15" t="s">
        <v>41</v>
      </c>
      <c r="M7" s="19" t="s">
        <v>42</v>
      </c>
      <c r="N7" s="5"/>
      <c r="O7" s="8"/>
      <c r="P7" s="9"/>
    </row>
    <row r="8" spans="1:16" ht="14.5" customHeight="1" x14ac:dyDescent="0.25">
      <c r="A8" s="18" t="s">
        <v>17</v>
      </c>
      <c r="B8" s="10">
        <v>42647</v>
      </c>
      <c r="C8" s="11">
        <v>0.36805555555555558</v>
      </c>
      <c r="D8" s="12">
        <v>16.7</v>
      </c>
      <c r="E8" s="12">
        <v>29.1</v>
      </c>
      <c r="F8" s="13">
        <v>51.76826498422713</v>
      </c>
      <c r="G8" s="13">
        <v>34.26</v>
      </c>
      <c r="H8" s="13">
        <v>6.48</v>
      </c>
      <c r="I8" s="13">
        <v>8.14</v>
      </c>
      <c r="J8" s="13">
        <f>(0.61+0.62+0.62)/3</f>
        <v>0.6166666666666667</v>
      </c>
      <c r="K8" s="14">
        <v>2.532212885154058</v>
      </c>
      <c r="L8" s="15" t="s">
        <v>43</v>
      </c>
      <c r="M8" s="19" t="s">
        <v>44</v>
      </c>
      <c r="N8" s="5"/>
      <c r="O8" s="8"/>
      <c r="P8" s="9"/>
    </row>
    <row r="9" spans="1:16" ht="14.5" customHeight="1" x14ac:dyDescent="0.25">
      <c r="A9" s="18" t="s">
        <v>18</v>
      </c>
      <c r="B9" s="10">
        <v>42647</v>
      </c>
      <c r="C9" s="11">
        <v>0.51388888888888895</v>
      </c>
      <c r="D9" s="12">
        <v>11.8</v>
      </c>
      <c r="E9" s="12">
        <v>30</v>
      </c>
      <c r="F9" s="13">
        <v>49.015608646188852</v>
      </c>
      <c r="G9" s="13">
        <v>32.479999999999997</v>
      </c>
      <c r="H9" s="13">
        <v>6.51</v>
      </c>
      <c r="I9" s="13">
        <v>8.1300000000000008</v>
      </c>
      <c r="J9" s="13">
        <f>(0.41+0.33+0.33)/3</f>
        <v>0.35666666666666669</v>
      </c>
      <c r="K9" s="14">
        <v>2.3120915032679754</v>
      </c>
      <c r="L9" s="15" t="s">
        <v>45</v>
      </c>
      <c r="M9" s="19" t="s">
        <v>46</v>
      </c>
      <c r="N9" s="5"/>
      <c r="O9" s="8"/>
      <c r="P9" s="9"/>
    </row>
    <row r="10" spans="1:16" ht="14.5" customHeight="1" x14ac:dyDescent="0.25">
      <c r="A10" s="18" t="s">
        <v>19</v>
      </c>
      <c r="B10" s="10">
        <v>42648</v>
      </c>
      <c r="C10" s="11">
        <v>0.36458333333333331</v>
      </c>
      <c r="D10" s="12">
        <v>20</v>
      </c>
      <c r="E10" s="12">
        <v>29.3</v>
      </c>
      <c r="F10" s="13">
        <v>50.04</v>
      </c>
      <c r="G10" s="13">
        <v>32.81</v>
      </c>
      <c r="H10" s="13">
        <v>6.23</v>
      </c>
      <c r="I10" s="13">
        <v>8.1</v>
      </c>
      <c r="J10" s="13">
        <f>(0.35+0.29+0.29+0.44+0.27)/5</f>
        <v>0.32799999999999996</v>
      </c>
      <c r="K10" s="14">
        <v>0.7220216606498201</v>
      </c>
      <c r="L10" s="15" t="s">
        <v>47</v>
      </c>
      <c r="M10" s="19" t="s">
        <v>48</v>
      </c>
      <c r="N10" s="5"/>
      <c r="O10" s="8"/>
      <c r="P10" s="9"/>
    </row>
    <row r="11" spans="1:16" ht="14.5" customHeight="1" x14ac:dyDescent="0.25">
      <c r="A11" s="18" t="s">
        <v>20</v>
      </c>
      <c r="B11" s="10">
        <v>42648</v>
      </c>
      <c r="C11" s="11">
        <v>0.51041666666666663</v>
      </c>
      <c r="D11" s="12">
        <v>2</v>
      </c>
      <c r="E11" s="12">
        <v>29.1</v>
      </c>
      <c r="F11" s="13">
        <v>51.35</v>
      </c>
      <c r="G11" s="13">
        <v>33.94</v>
      </c>
      <c r="H11" s="13">
        <v>7.8</v>
      </c>
      <c r="I11" s="13">
        <v>8.2899999999999991</v>
      </c>
      <c r="J11" s="13">
        <f>(0.62+0.52+0.56+0.6)/4</f>
        <v>0.57500000000000007</v>
      </c>
      <c r="K11" s="14">
        <v>5.0105485232067499</v>
      </c>
      <c r="L11" s="15" t="s">
        <v>49</v>
      </c>
      <c r="M11" s="19" t="s">
        <v>50</v>
      </c>
      <c r="N11" s="5"/>
      <c r="O11" s="8"/>
      <c r="P11" s="9"/>
    </row>
    <row r="12" spans="1:16" ht="14.5" customHeight="1" x14ac:dyDescent="0.25">
      <c r="A12" s="18" t="s">
        <v>21</v>
      </c>
      <c r="B12" s="10">
        <v>42648</v>
      </c>
      <c r="C12" s="11">
        <v>0.59375</v>
      </c>
      <c r="D12" s="12">
        <v>5.6</v>
      </c>
      <c r="E12" s="12">
        <v>29</v>
      </c>
      <c r="F12" s="13">
        <v>52.1</v>
      </c>
      <c r="G12" s="13">
        <v>34.49</v>
      </c>
      <c r="H12" s="13">
        <v>6.85</v>
      </c>
      <c r="I12" s="13">
        <v>8.2100000000000009</v>
      </c>
      <c r="J12" s="13">
        <f>(0.42+0.44+0.39+0.37+0.41)/5</f>
        <v>0.40600000000000003</v>
      </c>
      <c r="K12" s="14">
        <v>1.6129032258064484</v>
      </c>
      <c r="L12" s="15" t="s">
        <v>51</v>
      </c>
      <c r="M12" s="19" t="s">
        <v>52</v>
      </c>
      <c r="N12" s="5"/>
      <c r="O12" s="8"/>
      <c r="P12" s="9"/>
    </row>
    <row r="13" spans="1:16" ht="14.5" customHeight="1" x14ac:dyDescent="0.25">
      <c r="A13" s="18" t="s">
        <v>22</v>
      </c>
      <c r="B13" s="10">
        <v>42649</v>
      </c>
      <c r="C13" s="11">
        <v>0.47222222222222227</v>
      </c>
      <c r="D13" s="12">
        <v>8</v>
      </c>
      <c r="E13" s="12">
        <v>29.5</v>
      </c>
      <c r="F13" s="13">
        <v>52.63</v>
      </c>
      <c r="G13" s="13">
        <v>34.9</v>
      </c>
      <c r="H13" s="13">
        <v>6.57</v>
      </c>
      <c r="I13" s="13">
        <v>8.17</v>
      </c>
      <c r="J13" s="13">
        <f>(0.93+0.85+0.79+0.67+0.88)/5</f>
        <v>0.82400000000000007</v>
      </c>
      <c r="K13" s="14">
        <v>0.75396825396825351</v>
      </c>
      <c r="L13" s="15" t="s">
        <v>53</v>
      </c>
      <c r="M13" s="19" t="s">
        <v>54</v>
      </c>
      <c r="N13" s="5"/>
      <c r="O13" s="8"/>
      <c r="P13" s="9"/>
    </row>
    <row r="14" spans="1:16" ht="14.5" customHeight="1" x14ac:dyDescent="0.25">
      <c r="A14" s="18" t="s">
        <v>83</v>
      </c>
      <c r="B14" s="10">
        <v>42649</v>
      </c>
      <c r="C14" s="11">
        <v>0.60416666666666663</v>
      </c>
      <c r="D14" s="12">
        <v>29</v>
      </c>
      <c r="E14" s="12">
        <v>30</v>
      </c>
      <c r="F14" s="13">
        <v>52.54</v>
      </c>
      <c r="G14" s="13">
        <v>34.880000000000003</v>
      </c>
      <c r="H14" s="13">
        <v>7.8</v>
      </c>
      <c r="I14" s="13">
        <v>8.14</v>
      </c>
      <c r="J14" s="13">
        <f>(0.54+0.58+0.62+0.52)/4</f>
        <v>0.56500000000000006</v>
      </c>
      <c r="K14" s="14">
        <v>1.1133333333333328</v>
      </c>
      <c r="L14" s="15" t="s">
        <v>55</v>
      </c>
      <c r="M14" s="19" t="s">
        <v>56</v>
      </c>
      <c r="N14" s="5"/>
      <c r="O14" s="8"/>
      <c r="P14" s="9"/>
    </row>
    <row r="15" spans="1:16" ht="14.5" customHeight="1" x14ac:dyDescent="0.25">
      <c r="A15" s="18" t="s">
        <v>84</v>
      </c>
      <c r="B15" s="10">
        <v>42649</v>
      </c>
      <c r="C15" s="11">
        <v>0.60416666666666663</v>
      </c>
      <c r="D15" s="12">
        <v>29</v>
      </c>
      <c r="E15" s="12">
        <v>30</v>
      </c>
      <c r="F15" s="13">
        <v>52.04</v>
      </c>
      <c r="G15" s="13">
        <v>34.46</v>
      </c>
      <c r="H15" s="13">
        <v>7.8</v>
      </c>
      <c r="I15" s="13">
        <v>8.17</v>
      </c>
      <c r="J15" s="13">
        <f>(0.59+0.51+0.57+0.52)/4</f>
        <v>0.54749999999999999</v>
      </c>
      <c r="K15" s="14">
        <v>1.017543859649124</v>
      </c>
      <c r="L15" s="15" t="s">
        <v>55</v>
      </c>
      <c r="M15" s="19" t="s">
        <v>56</v>
      </c>
      <c r="N15" s="5"/>
      <c r="O15" s="8"/>
      <c r="P15" s="9"/>
    </row>
    <row r="16" spans="1:16" ht="14.5" customHeight="1" x14ac:dyDescent="0.25">
      <c r="A16" s="18" t="s">
        <v>23</v>
      </c>
      <c r="B16" s="10">
        <v>42650</v>
      </c>
      <c r="C16" s="11">
        <v>0.52083333333333337</v>
      </c>
      <c r="D16" s="12">
        <v>7.6</v>
      </c>
      <c r="E16" s="12">
        <v>28.7</v>
      </c>
      <c r="F16" s="13">
        <v>52.69</v>
      </c>
      <c r="G16" s="13">
        <v>34.869999999999997</v>
      </c>
      <c r="H16" s="13">
        <v>8.01</v>
      </c>
      <c r="I16" s="13">
        <v>8.15</v>
      </c>
      <c r="J16" s="13">
        <f>(0.8+0.91+1.04+0.96)/4</f>
        <v>0.92749999999999999</v>
      </c>
      <c r="K16" s="14">
        <v>3.5394644115574376</v>
      </c>
      <c r="L16" s="15" t="s">
        <v>57</v>
      </c>
      <c r="M16" s="19" t="s">
        <v>58</v>
      </c>
      <c r="N16" s="5"/>
      <c r="O16" s="8"/>
      <c r="P16" s="9"/>
    </row>
    <row r="17" spans="1:16" ht="14.5" customHeight="1" x14ac:dyDescent="0.25">
      <c r="A17" s="18" t="s">
        <v>24</v>
      </c>
      <c r="B17" s="10">
        <v>42651</v>
      </c>
      <c r="C17" s="11">
        <v>0.30208333333333331</v>
      </c>
      <c r="D17" s="12">
        <v>21.8</v>
      </c>
      <c r="E17" s="12">
        <v>27.8</v>
      </c>
      <c r="F17" s="13">
        <v>53.06</v>
      </c>
      <c r="G17" s="13">
        <v>35.159999999999997</v>
      </c>
      <c r="H17" s="13">
        <v>7.84</v>
      </c>
      <c r="I17" s="13">
        <v>8.14</v>
      </c>
      <c r="J17" s="13">
        <f>(0.44+0.42+0.39+0.41)/4</f>
        <v>0.41499999999999998</v>
      </c>
      <c r="K17" s="14">
        <v>0.61261261261261268</v>
      </c>
      <c r="L17" s="15" t="s">
        <v>59</v>
      </c>
      <c r="M17" s="19" t="s">
        <v>60</v>
      </c>
      <c r="N17" s="5"/>
      <c r="O17" s="8"/>
      <c r="P17" s="9"/>
    </row>
    <row r="18" spans="1:16" ht="14.5" customHeight="1" x14ac:dyDescent="0.25">
      <c r="A18" s="18" t="s">
        <v>85</v>
      </c>
      <c r="B18" s="10">
        <v>42651</v>
      </c>
      <c r="C18" s="11">
        <v>0.30208333333333331</v>
      </c>
      <c r="D18" s="12">
        <v>21.8</v>
      </c>
      <c r="E18" s="12">
        <v>27.8</v>
      </c>
      <c r="F18" s="13">
        <v>53.06</v>
      </c>
      <c r="G18" s="13">
        <v>35.159999999999997</v>
      </c>
      <c r="H18" s="13">
        <v>7.84</v>
      </c>
      <c r="I18" s="13">
        <v>8.14</v>
      </c>
      <c r="J18" s="13">
        <f>(0.44+0.42+0.39+0.41)/4</f>
        <v>0.41499999999999998</v>
      </c>
      <c r="K18" s="14">
        <v>0.77477477477477696</v>
      </c>
      <c r="L18" s="15" t="s">
        <v>59</v>
      </c>
      <c r="M18" s="19" t="s">
        <v>60</v>
      </c>
      <c r="N18" s="5"/>
      <c r="O18" s="8"/>
      <c r="P18" s="9"/>
    </row>
    <row r="19" spans="1:16" ht="14.5" customHeight="1" x14ac:dyDescent="0.25">
      <c r="A19" s="18" t="s">
        <v>25</v>
      </c>
      <c r="B19" s="10">
        <v>42653</v>
      </c>
      <c r="C19" s="11">
        <v>0.375</v>
      </c>
      <c r="D19" s="12">
        <v>4.3</v>
      </c>
      <c r="E19" s="12">
        <v>29.3</v>
      </c>
      <c r="F19" s="13">
        <v>51.46</v>
      </c>
      <c r="G19" s="13">
        <v>34.1</v>
      </c>
      <c r="H19" s="13">
        <v>7.57</v>
      </c>
      <c r="I19" s="13">
        <v>8.23</v>
      </c>
      <c r="J19" s="13">
        <f>2.71</f>
        <v>2.71</v>
      </c>
      <c r="K19" s="14">
        <v>7.3133333333333326</v>
      </c>
      <c r="L19" s="15" t="s">
        <v>61</v>
      </c>
      <c r="M19" s="19" t="s">
        <v>62</v>
      </c>
      <c r="N19" s="5"/>
      <c r="O19" s="8"/>
      <c r="P19" s="9"/>
    </row>
    <row r="20" spans="1:16" ht="14.5" customHeight="1" x14ac:dyDescent="0.25">
      <c r="A20" s="18" t="s">
        <v>26</v>
      </c>
      <c r="B20" s="10">
        <v>42654</v>
      </c>
      <c r="C20" s="11">
        <v>0.32291666666666669</v>
      </c>
      <c r="D20" s="12">
        <v>13</v>
      </c>
      <c r="E20" s="12">
        <v>28.7</v>
      </c>
      <c r="F20" s="13">
        <v>47.95</v>
      </c>
      <c r="G20" s="13">
        <v>31.72</v>
      </c>
      <c r="H20" s="13">
        <v>7.75</v>
      </c>
      <c r="I20" s="13">
        <v>8.14</v>
      </c>
      <c r="J20" s="13">
        <f>(9.04+8.46+9.05+8.72)/4</f>
        <v>8.8175000000000008</v>
      </c>
      <c r="K20" s="14">
        <v>11.983333333333333</v>
      </c>
      <c r="L20" s="15" t="s">
        <v>63</v>
      </c>
      <c r="M20" s="19" t="s">
        <v>64</v>
      </c>
      <c r="N20" s="5"/>
      <c r="O20" s="8"/>
      <c r="P20" s="9"/>
    </row>
    <row r="21" spans="1:16" ht="14.5" customHeight="1" x14ac:dyDescent="0.25">
      <c r="A21" s="18" t="s">
        <v>27</v>
      </c>
      <c r="B21" s="10">
        <v>42654</v>
      </c>
      <c r="C21" s="11">
        <v>0.65347222222222223</v>
      </c>
      <c r="D21" s="12">
        <v>7.8</v>
      </c>
      <c r="E21" s="12">
        <v>29.4</v>
      </c>
      <c r="F21" s="13">
        <v>46.45</v>
      </c>
      <c r="G21" s="13">
        <v>30.4</v>
      </c>
      <c r="H21" s="13">
        <v>7.76</v>
      </c>
      <c r="I21" s="13">
        <v>8.15</v>
      </c>
      <c r="J21" s="13">
        <f>(8.39+7.69+7.5+8.22)/4</f>
        <v>7.9500000000000011</v>
      </c>
      <c r="K21" s="14">
        <v>11.158024691358015</v>
      </c>
      <c r="L21" s="15" t="s">
        <v>65</v>
      </c>
      <c r="M21" s="19" t="s">
        <v>66</v>
      </c>
      <c r="N21" s="5"/>
      <c r="O21" s="8"/>
      <c r="P21" s="9"/>
    </row>
    <row r="22" spans="1:16" ht="14.5" customHeight="1" x14ac:dyDescent="0.25">
      <c r="A22" s="18" t="s">
        <v>35</v>
      </c>
      <c r="B22" s="10">
        <v>42654</v>
      </c>
      <c r="C22" s="11">
        <v>0.65833333333333333</v>
      </c>
      <c r="D22" s="12">
        <v>7.8</v>
      </c>
      <c r="E22" s="12">
        <v>29.5</v>
      </c>
      <c r="F22" s="13">
        <v>46.52</v>
      </c>
      <c r="G22" s="13">
        <v>30.46</v>
      </c>
      <c r="H22" s="13">
        <v>7.71</v>
      </c>
      <c r="I22" s="13">
        <v>8.15</v>
      </c>
      <c r="J22" s="13">
        <f>(8.31+7.57+7.89+8.03)/4</f>
        <v>7.9499999999999993</v>
      </c>
      <c r="K22" s="14">
        <v>10.391666666666667</v>
      </c>
      <c r="L22" s="15" t="s">
        <v>65</v>
      </c>
      <c r="M22" s="19" t="s">
        <v>66</v>
      </c>
      <c r="N22" s="5"/>
      <c r="O22" s="8"/>
      <c r="P22" s="9"/>
    </row>
    <row r="23" spans="1:16" ht="14.5" customHeight="1" x14ac:dyDescent="0.25">
      <c r="A23" s="18" t="s">
        <v>28</v>
      </c>
      <c r="B23" s="10">
        <v>42655</v>
      </c>
      <c r="C23" s="11">
        <v>0.60416666666666663</v>
      </c>
      <c r="D23" s="12">
        <v>13</v>
      </c>
      <c r="E23" s="12">
        <v>30.4</v>
      </c>
      <c r="F23" s="13">
        <v>52.15</v>
      </c>
      <c r="G23" s="13">
        <v>34.299999999999997</v>
      </c>
      <c r="H23" s="13">
        <v>7.83</v>
      </c>
      <c r="I23" s="13">
        <v>8.16</v>
      </c>
      <c r="J23" s="13">
        <f>(1.27+2.49+1.79+2.71)/4</f>
        <v>2.0650000000000004</v>
      </c>
      <c r="K23" s="14">
        <v>4.7999999999999945</v>
      </c>
      <c r="L23" s="15" t="s">
        <v>67</v>
      </c>
      <c r="M23" s="19" t="s">
        <v>68</v>
      </c>
      <c r="N23" s="5"/>
      <c r="O23" s="8"/>
      <c r="P23" s="9"/>
    </row>
    <row r="24" spans="1:16" ht="14.5" customHeight="1" x14ac:dyDescent="0.25">
      <c r="A24" s="18" t="s">
        <v>29</v>
      </c>
      <c r="B24" s="10">
        <v>42656</v>
      </c>
      <c r="C24" s="11">
        <v>0.3263888888888889</v>
      </c>
      <c r="D24" s="12">
        <v>9.1999999999999993</v>
      </c>
      <c r="E24" s="12">
        <v>28.5</v>
      </c>
      <c r="F24" s="13">
        <v>53.15</v>
      </c>
      <c r="G24" s="13">
        <v>35.270000000000003</v>
      </c>
      <c r="H24" s="13">
        <v>7.78</v>
      </c>
      <c r="I24" s="13">
        <v>8.17</v>
      </c>
      <c r="J24" s="13">
        <f>(2.3+2.25+1.55+1.73)/4</f>
        <v>1.9575</v>
      </c>
      <c r="K24" s="14">
        <v>2.9777777777777739</v>
      </c>
      <c r="L24" s="15" t="s">
        <v>69</v>
      </c>
      <c r="M24" s="19" t="s">
        <v>70</v>
      </c>
      <c r="N24" s="5"/>
      <c r="O24" s="8"/>
      <c r="P24" s="9"/>
    </row>
    <row r="25" spans="1:16" ht="14.5" customHeight="1" x14ac:dyDescent="0.25">
      <c r="A25" s="18" t="s">
        <v>30</v>
      </c>
      <c r="B25" s="10">
        <v>42656</v>
      </c>
      <c r="C25" s="11">
        <v>0.51041666666666663</v>
      </c>
      <c r="D25" s="12">
        <v>2.5</v>
      </c>
      <c r="E25" s="12">
        <v>33.4</v>
      </c>
      <c r="F25" s="13">
        <v>53.3</v>
      </c>
      <c r="G25" s="13">
        <v>35.49</v>
      </c>
      <c r="H25" s="13">
        <v>7.74</v>
      </c>
      <c r="I25" s="13">
        <v>8.15</v>
      </c>
      <c r="J25" s="13">
        <f>(0.68+0.67+0.79+0.97)/4</f>
        <v>0.77750000000000008</v>
      </c>
      <c r="K25" s="14">
        <v>1.0039215686274483</v>
      </c>
      <c r="L25" s="15" t="s">
        <v>71</v>
      </c>
      <c r="M25" s="19" t="s">
        <v>72</v>
      </c>
      <c r="N25" s="5"/>
      <c r="O25" s="8"/>
      <c r="P25" s="9"/>
    </row>
    <row r="26" spans="1:16" ht="14.5" customHeight="1" x14ac:dyDescent="0.25">
      <c r="A26" s="18" t="s">
        <v>31</v>
      </c>
      <c r="B26" s="10">
        <v>42656</v>
      </c>
      <c r="C26" s="11">
        <v>0.67361111111111116</v>
      </c>
      <c r="D26" s="12">
        <v>5.3</v>
      </c>
      <c r="E26" s="12">
        <v>29.6</v>
      </c>
      <c r="F26" s="13">
        <v>53.35</v>
      </c>
      <c r="G26" s="13">
        <v>35.53</v>
      </c>
      <c r="H26" s="13">
        <v>7.92</v>
      </c>
      <c r="I26" s="13">
        <v>8.17</v>
      </c>
      <c r="J26" s="13">
        <f>(1.09+1.5+1.56+1.8)/4</f>
        <v>1.4875</v>
      </c>
      <c r="K26" s="14">
        <v>1.3333333333333357</v>
      </c>
      <c r="L26" s="15" t="s">
        <v>73</v>
      </c>
      <c r="M26" s="19" t="s">
        <v>74</v>
      </c>
      <c r="N26" s="5"/>
      <c r="O26" s="8"/>
      <c r="P26" s="9"/>
    </row>
    <row r="27" spans="1:16" ht="14.5" customHeight="1" x14ac:dyDescent="0.25">
      <c r="A27" s="18" t="s">
        <v>32</v>
      </c>
      <c r="B27" s="10">
        <v>42657</v>
      </c>
      <c r="C27" s="11">
        <v>0.60763888888888895</v>
      </c>
      <c r="D27" s="12">
        <v>17</v>
      </c>
      <c r="E27" s="12">
        <v>28.3</v>
      </c>
      <c r="F27" s="13">
        <v>53.72</v>
      </c>
      <c r="G27" s="13">
        <v>35.67</v>
      </c>
      <c r="H27" s="13">
        <v>7.77</v>
      </c>
      <c r="I27" s="13">
        <v>8.14</v>
      </c>
      <c r="J27" s="13">
        <f>(1.08+2.53+1.24+2.09)/4</f>
        <v>1.7349999999999999</v>
      </c>
      <c r="K27" s="14">
        <v>1.058333333333336</v>
      </c>
      <c r="L27" s="15" t="s">
        <v>75</v>
      </c>
      <c r="M27" s="19" t="s">
        <v>76</v>
      </c>
      <c r="N27" s="5"/>
      <c r="O27" s="8"/>
      <c r="P27" s="9"/>
    </row>
    <row r="28" spans="1:16" ht="14.5" customHeight="1" x14ac:dyDescent="0.25">
      <c r="A28" s="18" t="s">
        <v>33</v>
      </c>
      <c r="B28" s="10">
        <v>42658</v>
      </c>
      <c r="C28" s="11">
        <v>0.52430555555555558</v>
      </c>
      <c r="D28" s="12">
        <v>8</v>
      </c>
      <c r="E28" s="12">
        <v>30.1</v>
      </c>
      <c r="F28" s="13">
        <v>53.38</v>
      </c>
      <c r="G28" s="13">
        <v>35.51</v>
      </c>
      <c r="H28" s="13">
        <v>7.82</v>
      </c>
      <c r="I28" s="13">
        <v>8.16</v>
      </c>
      <c r="J28" s="13">
        <f>(1.27+1.62+0.94+2.29)/4</f>
        <v>1.53</v>
      </c>
      <c r="K28" s="14">
        <v>1.7733333333333323</v>
      </c>
      <c r="L28" s="15" t="s">
        <v>77</v>
      </c>
      <c r="M28" s="19" t="s">
        <v>78</v>
      </c>
      <c r="N28" s="5"/>
      <c r="O28" s="8"/>
      <c r="P28" s="9"/>
    </row>
    <row r="29" spans="1:16" ht="14.5" customHeight="1" thickBot="1" x14ac:dyDescent="0.3">
      <c r="A29" s="20" t="s">
        <v>34</v>
      </c>
      <c r="B29" s="21">
        <v>42659</v>
      </c>
      <c r="C29" s="22">
        <v>0.53125</v>
      </c>
      <c r="D29" s="23">
        <v>10</v>
      </c>
      <c r="E29" s="23">
        <v>29.6</v>
      </c>
      <c r="F29" s="24">
        <v>53.61</v>
      </c>
      <c r="G29" s="24">
        <v>35.72</v>
      </c>
      <c r="H29" s="24">
        <v>7.82</v>
      </c>
      <c r="I29" s="24">
        <v>8.14</v>
      </c>
      <c r="J29" s="24">
        <f>(4.4+6.98+7.54+9.01)/4</f>
        <v>6.9824999999999999</v>
      </c>
      <c r="K29" s="25">
        <v>5.1199999999999992</v>
      </c>
      <c r="L29" s="26" t="s">
        <v>79</v>
      </c>
      <c r="M29" s="27" t="s">
        <v>80</v>
      </c>
      <c r="N29" s="5"/>
      <c r="O29" s="8"/>
      <c r="P29" s="9"/>
    </row>
    <row r="30" spans="1:16" x14ac:dyDescent="0.25">
      <c r="B30" s="5"/>
      <c r="C30" s="5"/>
      <c r="D30" s="7"/>
      <c r="E30" s="5"/>
      <c r="F30" s="5"/>
      <c r="G30" s="5"/>
      <c r="H30" s="5"/>
      <c r="I30" s="5"/>
      <c r="J30" s="6"/>
      <c r="K30" s="6"/>
      <c r="L30" s="5"/>
      <c r="M30" s="5"/>
      <c r="N30" s="5"/>
    </row>
    <row r="31" spans="1:16" x14ac:dyDescent="0.25">
      <c r="B31" s="1"/>
      <c r="C31" s="1"/>
      <c r="D31" s="4"/>
      <c r="E31" s="1"/>
      <c r="F31" s="1"/>
      <c r="G31" s="1"/>
      <c r="H31" s="1"/>
      <c r="I31" s="1"/>
      <c r="J31" s="6"/>
      <c r="K31" s="6"/>
      <c r="L31" s="5"/>
      <c r="M31" s="5"/>
      <c r="N31" s="5"/>
    </row>
    <row r="32" spans="1:16" x14ac:dyDescent="0.25">
      <c r="B32" s="1"/>
      <c r="C32" s="1"/>
      <c r="D32" s="4"/>
      <c r="E32" s="1"/>
      <c r="F32" s="1"/>
      <c r="G32" s="1"/>
      <c r="H32" s="1"/>
      <c r="I32" s="1"/>
      <c r="J32" s="6"/>
      <c r="K32" s="6"/>
      <c r="L32" s="5"/>
      <c r="M32" s="5"/>
      <c r="N32" s="5"/>
    </row>
    <row r="33" spans="2:14" x14ac:dyDescent="0.25">
      <c r="B33" s="1"/>
      <c r="C33" s="1"/>
      <c r="D33" s="4"/>
      <c r="E33" s="1"/>
      <c r="F33" s="1"/>
      <c r="G33" s="1"/>
      <c r="H33" s="1"/>
      <c r="I33" s="1"/>
      <c r="J33" s="6"/>
      <c r="K33" s="6"/>
      <c r="L33" s="5"/>
      <c r="M33" s="5"/>
      <c r="N33" s="5"/>
    </row>
  </sheetData>
  <mergeCells count="1">
    <mergeCell ref="L3:M3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Introduction</vt:lpstr>
      <vt:lpstr>Physico chemical 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Angel, Brad (L&amp;W, Lucas Heights)</dc:creator>
  <cp:lastModifiedBy>征 吴</cp:lastModifiedBy>
  <cp:lastPrinted>2017-06-02T23:10:53Z</cp:lastPrinted>
  <dcterms:created xsi:type="dcterms:W3CDTF">2016-11-09T22:48:26Z</dcterms:created>
  <dcterms:modified xsi:type="dcterms:W3CDTF">2024-01-11T08:32:39Z</dcterms:modified>
</cp:coreProperties>
</file>