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ootcampAssignment\SMU-VIRT-DATA-PT-06-2024-U-LOLC-main\week_01_Excel\Assignment\Starter_Code\"/>
    </mc:Choice>
  </mc:AlternateContent>
  <xr:revisionPtr revIDLastSave="0" documentId="13_ncr:1_{39302174-6D4D-47A8-A57C-794870714724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Crowdfunding" sheetId="1" r:id="rId1"/>
    <sheet name="Outcome for parent category" sheetId="2" r:id="rId2"/>
    <sheet name="Outcome for sub category" sheetId="3" r:id="rId3"/>
    <sheet name="Outcomes Based on Launch Date" sheetId="4" r:id="rId4"/>
    <sheet name="Outcome based on Goal" sheetId="5" r:id="rId5"/>
    <sheet name="Statistical Analysis" sheetId="6" r:id="rId6"/>
  </sheets>
  <definedNames>
    <definedName name="_xlnm._FilterDatabase" localSheetId="0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I3" i="6"/>
  <c r="I4" i="6"/>
  <c r="I5" i="6"/>
  <c r="I6" i="6"/>
  <c r="I7" i="6"/>
  <c r="H7" i="6"/>
  <c r="H5" i="6"/>
  <c r="H4" i="6"/>
  <c r="H3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7" i="1"/>
  <c r="R2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5" l="1"/>
  <c r="E5" i="5"/>
  <c r="E6" i="5"/>
  <c r="H6" i="5" s="1"/>
  <c r="E8" i="5"/>
  <c r="G8" i="5" s="1"/>
  <c r="E4" i="5"/>
  <c r="F4" i="5" s="1"/>
  <c r="E7" i="5"/>
  <c r="G7" i="5" s="1"/>
  <c r="E9" i="5"/>
  <c r="H9" i="5" s="1"/>
  <c r="E10" i="5"/>
  <c r="G10" i="5" s="1"/>
  <c r="H3" i="5"/>
  <c r="G3" i="5"/>
  <c r="H5" i="5"/>
  <c r="G5" i="5"/>
  <c r="E2" i="5"/>
  <c r="F2" i="5" s="1"/>
  <c r="E12" i="5"/>
  <c r="F12" i="5" s="1"/>
  <c r="E11" i="5"/>
  <c r="G11" i="5" s="1"/>
  <c r="F5" i="5"/>
  <c r="F3" i="5"/>
  <c r="E13" i="5"/>
  <c r="G13" i="5" s="1"/>
  <c r="G6" i="5" l="1"/>
  <c r="F6" i="5"/>
  <c r="G4" i="5"/>
  <c r="H7" i="5"/>
  <c r="H4" i="5"/>
  <c r="G9" i="5"/>
  <c r="H8" i="5"/>
  <c r="F8" i="5"/>
  <c r="F7" i="5"/>
  <c r="F9" i="5"/>
  <c r="H13" i="5"/>
  <c r="F13" i="5"/>
  <c r="H10" i="5"/>
  <c r="F10" i="5"/>
  <c r="G2" i="5"/>
  <c r="F11" i="5"/>
  <c r="H2" i="5"/>
  <c r="G12" i="5"/>
  <c r="H12" i="5"/>
  <c r="H11" i="5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<sst xmlns="http://schemas.openxmlformats.org/spreadsheetml/2006/main" count="7063" uniqueCount="2115">
  <si>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</si>
  <si>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</si>
  <si>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</si>
  <si>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</si>
  <si>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</si>
  <si>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</si>
  <si>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</si>
  <si>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</si>
  <si>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</si>
  <si>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</si>
  <si>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</si>
  <si>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</si>
  <si>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</si>
  <si>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</si>
  <si>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</si>
  <si>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</si>
  <si>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</si>
  <si>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</si>
  <si>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</si>
  <si>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</si>
  <si>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</si>
  <si>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</si>
  <si>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</si>
  <si>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</si>
  <si>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</si>
  <si>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</si>
  <si>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</si>
  <si>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</si>
  <si>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</si>
  <si>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</si>
  <si>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</si>
  <si>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</si>
  <si>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</si>
  <si>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</si>
  <si>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</si>
  <si>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</si>
  <si>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</si>
  <si>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</si>
  <si>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</si>
  <si>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</si>
  <si>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</si>
  <si>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</si>
  <si>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</si>
  <si>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</si>
  <si>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</si>
  <si>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</si>
  <si>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</si>
  <si>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</si>
  <si>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</si>
  <si>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</si>
  <si>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</si>
  <si>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</si>
  <si>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</si>
  <si>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</si>
  <si>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</si>
  <si>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</si>
  <si>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</si>
  <si>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</si>
  <si>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</si>
  <si>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</si>
  <si>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</si>
  <si>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</si>
  <si>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</si>
  <si>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</si>
  <si>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</si>
  <si>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</si>
  <si>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</si>
  <si>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</si>
  <si>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</si>
  <si>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</si>
  <si>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</si>
  <si>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</si>
  <si>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</si>
  <si>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</si>
  <si>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</si>
  <si>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</si>
  <si>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</si>
  <si>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</si>
  <si>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</si>
  <si>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</si>
  <si>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</si>
  <si>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</si>
  <si>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</si>
  <si>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</si>
  <si>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</si>
  <si>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</si>
  <si>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</si>
  <si>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</si>
  <si>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</si>
  <si>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</si>
  <si>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</si>
  <si>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</si>
  <si>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</si>
  <si>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</si>
  <si>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</si>
  <si>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</si>
  <si>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</si>
  <si>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</si>
  <si>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</si>
  <si>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</si>
  <si>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</si>
  <si>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</si>
  <si>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</si>
  <si>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</si>
  <si>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</si>
  <si>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</si>
  <si>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</si>
  <si>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</si>
  <si>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</si>
  <si>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</si>
  <si>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</si>
  <si>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</si>
  <si>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</si>
  <si>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</si>
  <si>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</si>
  <si>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</si>
  <si>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</si>
  <si>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</si>
  <si>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</si>
  <si>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</si>
  <si>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</si>
  <si>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</si>
  <si>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</si>
  <si>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</si>
  <si>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</si>
  <si>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</si>
  <si>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</si>
  <si>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</si>
  <si>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</si>
  <si>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</si>
  <si>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</si>
  <si>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</si>
  <si>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</si>
  <si>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</si>
  <si>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</si>
  <si>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</si>
  <si>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</si>
  <si>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</si>
  <si>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</si>
  <si>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</si>
  <si>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</si>
  <si>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</si>
  <si>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</si>
  <si>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</si>
  <si>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</si>
  <si>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</si>
  <si>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</si>
  <si>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</si>
  <si>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</si>
  <si>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</si>
  <si>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</si>
  <si>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</si>
  <si>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</si>
  <si>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</si>
  <si>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</si>
  <si>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</si>
  <si>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</si>
  <si>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</si>
  <si>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</si>
  <si>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</si>
  <si>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</si>
  <si>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</si>
  <si>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</si>
  <si>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</si>
  <si>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</si>
  <si>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</si>
  <si>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</si>
  <si>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</si>
  <si>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</si>
  <si>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</si>
  <si>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</si>
  <si>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</si>
  <si>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</si>
  <si>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</si>
  <si>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</si>
  <si>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</si>
  <si>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</si>
  <si>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</si>
  <si>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</si>
  <si>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</si>
  <si>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</si>
  <si>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</si>
  <si>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</si>
  <si>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</si>
  <si>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</si>
  <si>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</si>
  <si>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</si>
  <si>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</si>
  <si>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</si>
  <si>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</si>
  <si>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</si>
  <si>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</si>
  <si>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</si>
  <si>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</si>
  <si>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</si>
  <si>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</si>
  <si>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</si>
  <si>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</si>
  <si>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</si>
  <si>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</si>
  <si>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</si>
  <si>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</si>
  <si>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</si>
  <si>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</si>
  <si>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</si>
  <si>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</si>
  <si>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</si>
  <si>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</si>
  <si>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</si>
  <si>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</si>
  <si>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</si>
  <si>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</si>
  <si>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</si>
  <si>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</si>
  <si>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</si>
  <si>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</si>
  <si>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</si>
  <si>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</si>
  <si>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</si>
  <si>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</si>
  <si>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</si>
  <si>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</si>
  <si>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</si>
  <si>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</si>
  <si>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</si>
  <si>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</si>
  <si>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</si>
  <si>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</si>
  <si>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</si>
  <si>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</si>
  <si>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</si>
  <si>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</si>
  <si>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</si>
  <si>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</si>
  <si>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</si>
  <si>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</si>
  <si>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</si>
  <si>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</si>
  <si>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</si>
  <si>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</si>
  <si>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</si>
  <si>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</si>
  <si>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</si>
  <si>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</si>
  <si>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</si>
  <si>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</si>
  <si>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</si>
  <si>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</si>
  <si>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</si>
  <si>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</si>
  <si>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</si>
  <si>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</si>
  <si>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</si>
  <si>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</si>
  <si>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</si>
  <si>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</si>
  <si>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</si>
  <si>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</si>
  <si>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</si>
  <si>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</si>
  <si>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</si>
  <si>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</si>
  <si>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</si>
  <si>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</si>
  <si>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</si>
  <si>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</si>
  <si>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</si>
  <si>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</si>
  <si>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</si>
  <si>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</si>
  <si>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</si>
  <si>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</si>
  <si>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</si>
  <si>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</si>
  <si>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</si>
  <si>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</si>
  <si>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</si>
  <si>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</si>
  <si>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</si>
  <si>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</si>
  <si>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</si>
  <si>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</si>
  <si>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</si>
  <si>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</si>
  <si>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</si>
  <si>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</si>
  <si>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</si>
  <si>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</si>
  <si>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</si>
  <si>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</si>
  <si>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</si>
  <si>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</si>
  <si>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</si>
  <si>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</si>
  <si>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</si>
  <si>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</si>
  <si>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</si>
  <si>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</si>
  <si>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</si>
  <si>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</si>
  <si>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</si>
  <si>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</si>
  <si>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</si>
  <si>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</si>
  <si>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</si>
  <si>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</si>
  <si>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</si>
  <si>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</si>
  <si>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</si>
  <si>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</si>
  <si>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</si>
  <si>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</si>
  <si>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</si>
  <si>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</si>
  <si>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</si>
  <si>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</si>
  <si>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</si>
  <si>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</si>
  <si>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</si>
  <si>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</si>
  <si>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</si>
  <si>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</si>
  <si>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</si>
  <si>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</si>
  <si>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</si>
  <si>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</si>
  <si>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</si>
  <si>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</si>
  <si>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</si>
  <si>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</si>
  <si>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</si>
  <si>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</si>
  <si>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</si>
  <si>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</si>
  <si>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</si>
  <si>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</si>
  <si>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</si>
  <si>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</si>
  <si>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</si>
  <si>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</si>
  <si>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</si>
  <si>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</si>
  <si>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</si>
  <si>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</si>
  <si>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</si>
  <si>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</si>
  <si>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</si>
  <si>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</si>
  <si>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</si>
  <si>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</si>
  <si>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</si>
  <si>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</si>
  <si>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</si>
  <si>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</si>
  <si>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</si>
  <si>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</si>
  <si>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</si>
  <si>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</si>
  <si>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</si>
  <si>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</si>
  <si>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</si>
  <si>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</si>
  <si>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</si>
  <si>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</si>
  <si>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</si>
  <si>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</si>
  <si>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</si>
  <si>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</si>
  <si>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</si>
  <si>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</si>
  <si>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</si>
  <si>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</si>
  <si>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</si>
  <si>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</si>
  <si>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</si>
  <si>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</si>
  <si>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</si>
  <si>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</si>
  <si>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</si>
  <si>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</si>
  <si>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</si>
  <si>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</si>
  <si>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</si>
  <si>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</si>
  <si>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</si>
  <si>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</si>
  <si>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</si>
  <si>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</si>
  <si>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</si>
  <si>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</si>
  <si>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</si>
  <si>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</si>
  <si>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</si>
  <si>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</si>
  <si>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</si>
  <si>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</si>
  <si>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</si>
  <si>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</si>
  <si>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</si>
  <si>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</si>
  <si>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</si>
  <si>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</si>
  <si>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</si>
  <si>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</si>
  <si>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</si>
  <si>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</si>
  <si>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</si>
  <si>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</si>
  <si>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</si>
  <si>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</si>
  <si>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</si>
  <si>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</si>
  <si>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</si>
  <si>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</si>
  <si>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</si>
  <si>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</si>
  <si>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</si>
  <si>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</si>
  <si>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</si>
  <si>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</si>
  <si>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</si>
  <si>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</si>
  <si>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</si>
  <si>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</si>
  <si>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</si>
  <si>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</si>
  <si>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</si>
  <si>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</si>
  <si>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</si>
  <si>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</si>
  <si>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</si>
  <si>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</si>
  <si>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</si>
  <si>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</si>
  <si>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</si>
  <si>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</si>
  <si>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</si>
  <si>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</si>
  <si>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</si>
  <si>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</si>
  <si>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</si>
  <si>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</si>
  <si>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</si>
  <si>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</si>
  <si>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</si>
  <si>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</si>
  <si>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</si>
  <si>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</si>
  <si>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</si>
  <si>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</si>
  <si>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</si>
  <si>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</si>
  <si>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</si>
  <si>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</si>
  <si>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</si>
  <si>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</si>
  <si>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</si>
  <si>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</si>
  <si>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</si>
  <si>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</si>
  <si>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</si>
  <si>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</si>
  <si>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</si>
  <si>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</si>
  <si>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</si>
  <si>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</si>
  <si>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</si>
  <si>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</si>
  <si>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</si>
  <si>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</si>
  <si>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</si>
  <si>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</si>
  <si>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</si>
  <si>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</si>
  <si>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</si>
  <si>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</si>
  <si>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</si>
  <si>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</si>
  <si>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</si>
  <si>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</si>
  <si>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</si>
  <si>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</si>
  <si>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</si>
  <si>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</si>
  <si>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</si>
  <si>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</si>
  <si>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</si>
  <si>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</si>
  <si>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</si>
  <si>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</si>
  <si>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</si>
  <si>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</si>
  <si>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</si>
  <si>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</si>
  <si>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</si>
  <si>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</si>
  <si>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</si>
  <si>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</si>
  <si>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</si>
  <si>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</si>
  <si>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</si>
  <si>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</si>
  <si>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</si>
  <si>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</si>
  <si>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</si>
  <si>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</si>
  <si>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</si>
  <si>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</si>
  <si>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</si>
  <si>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</si>
  <si>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</si>
  <si>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</si>
  <si>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</si>
  <si>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</si>
  <si>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</si>
  <si>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</si>
  <si>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</si>
  <si>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</si>
  <si>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</si>
  <si>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</si>
  <si>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</si>
  <si>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</si>
  <si>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</si>
  <si>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</si>
  <si>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</si>
  <si>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</si>
  <si>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</si>
  <si>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</si>
  <si>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</si>
  <si>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</si>
  <si>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</si>
  <si>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</si>
  <si>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</si>
  <si>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</si>
  <si>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</si>
  <si>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</si>
  <si>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</si>
  <si>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</si>
  <si>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</si>
  <si>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</si>
  <si>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</si>
  <si>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</si>
  <si>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</si>
  <si>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</si>
  <si>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</si>
  <si>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</si>
  <si>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</si>
  <si>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</si>
  <si>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</si>
  <si>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</si>
  <si>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</si>
  <si>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</si>
  <si>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</si>
  <si>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</si>
  <si>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</si>
  <si>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</si>
  <si>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</si>
  <si>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</si>
  <si>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</si>
  <si>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</si>
  <si>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</si>
  <si>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</si>
  <si>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</si>
  <si>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</si>
  <si>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</si>
  <si>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</si>
  <si>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</si>
  <si>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</si>
  <si>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</si>
  <si>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</si>
  <si>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</si>
  <si>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</si>
  <si>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</si>
  <si>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</si>
  <si>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</si>
  <si>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</si>
  <si>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</si>
  <si>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</si>
  <si>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</si>
  <si>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</si>
  <si>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</si>
  <si>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</si>
  <si>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</si>
  <si>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</si>
  <si>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</si>
  <si>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</si>
  <si>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</si>
  <si>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</si>
  <si>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</si>
  <si>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</si>
  <si>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</si>
  <si>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</si>
  <si>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</si>
  <si>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</si>
  <si>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</si>
  <si>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</si>
  <si>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</si>
  <si>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</si>
  <si>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</si>
  <si>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</si>
  <si>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</si>
  <si>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</si>
  <si>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</si>
  <si>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</si>
  <si>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</si>
  <si>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</si>
  <si>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</si>
  <si>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</si>
  <si>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</si>
  <si>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</si>
  <si>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</si>
  <si>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</si>
  <si>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</si>
  <si>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</si>
  <si>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</si>
  <si>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</si>
  <si>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</si>
  <si>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</si>
  <si>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</si>
  <si>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</si>
  <si>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</si>
  <si>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</si>
  <si>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</si>
  <si>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</si>
  <si>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</si>
  <si>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</si>
  <si>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</si>
  <si>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</si>
  <si>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</si>
  <si>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</si>
  <si>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</si>
  <si>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</si>
  <si>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</si>
  <si>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</si>
  <si>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</si>
  <si>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</si>
  <si>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</si>
  <si>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</si>
  <si>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</si>
  <si>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</si>
  <si>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</si>
  <si>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</si>
  <si>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</si>
  <si>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</si>
  <si>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</si>
  <si>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</si>
  <si>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</si>
  <si>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</si>
  <si>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</si>
  <si>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</si>
  <si>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</si>
  <si>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</si>
  <si>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</si>
  <si>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</si>
  <si>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</si>
  <si>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</si>
  <si>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</si>
  <si>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</si>
  <si>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</si>
  <si>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</si>
  <si>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</si>
  <si>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</si>
  <si>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</si>
  <si>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</si>
  <si>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</si>
  <si>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</si>
  <si>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</si>
  <si>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</si>
  <si>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</si>
  <si>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</si>
  <si>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</si>
  <si>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</si>
  <si>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</si>
  <si>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</si>
  <si>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</si>
  <si>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</si>
  <si>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</si>
  <si>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</si>
  <si>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</si>
  <si>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</si>
  <si>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</si>
  <si>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</si>
  <si>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</si>
  <si>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</si>
  <si>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</si>
  <si>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</si>
  <si>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</si>
  <si>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</si>
  <si>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</si>
  <si>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</si>
  <si>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</si>
  <si>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</si>
  <si>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</si>
  <si>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</si>
  <si>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</si>
  <si>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</si>
  <si>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</si>
  <si>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</si>
  <si>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</si>
  <si>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</si>
  <si>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</si>
  <si>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</si>
  <si>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</si>
  <si>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</si>
  <si>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</si>
  <si>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</si>
  <si>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</si>
  <si>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</si>
  <si>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</si>
  <si>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</si>
  <si>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</si>
  <si>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</si>
  <si>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</si>
  <si>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</si>
  <si>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</si>
  <si>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</si>
  <si>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</si>
  <si>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</si>
  <si>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</si>
  <si>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</si>
  <si>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</si>
  <si>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</si>
  <si>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</si>
  <si>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</si>
  <si>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</si>
  <si>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</si>
  <si>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</si>
  <si>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</si>
  <si>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</si>
  <si>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</si>
  <si>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</si>
  <si>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</si>
  <si>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</si>
  <si>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</si>
  <si>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</si>
  <si>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</si>
  <si>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</si>
  <si>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</si>
  <si>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</si>
  <si>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</si>
  <si>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</si>
  <si>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</si>
  <si>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</si>
  <si>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</si>
  <si>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</si>
  <si>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</si>
  <si>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</si>
  <si>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</si>
  <si>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</si>
  <si>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</si>
  <si>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</si>
  <si>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</si>
  <si>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</si>
  <si>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</si>
  <si>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</si>
  <si>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</si>
  <si>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</si>
  <si>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</si>
  <si>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</si>
  <si>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</si>
  <si>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</si>
  <si>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</si>
  <si>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</si>
  <si>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</si>
  <si>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</si>
  <si>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</si>
  <si>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</si>
  <si>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</si>
  <si>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</si>
  <si>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</si>
  <si>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</si>
  <si>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</si>
  <si>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</si>
  <si>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</si>
  <si>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</si>
  <si>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</si>
  <si>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</si>
  <si>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</si>
  <si>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</si>
  <si>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</si>
  <si>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</si>
  <si>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</si>
  <si>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</si>
  <si>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</si>
  <si>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</si>
  <si>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</si>
  <si>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</si>
  <si>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</si>
  <si>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</si>
  <si>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</si>
  <si>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</si>
  <si>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</si>
  <si>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</si>
  <si>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</si>
  <si>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</si>
  <si>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</si>
  <si>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</si>
  <si>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</si>
  <si>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</si>
  <si>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</si>
  <si>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</si>
  <si>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</si>
  <si>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</si>
  <si>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</si>
  <si>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</si>
  <si>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</si>
  <si>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</si>
  <si>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</si>
  <si>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</si>
  <si>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</si>
  <si>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</si>
  <si>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</si>
  <si>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</si>
  <si>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</si>
  <si>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</si>
  <si>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</si>
  <si>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</si>
  <si>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</si>
  <si>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</si>
  <si>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</si>
  <si>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</si>
  <si>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</si>
  <si>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</si>
  <si>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</si>
  <si>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</si>
  <si>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</si>
  <si>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</si>
  <si>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</si>
  <si>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</si>
  <si>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</si>
  <si>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</si>
  <si>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</si>
  <si>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</si>
  <si>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</si>
  <si>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</si>
  <si>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</si>
  <si>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</si>
  <si>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</si>
  <si>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</si>
  <si>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</si>
  <si>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</si>
  <si>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</si>
  <si>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</si>
  <si>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</si>
  <si>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</si>
  <si>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</si>
  <si>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</si>
  <si>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</si>
  <si>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</si>
  <si>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</si>
  <si>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</si>
  <si>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</si>
  <si>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</si>
  <si>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</si>
  <si>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</si>
  <si>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</si>
  <si>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</si>
  <si>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</si>
  <si>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</si>
  <si>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</si>
  <si>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</si>
  <si>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</si>
  <si>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</si>
  <si>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</si>
  <si>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</si>
  <si>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</si>
  <si>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</si>
  <si>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</si>
  <si>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</si>
  <si>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</si>
  <si>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</si>
  <si>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</si>
  <si>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</si>
  <si>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</si>
  <si>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</si>
  <si>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</si>
  <si>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</si>
  <si>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</si>
  <si>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</si>
  <si>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</si>
  <si>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</si>
  <si>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</si>
  <si>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</si>
  <si>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</si>
  <si>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</si>
  <si>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</si>
  <si>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</si>
  <si>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</si>
  <si>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</si>
  <si>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</si>
  <si>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</si>
  <si>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</si>
  <si>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</si>
  <si>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</si>
  <si>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</si>
  <si>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</si>
  <si>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</si>
  <si>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</si>
  <si>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</si>
  <si>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</si>
  <si>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</si>
  <si>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</si>
  <si>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</si>
  <si>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</si>
  <si>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</si>
  <si>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</si>
  <si>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</si>
  <si>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</si>
  <si>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</si>
  <si>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</si>
  <si>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</si>
  <si>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</si>
  <si>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</si>
  <si>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</si>
  <si>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</si>
  <si>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</si>
  <si>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</si>
  <si>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</si>
  <si>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</si>
  <si>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</si>
  <si>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</si>
  <si>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</si>
  <si>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</si>
  <si>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</si>
  <si>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</si>
  <si>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</si>
  <si>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</si>
  <si>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</si>
  <si>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</si>
  <si>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</si>
  <si>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</si>
  <si>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</si>
  <si>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</si>
  <si>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</si>
  <si>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</si>
  <si>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</si>
  <si>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</si>
  <si>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</si>
  <si>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</si>
  <si>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</si>
  <si>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</si>
  <si>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</si>
  <si>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</si>
  <si>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</si>
  <si>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</si>
  <si>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</si>
  <si>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</si>
  <si>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</si>
  <si>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</si>
  <si>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</si>
  <si>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</si>
  <si>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</si>
  <si>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</si>
  <si>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</si>
  <si>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</si>
  <si>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</si>
  <si>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</si>
  <si>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</si>
  <si>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</si>
  <si>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</si>
  <si>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</si>
  <si>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</si>
  <si>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</si>
  <si>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</si>
  <si>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</si>
  <si>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</si>
  <si>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</si>
  <si>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</si>
  <si>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</si>
  <si>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</si>
  <si>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</si>
  <si>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</si>
  <si>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</si>
  <si>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</si>
  <si>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</si>
  <si>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</si>
  <si>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</si>
  <si>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</si>
  <si>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</si>
  <si>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</si>
  <si>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</si>
  <si>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</si>
  <si>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</si>
  <si>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</si>
  <si>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</si>
  <si>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</si>
  <si>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</si>
  <si>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</si>
  <si>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</si>
  <si>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</si>
  <si>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</si>
  <si>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</si>
  <si>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</si>
  <si>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</si>
  <si>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</si>
  <si>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</si>
  <si>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</si>
  <si>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</si>
  <si>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</si>
  <si>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</si>
  <si>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</si>
  <si>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</si>
  <si>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</si>
  <si>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</si>
  <si>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</si>
  <si>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</si>
  <si>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</si>
  <si>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</si>
  <si>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</si>
  <si>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</si>
  <si>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</si>
  <si>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</si>
  <si>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</si>
  <si>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</si>
  <si>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</si>
  <si>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</si>
  <si>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</si>
  <si>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</si>
  <si>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</si>
  <si>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</si>
  <si>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</si>
  <si>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</si>
  <si>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</si>
  <si>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</si>
  <si>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</si>
  <si>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</si>
  <si>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</si>
  <si>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</si>
  <si>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</si>
  <si>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</si>
  <si>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</si>
  <si>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</si>
  <si>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</si>
  <si>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</si>
  <si>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</si>
  <si>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</si>
  <si>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</si>
  <si>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</si>
  <si>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</si>
  <si>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</si>
  <si>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</si>
  <si>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</si>
  <si>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</si>
  <si>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</si>
  <si>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</si>
  <si>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</si>
  <si>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</si>
  <si>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</si>
  <si>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</si>
  <si>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</si>
  <si>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</si>
  <si>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</si>
  <si>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</si>
  <si>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</si>
  <si>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</si>
  <si>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</si>
  <si>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</si>
  <si>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</si>
  <si>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</si>
  <si>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</si>
  <si>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</si>
  <si>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</si>
  <si>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</si>
  <si>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</si>
  <si>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</si>
  <si>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</si>
  <si>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</si>
  <si>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</si>
  <si>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</si>
  <si>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</si>
  <si>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</si>
  <si>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</si>
  <si>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</si>
  <si>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</si>
  <si>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</si>
  <si>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</si>
  <si>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</si>
  <si>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</si>
  <si>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</si>
  <si>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</si>
  <si>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</si>
  <si>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</si>
  <si>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</si>
  <si>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</si>
  <si>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</si>
  <si>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</si>
  <si>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</si>
  <si>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</si>
  <si>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</si>
  <si>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</si>
  <si>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</si>
  <si>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</si>
  <si>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</si>
  <si>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</si>
  <si>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</si>
  <si>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</si>
  <si>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</si>
  <si>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</si>
  <si>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</si>
  <si>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</si>
  <si>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</si>
  <si>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</si>
  <si>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</si>
  <si>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</si>
  <si>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</si>
  <si>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</si>
  <si>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</si>
  <si>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</si>
  <si>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</si>
  <si>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</si>
  <si>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</si>
  <si>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</si>
  <si>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</si>
  <si>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</si>
  <si>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</si>
  <si>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</si>
  <si>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</si>
  <si>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</si>
  <si>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</si>
  <si>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</si>
  <si>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</si>
  <si>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</si>
  <si>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</si>
  <si>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</si>
  <si>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</si>
  <si>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</si>
  <si>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</si>
  <si>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</si>
  <si>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</si>
  <si>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</si>
  <si>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</si>
  <si>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</si>
  <si>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</si>
  <si>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</si>
  <si>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</si>
  <si>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</si>
  <si>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</si>
  <si>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</si>
  <si>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</si>
  <si>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</si>
  <si>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</si>
  <si>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</si>
  <si>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</si>
  <si>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</si>
  <si>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</si>
  <si>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</si>
  <si>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</si>
  <si>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</si>
  <si>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</si>
  <si>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</si>
  <si>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</si>
  <si>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</si>
  <si>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</si>
  <si>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</si>
  <si>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</si>
  <si>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</si>
  <si>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</si>
  <si>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</si>
  <si>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</si>
  <si>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</si>
  <si>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</si>
  <si>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</si>
  <si>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</si>
  <si>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</si>
  <si>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</si>
  <si>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</si>
  <si>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</si>
  <si>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</si>
  <si>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</si>
  <si>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</si>
  <si>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</si>
  <si>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</si>
  <si>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</si>
  <si>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</si>
  <si>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</si>
  <si>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</si>
  <si>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</si>
  <si>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</si>
  <si>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</si>
  <si>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</si>
  <si>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</si>
  <si>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</si>
  <si>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</si>
  <si>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</si>
  <si>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</si>
  <si>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</si>
  <si>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</si>
  <si>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</si>
  <si>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</si>
  <si>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</si>
  <si>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</si>
  <si>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</si>
  <si>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</si>
  <si>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</si>
  <si>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</si>
  <si>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</si>
  <si>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</si>
  <si>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</si>
  <si>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</si>
  <si>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</si>
  <si>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</si>
  <si>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</si>
  <si>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</si>
  <si>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</si>
  <si>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</si>
  <si>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</si>
  <si>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</si>
  <si>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</si>
  <si>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</si>
  <si>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</si>
  <si>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</si>
  <si>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</si>
  <si>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</si>
  <si>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</si>
  <si>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</si>
  <si>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</si>
  <si>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</si>
  <si>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</si>
  <si>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</si>
  <si>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</si>
  <si>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</si>
  <si>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</si>
  <si>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</si>
  <si>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</si>
  <si>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</si>
  <si>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</si>
  <si>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</si>
  <si>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</si>
  <si>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</si>
  <si>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</si>
  <si>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</si>
  <si>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</si>
  <si>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</si>
  <si>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</si>
  <si>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</si>
  <si>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</si>
  <si>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</si>
  <si>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</si>
  <si>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</si>
  <si>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</si>
  <si>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</si>
  <si>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</si>
  <si>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</si>
  <si>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</si>
  <si>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</si>
  <si>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</si>
  <si>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</si>
  <si>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</si>
  <si>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</si>
  <si>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</si>
  <si>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</si>
  <si>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</si>
  <si>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</si>
  <si>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</si>
  <si>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</si>
  <si>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</si>
  <si>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</si>
  <si>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</si>
  <si>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</si>
  <si>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</si>
  <si>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</si>
  <si>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</si>
  <si>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</si>
  <si>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</si>
  <si>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</si>
  <si>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</si>
  <si>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</si>
  <si>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</si>
  <si>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</si>
  <si>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</si>
  <si>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</si>
  <si>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</si>
  <si>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</si>
  <si>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</si>
  <si>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</si>
  <si>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</si>
  <si>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</si>
  <si>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</si>
  <si>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</si>
  <si>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</si>
  <si>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</si>
  <si>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</si>
  <si>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</si>
  <si>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</si>
  <si>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</si>
  <si>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</si>
  <si>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</si>
  <si>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</si>
  <si>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</si>
  <si>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</si>
  <si>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</si>
  <si>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</si>
  <si>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</si>
  <si>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</si>
  <si>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</si>
  <si>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</si>
  <si>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</si>
  <si>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</si>
  <si>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</si>
  <si>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</si>
  <si>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</si>
  <si>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</si>
  <si>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</si>
  <si>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</si>
  <si>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</si>
  <si>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</si>
  <si>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</si>
  <si>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</si>
  <si>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</si>
  <si>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</si>
  <si>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</si>
  <si>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</si>
  <si>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</si>
  <si>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</si>
  <si>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</si>
  <si>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</si>
  <si>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</si>
  <si>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</si>
  <si>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</si>
  <si>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</si>
  <si>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</si>
  <si>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</si>
  <si>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</si>
  <si>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</si>
  <si>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</si>
  <si>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</si>
  <si>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</si>
  <si>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</si>
  <si>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</si>
  <si>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</si>
  <si>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</si>
  <si>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</si>
  <si>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</si>
  <si>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</si>
  <si>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</si>
  <si>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</si>
  <si>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</si>
  <si>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</si>
  <si>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</si>
  <si>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</si>
  <si>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</si>
  <si>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</si>
  <si>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</si>
  <si>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</si>
  <si>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</si>
  <si>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</si>
  <si>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</si>
  <si>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</si>
  <si>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</si>
  <si>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</si>
  <si>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</si>
  <si>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</si>
  <si>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</si>
  <si>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</si>
  <si>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</si>
  <si>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</si>
  <si>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</si>
  <si>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</si>
  <si>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</si>
  <si>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</si>
  <si>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</si>
  <si>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</si>
  <si>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</si>
  <si>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</si>
  <si>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</si>
  <si>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</si>
  <si>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</si>
  <si>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</si>
  <si>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</si>
  <si>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</si>
  <si>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</si>
  <si>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</si>
  <si>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</si>
  <si>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</si>
  <si>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</si>
  <si>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</si>
  <si>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</si>
  <si>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</si>
  <si>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</si>
  <si>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</si>
  <si>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</si>
  <si>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</si>
  <si>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</si>
  <si>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</si>
  <si>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</si>
  <si>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</si>
  <si>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</si>
  <si>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</si>
  <si>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</si>
  <si>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</si>
  <si>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</si>
  <si>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</si>
  <si>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</si>
  <si>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</si>
  <si>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</si>
  <si>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</si>
  <si>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</si>
  <si>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</si>
  <si>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</si>
  <si>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</si>
  <si>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</si>
  <si>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</si>
  <si>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</si>
  <si>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</si>
  <si>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</si>
  <si>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</si>
  <si>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</si>
  <si>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</si>
  <si>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</si>
  <si>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</si>
  <si>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</si>
  <si>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</si>
  <si>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</si>
  <si>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</si>
  <si>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</si>
  <si>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</si>
  <si>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</si>
  <si>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</si>
  <si>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</si>
  <si>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</si>
  <si>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</si>
  <si>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</si>
  <si>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</si>
  <si>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</si>
  <si>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</si>
  <si>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</si>
  <si>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</si>
  <si>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</si>
  <si>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</si>
  <si>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</si>
  <si>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</si>
  <si>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</si>
  <si>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</si>
  <si>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</si>
  <si>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</si>
  <si>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</si>
  <si>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</si>
  <si>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</si>
  <si>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</si>
  <si>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</si>
  <si>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</si>
  <si>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</si>
  <si>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</si>
  <si>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</si>
  <si>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</si>
  <si>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</si>
  <si>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</si>
  <si>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</si>
  <si>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</si>
  <si>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</si>
  <si>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</si>
  <si>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</si>
  <si>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</si>
  <si>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</si>
  <si>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</si>
  <si>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</si>
  <si>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</si>
  <si>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</si>
  <si>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</si>
  <si>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</si>
  <si>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</si>
  <si>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</si>
  <si>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</si>
  <si>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</si>
  <si>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</si>
  <si>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</si>
  <si>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</si>
  <si>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</si>
  <si>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</si>
  <si>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</si>
  <si>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</si>
  <si>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</si>
  <si>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</si>
  <si>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</si>
  <si>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</si>
  <si>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</si>
  <si>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</si>
  <si>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</si>
  <si>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</si>
  <si>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</si>
  <si>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</si>
  <si>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</si>
  <si>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</si>
  <si>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</si>
  <si>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</si>
  <si>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</si>
  <si>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</si>
  <si>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</si>
  <si>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</si>
  <si>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</si>
  <si>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</si>
  <si>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</si>
  <si>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</si>
  <si>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</si>
  <si>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</si>
  <si>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</si>
  <si>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</si>
  <si>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</si>
  <si>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</si>
  <si>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</si>
  <si>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</si>
  <si>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</si>
  <si>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</si>
  <si>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</si>
  <si>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</si>
  <si>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</si>
  <si>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</si>
  <si>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</si>
  <si>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</si>
  <si>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</si>
  <si>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</si>
  <si>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</si>
  <si>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</si>
  <si>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</si>
  <si>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</si>
  <si>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</si>
  <si>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</si>
  <si>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</si>
  <si>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</si>
  <si>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</si>
  <si>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</si>
  <si>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</si>
  <si>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</si>
  <si>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</si>
  <si>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</si>
  <si>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</si>
  <si>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</si>
  <si>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</si>
  <si>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</si>
  <si>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</si>
  <si>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</si>
  <si>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</si>
  <si>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</si>
  <si>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</si>
  <si>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</si>
  <si>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</si>
  <si>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</si>
  <si>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</si>
  <si>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</si>
  <si>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</si>
  <si>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</si>
  <si>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</si>
  <si>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</si>
  <si>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</si>
  <si>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</si>
  <si>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</si>
  <si>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</si>
  <si>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</si>
  <si>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</si>
  <si>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</si>
  <si>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</si>
  <si>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</si>
  <si>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</si>
  <si>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</si>
  <si>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</si>
  <si>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</si>
  <si>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</si>
  <si>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</si>
  <si>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</si>
  <si>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</si>
  <si>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</si>
  <si>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</si>
  <si>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</si>
  <si>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</si>
  <si>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</si>
  <si>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</si>
  <si>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</si>
  <si>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</si>
  <si>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</si>
  <si>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</si>
  <si>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</si>
  <si>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</si>
  <si>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</si>
  <si>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</si>
  <si>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</si>
  <si>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</si>
  <si>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</si>
  <si>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</si>
  <si>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</si>
  <si>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</si>
  <si>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</si>
  <si>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</si>
  <si>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</si>
  <si>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</si>
  <si>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</si>
  <si>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</si>
  <si>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</si>
  <si>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</si>
  <si>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</si>
  <si>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</si>
  <si>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</si>
  <si>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</si>
  <si>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</si>
  <si>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</si>
  <si>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</si>
  <si>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</si>
  <si>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</si>
  <si>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</si>
  <si>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</si>
  <si>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</si>
  <si>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</si>
  <si>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</si>
  <si>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</si>
  <si>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</si>
  <si>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</si>
  <si>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</si>
  <si>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</si>
  <si>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</si>
  <si>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</si>
  <si>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</si>
  <si>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</si>
  <si>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</si>
  <si>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</si>
  <si>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</si>
  <si>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</si>
  <si>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</si>
  <si>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</si>
  <si>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</si>
  <si>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</si>
  <si>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</si>
  <si>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</si>
  <si>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</si>
  <si>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</si>
  <si>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</si>
  <si>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</si>
  <si>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</si>
  <si>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</si>
  <si>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</si>
  <si>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</si>
  <si>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</si>
  <si>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</si>
  <si>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</si>
  <si>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</si>
  <si>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</si>
  <si>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</si>
  <si>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</si>
  <si>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</si>
  <si>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</si>
  <si>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</si>
  <si>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</si>
  <si>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</si>
  <si>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</si>
  <si>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</si>
  <si>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</si>
  <si>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</si>
  <si>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</si>
  <si>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</si>
  <si>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</si>
  <si>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</si>
  <si>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</si>
  <si>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</si>
  <si>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</si>
  <si>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</si>
  <si>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</si>
  <si>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</si>
  <si>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</si>
  <si>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</si>
  <si>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</si>
  <si>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</si>
  <si>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</si>
  <si>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</si>
  <si>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</si>
  <si>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</si>
  <si>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</si>
  <si>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</si>
  <si>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</si>
  <si>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</si>
  <si>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</si>
  <si>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</si>
  <si>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</si>
  <si>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</si>
  <si>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</si>
  <si>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</si>
  <si>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</si>
  <si>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</si>
  <si>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</si>
  <si>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</si>
  <si>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</si>
  <si>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</si>
  <si>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</si>
  <si>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</si>
  <si>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</si>
  <si>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</si>
  <si>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</si>
  <si>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</si>
  <si>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</si>
  <si>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</si>
  <si>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</si>
  <si>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</si>
  <si>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</si>
  <si>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</si>
  <si>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</si>
  <si>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</si>
  <si>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</si>
  <si>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</si>
  <si>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</si>
  <si>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</si>
  <si>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</si>
  <si>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</si>
  <si>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</si>
  <si>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</si>
  <si>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</si>
  <si>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</si>
  <si>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</si>
  <si>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</si>
  <si>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</si>
  <si>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</si>
  <si>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</si>
  <si>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</si>
  <si>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</si>
  <si>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</si>
  <si>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</si>
  <si>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</si>
  <si>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</si>
  <si>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</si>
  <si>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</si>
  <si>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</si>
  <si>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</si>
  <si>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</si>
  <si>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</si>
  <si>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</si>
  <si>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</si>
  <si>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</si>
  <si>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</si>
  <si>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</si>
  <si>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</si>
  <si>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</si>
  <si>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</si>
  <si>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</si>
  <si>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</si>
  <si>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</si>
  <si>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</si>
  <si>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</si>
  <si>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</si>
  <si>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</si>
  <si>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</si>
  <si>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</si>
  <si>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</si>
  <si>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</si>
  <si>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</si>
  <si>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</si>
  <si>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</si>
  <si>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</si>
  <si>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</si>
  <si>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</si>
  <si>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</si>
  <si>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</si>
  <si>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</si>
  <si>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</si>
  <si>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</si>
  <si>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</si>
  <si>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</si>
  <si>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</si>
  <si>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</si>
  <si>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</si>
  <si>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</si>
  <si>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</si>
  <si>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</si>
  <si>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</si>
  <si>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</si>
  <si>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</si>
  <si>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</si>
  <si>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</si>
  <si>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</si>
  <si>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</si>
  <si>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</si>
  <si>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</si>
  <si>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</si>
  <si>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</si>
  <si>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</si>
  <si>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</si>
  <si>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</si>
  <si>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</si>
  <si>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</si>
  <si>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</si>
  <si>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</si>
  <si>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</si>
  <si>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</si>
  <si>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</si>
  <si>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</si>
  <si>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</si>
  <si>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</si>
  <si>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</si>
  <si>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</si>
  <si>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</si>
  <si>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</si>
  <si>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</si>
  <si>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</si>
  <si>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</si>
  <si>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</si>
  <si>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</si>
  <si>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</si>
  <si>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</si>
  <si>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</si>
  <si>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</si>
  <si>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</si>
  <si>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</si>
  <si>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</si>
  <si>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</si>
  <si>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</si>
  <si>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</si>
  <si>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</si>
  <si>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</si>
  <si>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</si>
  <si>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</si>
  <si>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</si>
  <si>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</si>
  <si>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</si>
  <si>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</si>
  <si>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</si>
  <si>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</si>
  <si>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</si>
  <si>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</si>
  <si>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</si>
  <si>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</si>
  <si>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</si>
  <si>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</si>
  <si>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</si>
  <si>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</si>
  <si>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</si>
  <si>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</si>
  <si>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</si>
  <si>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</si>
  <si>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</si>
  <si>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</si>
  <si>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</si>
  <si>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</si>
  <si>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</si>
  <si>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</si>
  <si>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</si>
  <si>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</si>
  <si>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</si>
  <si>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</si>
  <si>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</si>
  <si>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</si>
  <si>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</si>
  <si>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</si>
  <si>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</si>
  <si>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</si>
  <si>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</si>
  <si>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</si>
  <si>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</si>
  <si>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</si>
  <si>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</si>
  <si>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</si>
  <si>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</si>
  <si>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</si>
  <si>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</si>
  <si>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</si>
  <si>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</si>
  <si>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</si>
  <si>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</si>
  <si>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</si>
  <si>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</si>
  <si>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</si>
  <si>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</si>
  <si>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</si>
  <si>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</si>
  <si>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</si>
  <si>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</si>
  <si>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</si>
  <si>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</si>
  <si>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</si>
  <si>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</si>
  <si>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</si>
  <si>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</si>
  <si>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</si>
  <si>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</si>
  <si>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</si>
  <si>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</si>
  <si>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</si>
  <si>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</si>
  <si>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</si>
  <si>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</si>
  <si>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</si>
  <si>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</si>
  <si>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</si>
  <si>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</si>
  <si>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</si>
  <si>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</si>
  <si>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</si>
  <si>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</si>
  <si>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</si>
  <si>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</si>
  <si>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</si>
  <si>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</si>
  <si>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</si>
  <si>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</si>
  <si>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</si>
  <si>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</si>
  <si>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</si>
  <si>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</si>
  <si>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</si>
  <si>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</si>
  <si>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</si>
  <si>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</si>
  <si>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</si>
  <si>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</si>
  <si>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</si>
  <si>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</si>
  <si>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</si>
  <si>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</si>
  <si>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</si>
  <si>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</si>
  <si>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</si>
  <si>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</si>
  <si>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</si>
  <si>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</si>
  <si>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</si>
  <si>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</si>
  <si>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</si>
  <si>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</si>
  <si>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</si>
  <si>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</si>
  <si>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</si>
  <si>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</si>
  <si>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</si>
  <si>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</si>
  <si>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</si>
  <si>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</si>
  <si>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</si>
  <si>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</si>
  <si>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</si>
  <si>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</si>
  <si>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</si>
  <si>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</si>
  <si>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</si>
  <si>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</si>
  <si>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</si>
  <si>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</si>
  <si>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</si>
  <si>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</si>
  <si>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</si>
  <si>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</si>
  <si>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</si>
  <si>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</si>
  <si>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</si>
  <si>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</si>
  <si>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</si>
  <si>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</si>
  <si>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</si>
  <si>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</si>
  <si>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</si>
  <si>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</si>
  <si>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</si>
  <si>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</si>
  <si>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</si>
  <si>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</si>
  <si>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</si>
  <si>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</si>
  <si>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</si>
  <si>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</si>
  <si>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</si>
  <si>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</si>
  <si>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</si>
  <si>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</si>
  <si>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</si>
  <si>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</si>
  <si>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</si>
  <si>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</si>
  <si>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</si>
  <si>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</si>
  <si>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</si>
  <si>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</si>
  <si>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</si>
  <si>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</si>
  <si>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</si>
  <si>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</si>
  <si>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</si>
  <si>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</si>
  <si>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</si>
  <si>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</si>
  <si>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</si>
  <si>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</si>
  <si>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</si>
  <si>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</si>
  <si>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</si>
  <si>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</si>
  <si>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</si>
  <si>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</si>
  <si>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</si>
  <si>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</si>
  <si>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</si>
  <si>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</si>
  <si>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</si>
  <si>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</si>
  <si>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</si>
  <si>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</si>
  <si>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</si>
  <si>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</si>
  <si>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</si>
  <si>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</si>
  <si>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</si>
  <si>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</si>
  <si>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</si>
  <si>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</si>
  <si>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</si>
  <si>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</si>
  <si>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</si>
  <si>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</si>
  <si>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</si>
  <si>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</si>
  <si>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</si>
  <si>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</si>
  <si>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</si>
  <si>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</si>
  <si>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</si>
  <si>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</si>
  <si>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</si>
  <si>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</si>
  <si>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</si>
  <si>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</si>
  <si>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</si>
  <si>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</si>
  <si>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</si>
  <si>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</si>
  <si>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</si>
  <si>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</si>
  <si>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</si>
  <si>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</si>
  <si>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</si>
  <si>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</si>
  <si>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</si>
  <si>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</si>
  <si>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</si>
  <si>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</si>
  <si>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</si>
  <si>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</si>
  <si>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</si>
  <si>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</si>
  <si>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</si>
  <si>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  <phoneticPr fontId="18" type="noConversion"/>
  </si>
  <si>
    <t>Sub-Category</t>
    <phoneticPr fontId="18" type="noConversion"/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</si>
  <si>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</si>
  <si>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</si>
  <si>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</si>
  <si>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</si>
  <si>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</si>
  <si>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</si>
  <si>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</si>
  <si>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</si>
  <si>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</si>
  <si>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</si>
  <si>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</si>
  <si>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</si>
  <si>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</si>
  <si>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</si>
  <si>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</si>
  <si>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</si>
  <si>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</si>
  <si>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</si>
  <si>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</si>
  <si>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</si>
  <si>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</si>
  <si>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</si>
  <si>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</si>
  <si>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</si>
  <si>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</si>
  <si>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</si>
  <si>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</si>
  <si>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</si>
  <si>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</si>
  <si>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</si>
  <si>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</si>
  <si>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</si>
  <si>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</si>
  <si>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</si>
  <si>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  <phoneticPr fontId="18" type="noConversion"/>
  </si>
  <si>
    <t>Date Ended Conversion</t>
    <phoneticPr fontId="18" type="noConversion"/>
  </si>
  <si>
    <t>年(Date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</si>
  <si>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</si>
  <si>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</si>
  <si>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</si>
  <si>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</si>
  <si>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</si>
  <si>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</si>
  <si>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</si>
  <si>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</si>
  <si>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</si>
  <si>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</si>
  <si>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</si>
  <si>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</si>
  <si>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</si>
  <si>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</si>
  <si>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</si>
  <si>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</si>
  <si>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</si>
  <si>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</si>
  <si>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</si>
  <si>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</si>
  <si>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</si>
  <si>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</si>
  <si>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</si>
  <si>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</si>
  <si>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</si>
  <si>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</si>
  <si>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</si>
  <si>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</si>
  <si>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</si>
  <si>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</si>
  <si>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</si>
  <si>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</si>
  <si>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successful campaigns</t>
    <phoneticPr fontId="18" type="noConversion"/>
  </si>
  <si>
    <t>unsuccessful campaigns</t>
    <phoneticPr fontId="18" type="noConversion"/>
  </si>
  <si>
    <t>Mean</t>
    <phoneticPr fontId="18" type="noConversion"/>
  </si>
  <si>
    <t>Median</t>
    <phoneticPr fontId="18" type="noConversion"/>
  </si>
  <si>
    <t>Minimum</t>
    <phoneticPr fontId="18" type="noConversion"/>
  </si>
  <si>
    <t>Maximum</t>
    <phoneticPr fontId="18" type="noConversion"/>
  </si>
  <si>
    <t>Variance</t>
    <phoneticPr fontId="18" type="noConversion"/>
  </si>
  <si>
    <t>STD</t>
    <phoneticPr fontId="18" type="noConversion"/>
  </si>
  <si>
    <t>Column Labels</t>
  </si>
  <si>
    <t>Row Labels</t>
  </si>
  <si>
    <t>Grand Total</t>
  </si>
  <si>
    <t>(All)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</si>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</sst>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m/d/yy;@"/>
  </numFmts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76" fontId="16" fillId="0" borderId="0" xfId="0" applyNumberFormat="1" applyFont="1" applyAlignment="1">
      <alignment horizontal="center"/>
    </xf>
    <xf numFmtId="176" fontId="0" fillId="0" borderId="0" xfId="0" applyNumberFormat="1"/>
    <xf numFmtId="177" fontId="16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16" fillId="0" borderId="0" xfId="0" applyNumberFormat="1" applyFont="1" applyAlignment="1">
      <alignment horizontal="center"/>
    </xf>
    <xf numFmtId="178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</dxf>
    <dxf>
      <font>
        <color theme="1" tint="4.9989318521683403E-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</dxf>
    <dxf>
      <font>
        <color theme="1" tint="4.9989318521683403E-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</dxf>
    <dxf>
      <font>
        <color theme="1" tint="4.9989318521683403E-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for parent category!数据透视表1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for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F-4B43-899C-0851AA662551}"/>
            </c:ext>
          </c:extLst>
        </c:ser>
        <c:ser>
          <c:idx val="1"/>
          <c:order val="1"/>
          <c:tx>
            <c:strRef>
              <c:f>'Outcome for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5-4782-B265-778D640634C4}"/>
            </c:ext>
          </c:extLst>
        </c:ser>
        <c:ser>
          <c:idx val="2"/>
          <c:order val="2"/>
          <c:tx>
            <c:strRef>
              <c:f>'Outcome for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5-4782-B265-778D640634C4}"/>
            </c:ext>
          </c:extLst>
        </c:ser>
        <c:ser>
          <c:idx val="3"/>
          <c:order val="3"/>
          <c:tx>
            <c:strRef>
              <c:f>'Outcome for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for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5-4782-B265-778D6406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703728"/>
        <c:axId val="1259708048"/>
      </c:barChart>
      <c:catAx>
        <c:axId val="12597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708048"/>
        <c:crosses val="autoZero"/>
        <c:auto val="1"/>
        <c:lblAlgn val="ctr"/>
        <c:lblOffset val="100"/>
        <c:noMultiLvlLbl val="0"/>
      </c:catAx>
      <c:valAx>
        <c:axId val="12597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7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for sub category!数据透视表1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for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F-4DFA-9BC1-9AD5E33E9A39}"/>
            </c:ext>
          </c:extLst>
        </c:ser>
        <c:ser>
          <c:idx val="1"/>
          <c:order val="1"/>
          <c:tx>
            <c:strRef>
              <c:f>'Outcome for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F-4DFA-9BC1-9AD5E33E9A39}"/>
            </c:ext>
          </c:extLst>
        </c:ser>
        <c:ser>
          <c:idx val="2"/>
          <c:order val="2"/>
          <c:tx>
            <c:strRef>
              <c:f>'Outcome for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F-4DFA-9BC1-9AD5E33E9A39}"/>
            </c:ext>
          </c:extLst>
        </c:ser>
        <c:ser>
          <c:idx val="3"/>
          <c:order val="3"/>
          <c:tx>
            <c:strRef>
              <c:f>'Outcome for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for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for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F-4DFA-9BC1-9AD5E33E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910544"/>
        <c:axId val="1268127792"/>
      </c:barChart>
      <c:catAx>
        <c:axId val="14609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127792"/>
        <c:crosses val="autoZero"/>
        <c:auto val="1"/>
        <c:lblAlgn val="ctr"/>
        <c:lblOffset val="100"/>
        <c:noMultiLvlLbl val="0"/>
      </c:catAx>
      <c:valAx>
        <c:axId val="12681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9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Date!数据透视表2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4-4B2F-BB85-10A34FF776F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4-4AB9-B74C-17374BFB402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4-4AB9-B74C-17374BFB402B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4-4AB9-B74C-17374BFB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0784"/>
        <c:axId val="153854064"/>
      </c:lineChart>
      <c:catAx>
        <c:axId val="1538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54064"/>
        <c:crosses val="autoZero"/>
        <c:auto val="1"/>
        <c:lblAlgn val="ctr"/>
        <c:lblOffset val="100"/>
        <c:noMultiLvlLbl val="0"/>
      </c:catAx>
      <c:valAx>
        <c:axId val="153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6078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6-4BA9-A529-3CC97D0073D9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6-4BA9-A529-3CC97D0073D9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6-4BA9-A529-3CC97D00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44527"/>
        <c:axId val="1314927744"/>
      </c:lineChart>
      <c:catAx>
        <c:axId val="10105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27744"/>
        <c:crosses val="autoZero"/>
        <c:auto val="1"/>
        <c:lblAlgn val="ctr"/>
        <c:lblOffset val="100"/>
        <c:noMultiLvlLbl val="0"/>
      </c:catAx>
      <c:valAx>
        <c:axId val="1314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5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1933575</xdr:colOff>
      <xdr:row>2</xdr:row>
      <xdr:rowOff>76200</xdr:rowOff>
    </xdr:from>
    <xdr:to>
      <xdr:col>9</xdr:col>
      <xdr:colOff>352425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4BB5C9-BFC9-54F0-F930-30EBDE2E9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47625</xdr:rowOff>
    </xdr:from>
    <xdr:to>
      <xdr:col>19</xdr:col>
      <xdr:colOff>438150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6E463-A13B-295A-A3BF-5AEEF9D2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</xdr:row>
      <xdr:rowOff>38100</xdr:rowOff>
    </xdr:from>
    <xdr:to>
      <xdr:col>19</xdr:col>
      <xdr:colOff>409574</xdr:colOff>
      <xdr:row>24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20090-0604-0A9D-F26F-A3662E31B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704851</xdr:colOff>
      <xdr:row>15</xdr:row>
      <xdr:rowOff>9525</xdr:rowOff>
    </xdr:from>
    <xdr:to>
      <xdr:col>8</xdr:col>
      <xdr:colOff>171450</xdr:colOff>
      <xdr:row>40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B3F6B3-E540-2775-5718-3BF63062C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n Yu" refreshedDate="45466.85107384259" createdVersion="8" refreshedVersion="8" minRefreshableVersion="3" recordCount="1000" xr:uid="{0A0480E8-19F3-443A-9BF7-96F59A099A9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77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76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n Yu" refreshedDate="45471.315199189812" createdVersion="8" refreshedVersion="8" minRefreshableVersion="3" recordCount="1000" xr:uid="{4C29825C-194E-46C7-988B-DD79FC2BF7A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77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76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78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78">
      <sharedItems containsSemiMixedTypes="0" containsNonDate="0" containsDate="1" containsString="0" minDate="2010-01-09T06:00:00" maxDate="2020-02-10T06:00:00"/>
    </cacheField>
    <cacheField name="月(Date Created Conversion)" numFmtId="0" databaseField="0">
      <fieldGroup base="18">
        <rangePr groupBy="months" startDate="2010-01-09T06:00:00" endDate="2020-01-27T06:00:00"/>
        <groupItems count="14">
          <s v="&lt;2010/1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27"/>
        </groupItems>
      </fieldGroup>
    </cacheField>
    <cacheField name="季度(Date Created Conversion)" numFmtId="0" databaseField="0">
      <fieldGroup base="18">
        <rangePr groupBy="quarters" startDate="2010-01-09T06:00:00" endDate="2020-01-27T06:00:00"/>
        <groupItems count="6">
          <s v="&lt;2010/1/9"/>
          <s v="第一季"/>
          <s v="第二季"/>
          <s v="第三季"/>
          <s v="第四季"/>
          <s v="&gt;2020/1/27"/>
        </groupItems>
      </fieldGroup>
    </cacheField>
    <cacheField name="年(Date Created Conversion)" numFmtId="0" databaseField="0">
      <fieldGroup base="18">
        <rangePr groupBy="years" startDate="2010-01-09T06:00:00" endDate="2020-01-27T06:00:00"/>
        <groupItems count="13">
          <s v="&lt;2010/1/9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n v="0"/>
    <x v="0"/>
    <x v="0"/>
    <n v="0"/>
    <x v="0"/>
    <s v="CAD"/>
    <n v="1448690400"/>
    <n v="1450159200"/>
    <b v="0"/>
    <b v="0"/>
    <x v="0"/>
    <x v="0"/>
    <x v="0"/>
  </r>
  <r>
    <n v="1"/>
    <x v="1"/>
    <s v="Managed bottom-line architecture"/>
    <x v="1"/>
    <n v="14560"/>
    <n v="1040"/>
    <x v="1"/>
    <x v="1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x v="2"/>
    <n v="142523"/>
    <n v="131.4787822878229"/>
    <x v="1"/>
    <x v="2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x v="3"/>
    <n v="2477"/>
    <n v="58.976190476190467"/>
    <x v="0"/>
    <x v="3"/>
    <n v="103.20833333333333"/>
    <x v="1"/>
    <s v="USD"/>
    <n v="1565499600"/>
    <n v="1568955600"/>
    <b v="0"/>
    <b v="0"/>
    <x v="1"/>
    <x v="1"/>
    <x v="1"/>
  </r>
  <r>
    <n v="4"/>
    <x v="4"/>
    <s v="Proactive foreground core"/>
    <x v="4"/>
    <n v="5265"/>
    <n v="69.276315789473685"/>
    <x v="0"/>
    <x v="4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x v="4"/>
    <n v="13195"/>
    <n v="173.61842105263159"/>
    <x v="1"/>
    <x v="5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x v="5"/>
    <n v="1090"/>
    <n v="20.961538461538463"/>
    <x v="0"/>
    <x v="6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x v="6"/>
    <n v="14741"/>
    <n v="327.57777777777778"/>
    <x v="1"/>
    <x v="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x v="7"/>
    <n v="21946"/>
    <n v="19.932788374205266"/>
    <x v="2"/>
    <x v="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x v="8"/>
    <n v="3208"/>
    <n v="51.741935483870968"/>
    <x v="0"/>
    <x v="9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x v="5"/>
    <n v="13838"/>
    <n v="266.11538461538464"/>
    <x v="1"/>
    <x v="1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x v="9"/>
    <n v="3030"/>
    <n v="48.095238095238095"/>
    <x v="0"/>
    <x v="11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x v="9"/>
    <n v="5629"/>
    <n v="89.349206349206341"/>
    <x v="0"/>
    <x v="12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x v="3"/>
    <n v="10295"/>
    <n v="245.11904761904765"/>
    <x v="1"/>
    <x v="13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x v="10"/>
    <n v="18829"/>
    <n v="66.769503546099301"/>
    <x v="0"/>
    <x v="14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x v="11"/>
    <n v="38414"/>
    <n v="47.307881773399011"/>
    <x v="0"/>
    <x v="15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x v="12"/>
    <n v="11041"/>
    <n v="649.47058823529414"/>
    <x v="1"/>
    <x v="16"/>
    <n v="110.41"/>
    <x v="1"/>
    <s v="USD"/>
    <n v="1390370400"/>
    <n v="1392271200"/>
    <b v="0"/>
    <b v="0"/>
    <x v="9"/>
    <x v="5"/>
    <x v="9"/>
  </r>
  <r>
    <n v="17"/>
    <x v="17"/>
    <s v="Seamless 4thgeneration methodology"/>
    <x v="13"/>
    <n v="134845"/>
    <n v="159.39125295508273"/>
    <x v="1"/>
    <x v="17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x v="14"/>
    <n v="6089"/>
    <n v="66.912087912087912"/>
    <x v="3"/>
    <x v="18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x v="15"/>
    <n v="30331"/>
    <n v="48.529600000000002"/>
    <x v="0"/>
    <x v="19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x v="16"/>
    <n v="147936"/>
    <n v="112.24279210925646"/>
    <x v="1"/>
    <x v="20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x v="17"/>
    <n v="38533"/>
    <n v="40.992553191489364"/>
    <x v="0"/>
    <x v="21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x v="18"/>
    <n v="75690"/>
    <n v="128.07106598984771"/>
    <x v="1"/>
    <x v="22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x v="6"/>
    <n v="14942"/>
    <n v="332.04444444444448"/>
    <x v="1"/>
    <x v="23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x v="19"/>
    <n v="104257"/>
    <n v="112.83225108225108"/>
    <x v="1"/>
    <x v="24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x v="20"/>
    <n v="11904"/>
    <n v="216.43636363636364"/>
    <x v="1"/>
    <x v="25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x v="21"/>
    <n v="51814"/>
    <n v="48.199069767441863"/>
    <x v="3"/>
    <x v="26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x v="22"/>
    <n v="1599"/>
    <n v="79.95"/>
    <x v="0"/>
    <x v="27"/>
    <n v="106.6"/>
    <x v="1"/>
    <s v="USD"/>
    <n v="1443848400"/>
    <n v="1444539600"/>
    <b v="0"/>
    <b v="0"/>
    <x v="1"/>
    <x v="1"/>
    <x v="1"/>
  </r>
  <r>
    <n v="28"/>
    <x v="28"/>
    <s v="Synchronized global task-force"/>
    <x v="23"/>
    <n v="137635"/>
    <n v="105.22553516819573"/>
    <x v="1"/>
    <x v="28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x v="24"/>
    <n v="150965"/>
    <n v="328.89978213507629"/>
    <x v="1"/>
    <x v="29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x v="25"/>
    <n v="14455"/>
    <n v="160.61111111111111"/>
    <x v="1"/>
    <x v="30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x v="26"/>
    <n v="10850"/>
    <n v="310"/>
    <x v="1"/>
    <x v="31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x v="27"/>
    <n v="87676"/>
    <n v="86.807920792079202"/>
    <x v="0"/>
    <x v="32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x v="28"/>
    <n v="189666"/>
    <n v="377.82071713147411"/>
    <x v="1"/>
    <x v="33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x v="29"/>
    <n v="14025"/>
    <n v="150.80645161290323"/>
    <x v="1"/>
    <x v="34"/>
    <n v="85"/>
    <x v="1"/>
    <s v="USD"/>
    <n v="1490245200"/>
    <n v="1490677200"/>
    <b v="0"/>
    <b v="0"/>
    <x v="4"/>
    <x v="4"/>
    <x v="4"/>
  </r>
  <r>
    <n v="35"/>
    <x v="35"/>
    <s v="Synergized intangible challenge"/>
    <x v="30"/>
    <n v="188628"/>
    <n v="150.30119521912351"/>
    <x v="1"/>
    <x v="3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x v="31"/>
    <n v="1101"/>
    <n v="157.28571428571431"/>
    <x v="1"/>
    <x v="3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x v="32"/>
    <n v="11339"/>
    <n v="139.98765432098764"/>
    <x v="1"/>
    <x v="3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x v="33"/>
    <n v="10085"/>
    <n v="325.32258064516128"/>
    <x v="1"/>
    <x v="38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x v="34"/>
    <n v="5027"/>
    <n v="50.777777777777779"/>
    <x v="0"/>
    <x v="39"/>
    <n v="57.125"/>
    <x v="3"/>
    <s v="DKK"/>
    <n v="1361772000"/>
    <n v="1362978000"/>
    <b v="0"/>
    <b v="0"/>
    <x v="3"/>
    <x v="3"/>
    <x v="3"/>
  </r>
  <r>
    <n v="40"/>
    <x v="40"/>
    <s v="Reduced stable middleware"/>
    <x v="35"/>
    <n v="14878"/>
    <n v="169.06818181818181"/>
    <x v="1"/>
    <x v="40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x v="36"/>
    <n v="11924"/>
    <n v="212.92857142857144"/>
    <x v="1"/>
    <x v="41"/>
    <n v="107.42342342342343"/>
    <x v="6"/>
    <s v="EUR"/>
    <n v="1346734800"/>
    <n v="1348981200"/>
    <b v="0"/>
    <b v="1"/>
    <x v="1"/>
    <x v="1"/>
    <x v="1"/>
  </r>
  <r>
    <n v="42"/>
    <x v="42"/>
    <s v="Virtual uniform frame"/>
    <x v="37"/>
    <n v="7991"/>
    <n v="443.94444444444446"/>
    <x v="1"/>
    <x v="4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x v="38"/>
    <n v="167717"/>
    <n v="185.9390243902439"/>
    <x v="1"/>
    <x v="43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x v="39"/>
    <n v="10541"/>
    <n v="658.8125"/>
    <x v="1"/>
    <x v="13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x v="40"/>
    <n v="4530"/>
    <n v="47.684210526315788"/>
    <x v="0"/>
    <x v="44"/>
    <n v="94.375"/>
    <x v="1"/>
    <s v="USD"/>
    <n v="1478062800"/>
    <n v="1479362400"/>
    <b v="0"/>
    <b v="1"/>
    <x v="3"/>
    <x v="3"/>
    <x v="3"/>
  </r>
  <r>
    <n v="46"/>
    <x v="46"/>
    <s v="Virtual grid-enabled task-force"/>
    <x v="41"/>
    <n v="4247"/>
    <n v="114.78378378378378"/>
    <x v="1"/>
    <x v="45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x v="42"/>
    <n v="7129"/>
    <n v="475.26666666666665"/>
    <x v="1"/>
    <x v="46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x v="43"/>
    <n v="128862"/>
    <n v="386.97297297297297"/>
    <x v="1"/>
    <x v="47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x v="44"/>
    <n v="13653"/>
    <n v="189.625"/>
    <x v="1"/>
    <x v="48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x v="0"/>
    <n v="2"/>
    <n v="2"/>
    <x v="0"/>
    <x v="49"/>
    <n v="2"/>
    <x v="6"/>
    <s v="EUR"/>
    <n v="1375333200"/>
    <n v="1377752400"/>
    <b v="0"/>
    <b v="0"/>
    <x v="16"/>
    <x v="1"/>
    <x v="16"/>
  </r>
  <r>
    <n v="51"/>
    <x v="51"/>
    <s v="Inverse secondary infrastructure"/>
    <x v="45"/>
    <n v="145243"/>
    <n v="91.867805186590772"/>
    <x v="0"/>
    <x v="50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x v="44"/>
    <n v="2459"/>
    <n v="34.152777777777779"/>
    <x v="0"/>
    <x v="51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x v="35"/>
    <n v="12356"/>
    <n v="140.40909090909091"/>
    <x v="1"/>
    <x v="52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x v="46"/>
    <n v="5392"/>
    <n v="89.86666666666666"/>
    <x v="0"/>
    <x v="53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x v="47"/>
    <n v="11746"/>
    <n v="177.96969696969697"/>
    <x v="1"/>
    <x v="54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x v="48"/>
    <n v="11493"/>
    <n v="143.66249999999999"/>
    <x v="1"/>
    <x v="55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x v="49"/>
    <n v="6243"/>
    <n v="215.27586206896552"/>
    <x v="1"/>
    <x v="56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x v="50"/>
    <n v="6132"/>
    <n v="227.11111111111114"/>
    <x v="1"/>
    <x v="57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x v="1"/>
    <n v="3851"/>
    <n v="275.07142857142861"/>
    <x v="1"/>
    <x v="58"/>
    <n v="30.0859375"/>
    <x v="1"/>
    <s v="USD"/>
    <n v="1497243600"/>
    <n v="1498539600"/>
    <b v="0"/>
    <b v="1"/>
    <x v="3"/>
    <x v="3"/>
    <x v="3"/>
  </r>
  <r>
    <n v="60"/>
    <x v="60"/>
    <s v="User-centric regional database"/>
    <x v="51"/>
    <n v="135997"/>
    <n v="144.37048832271762"/>
    <x v="1"/>
    <x v="59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x v="52"/>
    <n v="184750"/>
    <n v="92.74598393574297"/>
    <x v="0"/>
    <x v="60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x v="22"/>
    <n v="14452"/>
    <n v="722.6"/>
    <x v="1"/>
    <x v="61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x v="53"/>
    <n v="557"/>
    <n v="11.851063829787234"/>
    <x v="0"/>
    <x v="62"/>
    <n v="111.4"/>
    <x v="1"/>
    <s v="USD"/>
    <n v="1493355600"/>
    <n v="1493874000"/>
    <b v="0"/>
    <b v="0"/>
    <x v="3"/>
    <x v="3"/>
    <x v="3"/>
  </r>
  <r>
    <n v="64"/>
    <x v="64"/>
    <s v="Vision-oriented logistical intranet"/>
    <x v="54"/>
    <n v="2734"/>
    <n v="97.642857142857139"/>
    <x v="0"/>
    <x v="63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x v="55"/>
    <n v="14405"/>
    <n v="236.14754098360655"/>
    <x v="1"/>
    <x v="64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x v="49"/>
    <n v="1307"/>
    <n v="45.068965517241381"/>
    <x v="0"/>
    <x v="65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x v="56"/>
    <n v="117892"/>
    <n v="162.38567493112947"/>
    <x v="1"/>
    <x v="66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x v="57"/>
    <n v="14508"/>
    <n v="254.52631578947367"/>
    <x v="1"/>
    <x v="67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x v="58"/>
    <n v="1901"/>
    <n v="24.063291139240505"/>
    <x v="3"/>
    <x v="68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x v="59"/>
    <n v="158389"/>
    <n v="123.74140625000001"/>
    <x v="1"/>
    <x v="69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x v="46"/>
    <n v="6484"/>
    <n v="108.06666666666666"/>
    <x v="1"/>
    <x v="70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x v="60"/>
    <n v="4022"/>
    <n v="670.33333333333326"/>
    <x v="1"/>
    <x v="71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x v="1"/>
    <n v="9253"/>
    <n v="660.92857142857144"/>
    <x v="1"/>
    <x v="39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x v="61"/>
    <n v="4776"/>
    <n v="122.46153846153847"/>
    <x v="1"/>
    <x v="72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x v="62"/>
    <n v="14606"/>
    <n v="150.57731958762886"/>
    <x v="1"/>
    <x v="73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x v="63"/>
    <n v="95993"/>
    <n v="78.106590724165997"/>
    <x v="0"/>
    <x v="7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x v="40"/>
    <n v="4460"/>
    <n v="46.94736842105263"/>
    <x v="0"/>
    <x v="75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x v="6"/>
    <n v="13536"/>
    <n v="300.8"/>
    <x v="1"/>
    <x v="76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x v="64"/>
    <n v="40228"/>
    <n v="69.598615916955026"/>
    <x v="0"/>
    <x v="77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x v="65"/>
    <n v="7012"/>
    <n v="637.4545454545455"/>
    <x v="1"/>
    <x v="78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x v="66"/>
    <n v="37857"/>
    <n v="225.33928571428569"/>
    <x v="1"/>
    <x v="79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x v="67"/>
    <n v="14973"/>
    <n v="1497.3000000000002"/>
    <x v="1"/>
    <x v="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x v="68"/>
    <n v="39996"/>
    <n v="37.590225563909776"/>
    <x v="0"/>
    <x v="81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x v="69"/>
    <n v="41564"/>
    <n v="132.36942675159236"/>
    <x v="1"/>
    <x v="82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x v="70"/>
    <n v="6430"/>
    <n v="131.22448979591837"/>
    <x v="1"/>
    <x v="83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x v="71"/>
    <n v="12405"/>
    <n v="167.63513513513513"/>
    <x v="1"/>
    <x v="84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x v="72"/>
    <n v="123040"/>
    <n v="61.984886649874063"/>
    <x v="0"/>
    <x v="85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x v="73"/>
    <n v="12516"/>
    <n v="260.75"/>
    <x v="1"/>
    <x v="86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x v="74"/>
    <n v="8588"/>
    <n v="252.58823529411765"/>
    <x v="1"/>
    <x v="87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x v="75"/>
    <n v="6132"/>
    <n v="78.615384615384613"/>
    <x v="0"/>
    <x v="88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x v="76"/>
    <n v="74688"/>
    <n v="48.404406999351913"/>
    <x v="0"/>
    <x v="8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x v="77"/>
    <n v="51775"/>
    <n v="258.875"/>
    <x v="1"/>
    <x v="90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x v="78"/>
    <n v="65877"/>
    <n v="60.548713235294116"/>
    <x v="3"/>
    <x v="91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x v="49"/>
    <n v="8807"/>
    <n v="303.68965517241378"/>
    <x v="1"/>
    <x v="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x v="79"/>
    <n v="1017"/>
    <n v="112.99999999999999"/>
    <x v="1"/>
    <x v="11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x v="80"/>
    <n v="151513"/>
    <n v="217.37876614060258"/>
    <x v="1"/>
    <x v="92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x v="81"/>
    <n v="12047"/>
    <n v="926.69230769230762"/>
    <x v="1"/>
    <x v="86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x v="82"/>
    <n v="32951"/>
    <n v="33.692229038854805"/>
    <x v="0"/>
    <x v="93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x v="4"/>
    <n v="14951"/>
    <n v="196.7236842105263"/>
    <x v="1"/>
    <x v="55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x v="0"/>
    <n v="1"/>
    <n v="1"/>
    <x v="0"/>
    <x v="49"/>
    <n v="1"/>
    <x v="1"/>
    <s v="USD"/>
    <n v="1319000400"/>
    <n v="1320555600"/>
    <b v="0"/>
    <b v="0"/>
    <x v="3"/>
    <x v="3"/>
    <x v="3"/>
  </r>
  <r>
    <n v="101"/>
    <x v="101"/>
    <s v="Reduced heuristic moratorium"/>
    <x v="79"/>
    <n v="9193"/>
    <n v="1021.4444444444445"/>
    <x v="1"/>
    <x v="55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x v="41"/>
    <n v="10422"/>
    <n v="281.67567567567568"/>
    <x v="1"/>
    <x v="94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x v="83"/>
    <n v="2461"/>
    <n v="24.610000000000003"/>
    <x v="0"/>
    <x v="95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x v="84"/>
    <n v="170623"/>
    <n v="143.14010067114094"/>
    <x v="1"/>
    <x v="96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x v="85"/>
    <n v="9829"/>
    <n v="144.54411764705884"/>
    <x v="1"/>
    <x v="97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x v="61"/>
    <n v="14006"/>
    <n v="359.12820512820514"/>
    <x v="1"/>
    <x v="98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x v="26"/>
    <n v="6527"/>
    <n v="186.48571428571427"/>
    <x v="1"/>
    <x v="99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x v="42"/>
    <n v="8929"/>
    <n v="595.26666666666665"/>
    <x v="1"/>
    <x v="100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x v="5"/>
    <n v="3079"/>
    <n v="59.21153846153846"/>
    <x v="0"/>
    <x v="101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x v="86"/>
    <n v="21307"/>
    <n v="14.962780898876405"/>
    <x v="0"/>
    <x v="102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x v="87"/>
    <n v="73653"/>
    <n v="119.95602605863192"/>
    <x v="1"/>
    <x v="103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x v="53"/>
    <n v="12635"/>
    <n v="268.82978723404256"/>
    <x v="1"/>
    <x v="104"/>
    <n v="35"/>
    <x v="2"/>
    <s v="AUD"/>
    <n v="1408856400"/>
    <n v="1410152400"/>
    <b v="0"/>
    <b v="0"/>
    <x v="2"/>
    <x v="2"/>
    <x v="2"/>
  </r>
  <r>
    <n v="113"/>
    <x v="113"/>
    <s v="User-friendly tertiary array"/>
    <x v="88"/>
    <n v="12437"/>
    <n v="376.87878787878788"/>
    <x v="1"/>
    <x v="54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x v="89"/>
    <n v="13816"/>
    <n v="727.15789473684208"/>
    <x v="1"/>
    <x v="105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x v="90"/>
    <n v="145382"/>
    <n v="87.211757648470297"/>
    <x v="0"/>
    <x v="106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x v="44"/>
    <n v="6336"/>
    <n v="88"/>
    <x v="0"/>
    <x v="107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x v="70"/>
    <n v="8523"/>
    <n v="173.9387755102041"/>
    <x v="1"/>
    <x v="108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x v="91"/>
    <n v="6351"/>
    <n v="117.61111111111111"/>
    <x v="1"/>
    <x v="109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x v="92"/>
    <n v="10748"/>
    <n v="214.96"/>
    <x v="1"/>
    <x v="110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x v="93"/>
    <n v="112272"/>
    <n v="149.49667110519306"/>
    <x v="1"/>
    <x v="111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x v="94"/>
    <n v="99361"/>
    <n v="219.33995584988963"/>
    <x v="1"/>
    <x v="112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x v="95"/>
    <n v="88055"/>
    <n v="64.367690058479525"/>
    <x v="0"/>
    <x v="113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x v="96"/>
    <n v="33092"/>
    <n v="18.622397298818232"/>
    <x v="0"/>
    <x v="114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x v="97"/>
    <n v="9562"/>
    <n v="367.76923076923077"/>
    <x v="1"/>
    <x v="115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x v="98"/>
    <n v="8475"/>
    <n v="159.90566037735849"/>
    <x v="1"/>
    <x v="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x v="99"/>
    <n v="69617"/>
    <n v="38.633185349611544"/>
    <x v="0"/>
    <x v="116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x v="100"/>
    <n v="53067"/>
    <n v="51.42151162790698"/>
    <x v="0"/>
    <x v="117"/>
    <n v="78.96875"/>
    <x v="0"/>
    <s v="CAD"/>
    <n v="1273640400"/>
    <n v="1273899600"/>
    <b v="0"/>
    <b v="0"/>
    <x v="3"/>
    <x v="3"/>
    <x v="3"/>
  </r>
  <r>
    <n v="128"/>
    <x v="128"/>
    <s v="Phased human-resource core"/>
    <x v="101"/>
    <n v="42596"/>
    <n v="60.334277620396605"/>
    <x v="3"/>
    <x v="118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x v="102"/>
    <n v="4756"/>
    <n v="3.202693602693603"/>
    <x v="3"/>
    <x v="12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x v="103"/>
    <n v="14925"/>
    <n v="155.46875"/>
    <x v="1"/>
    <x v="119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x v="104"/>
    <n v="166116"/>
    <n v="100.85974499089254"/>
    <x v="1"/>
    <x v="120"/>
    <n v="67.996725337699544"/>
    <x v="4"/>
    <s v="GBP"/>
    <n v="1385704800"/>
    <n v="1386828000"/>
    <b v="0"/>
    <b v="0"/>
    <x v="2"/>
    <x v="2"/>
    <x v="2"/>
  </r>
  <r>
    <n v="132"/>
    <x v="132"/>
    <s v="Virtual static core"/>
    <x v="88"/>
    <n v="3834"/>
    <n v="116.18181818181819"/>
    <x v="1"/>
    <x v="121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x v="6"/>
    <n v="13985"/>
    <n v="310.77777777777777"/>
    <x v="1"/>
    <x v="122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x v="105"/>
    <n v="89288"/>
    <n v="89.73668341708543"/>
    <x v="0"/>
    <x v="123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x v="106"/>
    <n v="5488"/>
    <n v="71.27272727272728"/>
    <x v="0"/>
    <x v="124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x v="107"/>
    <n v="2721"/>
    <n v="3.2862318840579712"/>
    <x v="3"/>
    <x v="125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x v="37"/>
    <n v="4712"/>
    <n v="261.77777777777777"/>
    <x v="1"/>
    <x v="126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x v="103"/>
    <n v="9216"/>
    <n v="96"/>
    <x v="0"/>
    <x v="127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x v="108"/>
    <n v="19246"/>
    <n v="20.896851248642779"/>
    <x v="0"/>
    <x v="128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x v="20"/>
    <n v="12274"/>
    <n v="223.16363636363636"/>
    <x v="1"/>
    <x v="129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x v="109"/>
    <n v="65323"/>
    <n v="101.59097978227061"/>
    <x v="1"/>
    <x v="130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x v="92"/>
    <n v="11502"/>
    <n v="230.03999999999996"/>
    <x v="1"/>
    <x v="124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x v="91"/>
    <n v="7322"/>
    <n v="135.59259259259261"/>
    <x v="1"/>
    <x v="131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x v="25"/>
    <n v="11619"/>
    <n v="129.1"/>
    <x v="1"/>
    <x v="18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x v="110"/>
    <n v="59128"/>
    <n v="236.512"/>
    <x v="1"/>
    <x v="132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x v="35"/>
    <n v="1518"/>
    <n v="17.25"/>
    <x v="3"/>
    <x v="133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x v="111"/>
    <n v="9337"/>
    <n v="112.49397590361446"/>
    <x v="1"/>
    <x v="134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x v="29"/>
    <n v="11255"/>
    <n v="121.02150537634408"/>
    <x v="1"/>
    <x v="3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x v="8"/>
    <n v="13632"/>
    <n v="219.87096774193549"/>
    <x v="1"/>
    <x v="13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x v="0"/>
    <n v="1"/>
    <n v="1"/>
    <x v="0"/>
    <x v="49"/>
    <n v="1"/>
    <x v="1"/>
    <s v="USD"/>
    <n v="1544940000"/>
    <n v="1545026400"/>
    <b v="0"/>
    <b v="0"/>
    <x v="1"/>
    <x v="1"/>
    <x v="1"/>
  </r>
  <r>
    <n v="151"/>
    <x v="151"/>
    <s v="Customizable intermediate extranet"/>
    <x v="112"/>
    <n v="88037"/>
    <n v="64.166909620991248"/>
    <x v="0"/>
    <x v="50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x v="113"/>
    <n v="175573"/>
    <n v="423.06746987951806"/>
    <x v="1"/>
    <x v="13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x v="114"/>
    <n v="176112"/>
    <n v="92.984160506863773"/>
    <x v="0"/>
    <x v="137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x v="115"/>
    <n v="100650"/>
    <n v="58.756567425569173"/>
    <x v="0"/>
    <x v="138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x v="116"/>
    <n v="90706"/>
    <n v="65.022222222222226"/>
    <x v="0"/>
    <x v="139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x v="117"/>
    <n v="26914"/>
    <n v="73.939560439560438"/>
    <x v="3"/>
    <x v="140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x v="3"/>
    <n v="2212"/>
    <n v="52.666666666666664"/>
    <x v="0"/>
    <x v="141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x v="118"/>
    <n v="4640"/>
    <n v="220.95238095238096"/>
    <x v="1"/>
    <x v="142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x v="119"/>
    <n v="191222"/>
    <n v="100.01150627615063"/>
    <x v="1"/>
    <x v="143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x v="48"/>
    <n v="12985"/>
    <n v="162.3125"/>
    <x v="1"/>
    <x v="55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x v="20"/>
    <n v="4300"/>
    <n v="78.181818181818187"/>
    <x v="0"/>
    <x v="51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x v="55"/>
    <n v="9134"/>
    <n v="149.73770491803279"/>
    <x v="1"/>
    <x v="144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x v="26"/>
    <n v="8864"/>
    <n v="253.25714285714284"/>
    <x v="1"/>
    <x v="67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x v="120"/>
    <n v="150755"/>
    <n v="100.16943521594683"/>
    <x v="1"/>
    <x v="20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x v="121"/>
    <n v="110279"/>
    <n v="121.99004424778761"/>
    <x v="1"/>
    <x v="145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x v="122"/>
    <n v="13439"/>
    <n v="137.13265306122449"/>
    <x v="1"/>
    <x v="146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x v="97"/>
    <n v="10804"/>
    <n v="415.53846153846149"/>
    <x v="1"/>
    <x v="147"/>
    <n v="74"/>
    <x v="2"/>
    <s v="AUD"/>
    <n v="1370840400"/>
    <n v="1371704400"/>
    <b v="0"/>
    <b v="0"/>
    <x v="3"/>
    <x v="3"/>
    <x v="3"/>
  </r>
  <r>
    <n v="168"/>
    <x v="168"/>
    <s v="Ergonomic uniform open system"/>
    <x v="123"/>
    <n v="40107"/>
    <n v="31.30913348946136"/>
    <x v="0"/>
    <x v="148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x v="124"/>
    <n v="98811"/>
    <n v="424.08154506437768"/>
    <x v="1"/>
    <x v="149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x v="125"/>
    <n v="5528"/>
    <n v="2.93886230728336"/>
    <x v="0"/>
    <x v="109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x v="70"/>
    <n v="521"/>
    <n v="10.63265306122449"/>
    <x v="0"/>
    <x v="62"/>
    <n v="104.2"/>
    <x v="1"/>
    <s v="USD"/>
    <n v="1395291600"/>
    <n v="1397192400"/>
    <b v="0"/>
    <b v="0"/>
    <x v="18"/>
    <x v="5"/>
    <x v="18"/>
  </r>
  <r>
    <n v="172"/>
    <x v="172"/>
    <s v="Centralized national firmware"/>
    <x v="126"/>
    <n v="663"/>
    <n v="82.875"/>
    <x v="0"/>
    <x v="150"/>
    <n v="25.5"/>
    <x v="1"/>
    <s v="USD"/>
    <n v="1405746000"/>
    <n v="1407042000"/>
    <b v="0"/>
    <b v="1"/>
    <x v="4"/>
    <x v="4"/>
    <x v="4"/>
  </r>
  <r>
    <n v="173"/>
    <x v="173"/>
    <s v="Cross-group 4thgeneration middleware"/>
    <x v="127"/>
    <n v="157635"/>
    <n v="163.01447776628748"/>
    <x v="1"/>
    <x v="15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x v="60"/>
    <n v="5368"/>
    <n v="894.66666666666674"/>
    <x v="1"/>
    <x v="44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x v="128"/>
    <n v="47459"/>
    <n v="26.191501103752756"/>
    <x v="0"/>
    <x v="152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x v="129"/>
    <n v="86060"/>
    <n v="74.834782608695647"/>
    <x v="0"/>
    <x v="153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x v="130"/>
    <n v="161593"/>
    <n v="416.47680412371136"/>
    <x v="1"/>
    <x v="154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x v="44"/>
    <n v="6927"/>
    <n v="96.208333333333329"/>
    <x v="0"/>
    <x v="155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x v="131"/>
    <n v="159185"/>
    <n v="357.71910112359546"/>
    <x v="1"/>
    <x v="156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x v="132"/>
    <n v="172736"/>
    <n v="308.45714285714286"/>
    <x v="1"/>
    <x v="15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x v="133"/>
    <n v="5315"/>
    <n v="61.802325581395344"/>
    <x v="0"/>
    <x v="158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x v="134"/>
    <n v="195750"/>
    <n v="722.32472324723244"/>
    <x v="1"/>
    <x v="159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x v="135"/>
    <n v="3525"/>
    <n v="69.117647058823522"/>
    <x v="0"/>
    <x v="99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x v="136"/>
    <n v="10550"/>
    <n v="293.05555555555554"/>
    <x v="1"/>
    <x v="16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x v="67"/>
    <n v="718"/>
    <n v="71.8"/>
    <x v="0"/>
    <x v="161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x v="137"/>
    <n v="28358"/>
    <n v="31.934684684684683"/>
    <x v="0"/>
    <x v="162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x v="138"/>
    <n v="138384"/>
    <n v="229.87375415282392"/>
    <x v="1"/>
    <x v="163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x v="139"/>
    <n v="2625"/>
    <n v="32.012195121951223"/>
    <x v="0"/>
    <x v="164"/>
    <n v="75"/>
    <x v="6"/>
    <s v="EUR"/>
    <n v="1417500000"/>
    <n v="1417586400"/>
    <b v="0"/>
    <b v="0"/>
    <x v="3"/>
    <x v="3"/>
    <x v="3"/>
  </r>
  <r>
    <n v="189"/>
    <x v="189"/>
    <s v="Switchable contextually-based access"/>
    <x v="140"/>
    <n v="45004"/>
    <n v="23.525352848928385"/>
    <x v="3"/>
    <x v="165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x v="41"/>
    <n v="2538"/>
    <n v="68.594594594594597"/>
    <x v="0"/>
    <x v="3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x v="141"/>
    <n v="3188"/>
    <n v="37.952380952380956"/>
    <x v="0"/>
    <x v="99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x v="142"/>
    <n v="8517"/>
    <n v="19.992957746478872"/>
    <x v="0"/>
    <x v="166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x v="47"/>
    <n v="3012"/>
    <n v="45.636363636363633"/>
    <x v="0"/>
    <x v="167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x v="143"/>
    <n v="8716"/>
    <n v="122.7605633802817"/>
    <x v="1"/>
    <x v="105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x v="144"/>
    <n v="57157"/>
    <n v="361.75316455696202"/>
    <x v="1"/>
    <x v="168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x v="139"/>
    <n v="5178"/>
    <n v="63.146341463414636"/>
    <x v="0"/>
    <x v="16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x v="145"/>
    <n v="163118"/>
    <n v="298.20475319926874"/>
    <x v="1"/>
    <x v="16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x v="146"/>
    <n v="6041"/>
    <n v="9.5585443037974684"/>
    <x v="0"/>
    <x v="170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x v="37"/>
    <n v="968"/>
    <n v="53.777777777777779"/>
    <x v="0"/>
    <x v="171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x v="0"/>
    <n v="2"/>
    <n v="2"/>
    <x v="0"/>
    <x v="49"/>
    <n v="2"/>
    <x v="0"/>
    <s v="CAD"/>
    <n v="1269493200"/>
    <n v="1270443600"/>
    <b v="0"/>
    <b v="0"/>
    <x v="3"/>
    <x v="3"/>
    <x v="3"/>
  </r>
  <r>
    <n v="201"/>
    <x v="201"/>
    <s v="Cross-platform bi-directional workforce"/>
    <x v="118"/>
    <n v="14305"/>
    <n v="681.19047619047615"/>
    <x v="1"/>
    <x v="144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x v="111"/>
    <n v="6543"/>
    <n v="78.831325301204828"/>
    <x v="3"/>
    <x v="17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x v="147"/>
    <n v="193413"/>
    <n v="134.40792216817235"/>
    <x v="1"/>
    <x v="173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x v="148"/>
    <n v="2529"/>
    <n v="3.3719999999999999"/>
    <x v="0"/>
    <x v="174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x v="81"/>
    <n v="5614"/>
    <n v="431.84615384615387"/>
    <x v="1"/>
    <x v="175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x v="25"/>
    <n v="3496"/>
    <n v="38.844444444444441"/>
    <x v="3"/>
    <x v="176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x v="67"/>
    <n v="4257"/>
    <n v="425.7"/>
    <x v="1"/>
    <x v="177"/>
    <n v="99"/>
    <x v="1"/>
    <s v="USD"/>
    <n v="1535432400"/>
    <n v="1537160400"/>
    <b v="0"/>
    <b v="1"/>
    <x v="1"/>
    <x v="1"/>
    <x v="1"/>
  </r>
  <r>
    <n v="208"/>
    <x v="208"/>
    <s v="Mandatory multi-tasking encryption"/>
    <x v="149"/>
    <n v="199110"/>
    <n v="101.12239715591672"/>
    <x v="1"/>
    <x v="178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x v="150"/>
    <n v="41212"/>
    <n v="21.188688946015425"/>
    <x v="2"/>
    <x v="179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x v="151"/>
    <n v="6338"/>
    <n v="67.425531914893625"/>
    <x v="0"/>
    <x v="31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x v="152"/>
    <n v="99100"/>
    <n v="94.923371647509583"/>
    <x v="0"/>
    <x v="180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x v="32"/>
    <n v="12300"/>
    <n v="151.85185185185185"/>
    <x v="1"/>
    <x v="170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x v="153"/>
    <n v="171549"/>
    <n v="195.16382252559728"/>
    <x v="1"/>
    <x v="181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x v="1"/>
    <n v="14324"/>
    <n v="1023.1428571428571"/>
    <x v="1"/>
    <x v="34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x v="154"/>
    <n v="6024"/>
    <n v="3.841836734693878"/>
    <x v="0"/>
    <x v="182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x v="155"/>
    <n v="188721"/>
    <n v="155.07066557107643"/>
    <x v="1"/>
    <x v="183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x v="156"/>
    <n v="57911"/>
    <n v="44.753477588871718"/>
    <x v="0"/>
    <x v="18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x v="57"/>
    <n v="12309"/>
    <n v="215.94736842105263"/>
    <x v="1"/>
    <x v="185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x v="157"/>
    <n v="138497"/>
    <n v="332.12709832134288"/>
    <x v="1"/>
    <x v="186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x v="58"/>
    <n v="667"/>
    <n v="8.4430379746835449"/>
    <x v="0"/>
    <x v="68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x v="158"/>
    <n v="119830"/>
    <n v="98.625514403292186"/>
    <x v="0"/>
    <x v="187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x v="73"/>
    <n v="6623"/>
    <n v="137.97916666666669"/>
    <x v="1"/>
    <x v="18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x v="159"/>
    <n v="81897"/>
    <n v="93.81099656357388"/>
    <x v="0"/>
    <x v="189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x v="160"/>
    <n v="186885"/>
    <n v="403.63930885529157"/>
    <x v="1"/>
    <x v="190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x v="161"/>
    <n v="176398"/>
    <n v="260.1740412979351"/>
    <x v="1"/>
    <x v="191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x v="162"/>
    <n v="10999"/>
    <n v="366.63333333333333"/>
    <x v="1"/>
    <x v="19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x v="163"/>
    <n v="102751"/>
    <n v="168.72085385878489"/>
    <x v="1"/>
    <x v="19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x v="164"/>
    <n v="165352"/>
    <n v="119.90717911530093"/>
    <x v="1"/>
    <x v="194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x v="165"/>
    <n v="165798"/>
    <n v="193.68925233644859"/>
    <x v="1"/>
    <x v="195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x v="166"/>
    <n v="10084"/>
    <n v="420.16666666666669"/>
    <x v="1"/>
    <x v="196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x v="44"/>
    <n v="5523"/>
    <n v="76.708333333333329"/>
    <x v="3"/>
    <x v="109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x v="74"/>
    <n v="5823"/>
    <n v="171.26470588235293"/>
    <x v="1"/>
    <x v="45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x v="167"/>
    <n v="6000"/>
    <n v="157.89473684210526"/>
    <x v="1"/>
    <x v="197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x v="168"/>
    <n v="8181"/>
    <n v="109.08"/>
    <x v="1"/>
    <x v="46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x v="133"/>
    <n v="3589"/>
    <n v="41.732558139534881"/>
    <x v="0"/>
    <x v="45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x v="169"/>
    <n v="4323"/>
    <n v="10.944303797468354"/>
    <x v="0"/>
    <x v="176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x v="29"/>
    <n v="14822"/>
    <n v="159.3763440860215"/>
    <x v="1"/>
    <x v="198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x v="166"/>
    <n v="10138"/>
    <n v="422.41666666666669"/>
    <x v="1"/>
    <x v="199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x v="170"/>
    <n v="3127"/>
    <n v="97.71875"/>
    <x v="0"/>
    <x v="142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x v="171"/>
    <n v="123124"/>
    <n v="418.78911564625849"/>
    <x v="1"/>
    <x v="200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x v="172"/>
    <n v="171729"/>
    <n v="101.91632047477745"/>
    <x v="1"/>
    <x v="7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x v="141"/>
    <n v="10729"/>
    <n v="127.72619047619047"/>
    <x v="1"/>
    <x v="201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x v="173"/>
    <n v="10240"/>
    <n v="445.21739130434781"/>
    <x v="1"/>
    <x v="202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x v="31"/>
    <n v="3988"/>
    <n v="569.71428571428578"/>
    <x v="1"/>
    <x v="4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x v="49"/>
    <n v="14771"/>
    <n v="509.34482758620686"/>
    <x v="1"/>
    <x v="203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x v="6"/>
    <n v="14649"/>
    <n v="325.5333333333333"/>
    <x v="1"/>
    <x v="4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x v="174"/>
    <n v="184658"/>
    <n v="932.61616161616166"/>
    <x v="1"/>
    <x v="20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x v="8"/>
    <n v="13103"/>
    <n v="211.33870967741933"/>
    <x v="1"/>
    <x v="205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x v="175"/>
    <n v="168095"/>
    <n v="273.32520325203251"/>
    <x v="1"/>
    <x v="206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x v="0"/>
    <n v="3"/>
    <n v="3"/>
    <x v="0"/>
    <x v="49"/>
    <n v="3"/>
    <x v="1"/>
    <s v="USD"/>
    <n v="1264399200"/>
    <n v="1267423200"/>
    <b v="0"/>
    <b v="0"/>
    <x v="1"/>
    <x v="1"/>
    <x v="1"/>
  </r>
  <r>
    <n v="251"/>
    <x v="250"/>
    <s v="Enhanced user-facing function"/>
    <x v="143"/>
    <n v="3840"/>
    <n v="54.084507042253513"/>
    <x v="0"/>
    <x v="196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x v="67"/>
    <n v="6263"/>
    <n v="626.29999999999995"/>
    <x v="1"/>
    <x v="207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x v="158"/>
    <n v="108161"/>
    <n v="89.021399176954731"/>
    <x v="0"/>
    <x v="208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x v="176"/>
    <n v="8505"/>
    <n v="184.89130434782609"/>
    <x v="1"/>
    <x v="39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x v="177"/>
    <n v="96735"/>
    <n v="120.16770186335404"/>
    <x v="1"/>
    <x v="209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x v="178"/>
    <n v="959"/>
    <n v="23.390243902439025"/>
    <x v="0"/>
    <x v="27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x v="57"/>
    <n v="8322"/>
    <n v="146"/>
    <x v="1"/>
    <x v="45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x v="92"/>
    <n v="13424"/>
    <n v="268.48"/>
    <x v="1"/>
    <x v="129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x v="37"/>
    <n v="10755"/>
    <n v="597.5"/>
    <x v="1"/>
    <x v="18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x v="9"/>
    <n v="9935"/>
    <n v="157.69841269841268"/>
    <x v="1"/>
    <x v="210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x v="179"/>
    <n v="26303"/>
    <n v="31.201660735468568"/>
    <x v="0"/>
    <x v="211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x v="12"/>
    <n v="5328"/>
    <n v="313.41176470588238"/>
    <x v="1"/>
    <x v="3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x v="49"/>
    <n v="10756"/>
    <n v="370.89655172413791"/>
    <x v="1"/>
    <x v="134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x v="180"/>
    <n v="165375"/>
    <n v="362.66447368421052"/>
    <x v="1"/>
    <x v="2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x v="70"/>
    <n v="6031"/>
    <n v="123.08163265306122"/>
    <x v="1"/>
    <x v="99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x v="181"/>
    <n v="85902"/>
    <n v="76.766756032171585"/>
    <x v="0"/>
    <x v="213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x v="182"/>
    <n v="143910"/>
    <n v="233.62012987012989"/>
    <x v="1"/>
    <x v="214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x v="42"/>
    <n v="2708"/>
    <n v="180.53333333333333"/>
    <x v="1"/>
    <x v="44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x v="26"/>
    <n v="8842"/>
    <n v="252.62857142857143"/>
    <x v="1"/>
    <x v="215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x v="183"/>
    <n v="47260"/>
    <n v="27.176538240368025"/>
    <x v="3"/>
    <x v="216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x v="184"/>
    <n v="1953"/>
    <n v="1.2706571242680547"/>
    <x v="2"/>
    <x v="217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x v="185"/>
    <n v="155349"/>
    <n v="304.0097847358121"/>
    <x v="1"/>
    <x v="218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x v="75"/>
    <n v="10704"/>
    <n v="137.23076923076923"/>
    <x v="1"/>
    <x v="219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x v="166"/>
    <n v="773"/>
    <n v="32.208333333333336"/>
    <x v="0"/>
    <x v="27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x v="61"/>
    <n v="9419"/>
    <n v="241.51282051282053"/>
    <x v="1"/>
    <x v="220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x v="20"/>
    <n v="5324"/>
    <n v="96.8"/>
    <x v="0"/>
    <x v="221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x v="31"/>
    <n v="7465"/>
    <n v="1066.4285714285716"/>
    <x v="1"/>
    <x v="100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x v="50"/>
    <n v="8799"/>
    <n v="325.88888888888891"/>
    <x v="1"/>
    <x v="222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x v="48"/>
    <n v="13656"/>
    <n v="170.70000000000002"/>
    <x v="1"/>
    <x v="223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x v="186"/>
    <n v="14536"/>
    <n v="581.44000000000005"/>
    <x v="1"/>
    <x v="224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x v="187"/>
    <n v="150552"/>
    <n v="91.520972644376897"/>
    <x v="0"/>
    <x v="225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x v="141"/>
    <n v="9076"/>
    <n v="108.04761904761904"/>
    <x v="1"/>
    <x v="221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x v="32"/>
    <n v="1517"/>
    <n v="18.728395061728396"/>
    <x v="0"/>
    <x v="226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x v="122"/>
    <n v="8153"/>
    <n v="83.193877551020407"/>
    <x v="0"/>
    <x v="227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x v="79"/>
    <n v="6357"/>
    <n v="706.33333333333337"/>
    <x v="1"/>
    <x v="228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x v="188"/>
    <n v="19557"/>
    <n v="17.446030330062445"/>
    <x v="3"/>
    <x v="229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x v="9"/>
    <n v="13213"/>
    <n v="209.73015873015873"/>
    <x v="1"/>
    <x v="230"/>
    <n v="75.07386363636364"/>
    <x v="1"/>
    <s v="USD"/>
    <n v="1430197200"/>
    <n v="1430197200"/>
    <b v="0"/>
    <b v="0"/>
    <x v="5"/>
    <x v="1"/>
    <x v="5"/>
  </r>
  <r>
    <n v="288"/>
    <x v="287"/>
    <s v="Secured global success"/>
    <x v="36"/>
    <n v="5476"/>
    <n v="97.785714285714292"/>
    <x v="0"/>
    <x v="231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x v="126"/>
    <n v="13474"/>
    <n v="1684.25"/>
    <x v="1"/>
    <x v="232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x v="189"/>
    <n v="91722"/>
    <n v="54.402135231316727"/>
    <x v="0"/>
    <x v="233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x v="37"/>
    <n v="8219"/>
    <n v="456.61111111111109"/>
    <x v="1"/>
    <x v="3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x v="190"/>
    <n v="717"/>
    <n v="9.8219178082191778"/>
    <x v="0"/>
    <x v="234"/>
    <n v="71.7"/>
    <x v="1"/>
    <s v="USD"/>
    <n v="1331874000"/>
    <n v="1333429200"/>
    <b v="0"/>
    <b v="0"/>
    <x v="0"/>
    <x v="0"/>
    <x v="0"/>
  </r>
  <r>
    <n v="293"/>
    <x v="292"/>
    <s v="Organized executive solution"/>
    <x v="191"/>
    <n v="1065"/>
    <n v="16.384615384615383"/>
    <x v="3"/>
    <x v="235"/>
    <n v="33.28125"/>
    <x v="6"/>
    <s v="EUR"/>
    <n v="1286254800"/>
    <n v="1287032400"/>
    <b v="0"/>
    <b v="0"/>
    <x v="3"/>
    <x v="3"/>
    <x v="3"/>
  </r>
  <r>
    <n v="294"/>
    <x v="293"/>
    <s v="Automated local emulation"/>
    <x v="60"/>
    <n v="8038"/>
    <n v="1339.6666666666667"/>
    <x v="1"/>
    <x v="236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x v="192"/>
    <n v="68769"/>
    <n v="35.650077760497666"/>
    <x v="0"/>
    <x v="237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x v="55"/>
    <n v="3352"/>
    <n v="54.950819672131146"/>
    <x v="0"/>
    <x v="63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x v="44"/>
    <n v="6785"/>
    <n v="94.236111111111114"/>
    <x v="0"/>
    <x v="238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x v="26"/>
    <n v="5037"/>
    <n v="143.91428571428571"/>
    <x v="1"/>
    <x v="239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x v="167"/>
    <n v="1954"/>
    <n v="51.421052631578945"/>
    <x v="0"/>
    <x v="240"/>
    <n v="39.877551020408163"/>
    <x v="1"/>
    <s v="USD"/>
    <n v="1456984800"/>
    <n v="1461819600"/>
    <b v="0"/>
    <b v="0"/>
    <x v="0"/>
    <x v="0"/>
    <x v="0"/>
  </r>
  <r>
    <n v="300"/>
    <x v="299"/>
    <s v="Focused executive core"/>
    <x v="0"/>
    <n v="5"/>
    <n v="5"/>
    <x v="0"/>
    <x v="49"/>
    <n v="5"/>
    <x v="3"/>
    <s v="DKK"/>
    <n v="1504069200"/>
    <n v="1504155600"/>
    <b v="0"/>
    <b v="1"/>
    <x v="9"/>
    <x v="5"/>
    <x v="9"/>
  </r>
  <r>
    <n v="301"/>
    <x v="300"/>
    <s v="Multi-channeled disintermediate policy"/>
    <x v="79"/>
    <n v="12102"/>
    <n v="1344.6666666666667"/>
    <x v="1"/>
    <x v="241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x v="193"/>
    <n v="24234"/>
    <n v="31.844940867279899"/>
    <x v="0"/>
    <x v="242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x v="74"/>
    <n v="2809"/>
    <n v="82.617647058823536"/>
    <x v="0"/>
    <x v="235"/>
    <n v="87.78125"/>
    <x v="1"/>
    <s v="USD"/>
    <n v="1452146400"/>
    <n v="1452578400"/>
    <b v="0"/>
    <b v="0"/>
    <x v="7"/>
    <x v="1"/>
    <x v="7"/>
  </r>
  <r>
    <n v="304"/>
    <x v="303"/>
    <s v="User-friendly discrete benchmark"/>
    <x v="118"/>
    <n v="11469"/>
    <n v="546.14285714285722"/>
    <x v="1"/>
    <x v="23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x v="54"/>
    <n v="8014"/>
    <n v="286.21428571428572"/>
    <x v="1"/>
    <x v="72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x v="191"/>
    <n v="514"/>
    <n v="7.9076923076923071"/>
    <x v="0"/>
    <x v="243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x v="194"/>
    <n v="43473"/>
    <n v="132.13677811550153"/>
    <x v="1"/>
    <x v="244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x v="195"/>
    <n v="87560"/>
    <n v="74.077834179357026"/>
    <x v="0"/>
    <x v="245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x v="178"/>
    <n v="3087"/>
    <n v="75.292682926829272"/>
    <x v="3"/>
    <x v="51"/>
    <n v="41.16"/>
    <x v="1"/>
    <s v="USD"/>
    <n v="1316581200"/>
    <n v="1318309200"/>
    <b v="0"/>
    <b v="1"/>
    <x v="7"/>
    <x v="1"/>
    <x v="7"/>
  </r>
  <r>
    <n v="310"/>
    <x v="309"/>
    <s v="Switchable zero tolerance website"/>
    <x v="75"/>
    <n v="1586"/>
    <n v="20.333333333333332"/>
    <x v="0"/>
    <x v="36"/>
    <n v="99.125"/>
    <x v="1"/>
    <s v="USD"/>
    <n v="1270789200"/>
    <n v="1272171600"/>
    <b v="0"/>
    <b v="0"/>
    <x v="11"/>
    <x v="6"/>
    <x v="11"/>
  </r>
  <r>
    <n v="311"/>
    <x v="310"/>
    <s v="Focused real-time help-desk"/>
    <x v="9"/>
    <n v="12812"/>
    <n v="203.36507936507937"/>
    <x v="1"/>
    <x v="246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x v="18"/>
    <n v="183345"/>
    <n v="310.2284263959391"/>
    <x v="1"/>
    <x v="247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x v="196"/>
    <n v="8697"/>
    <n v="395.31818181818181"/>
    <x v="1"/>
    <x v="248"/>
    <n v="39"/>
    <x v="1"/>
    <s v="USD"/>
    <n v="1330322400"/>
    <n v="1330495200"/>
    <b v="0"/>
    <b v="0"/>
    <x v="1"/>
    <x v="1"/>
    <x v="1"/>
  </r>
  <r>
    <n v="314"/>
    <x v="313"/>
    <s v="Realigned upward-trending strategy"/>
    <x v="1"/>
    <n v="4126"/>
    <n v="294.71428571428572"/>
    <x v="1"/>
    <x v="221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x v="40"/>
    <n v="3220"/>
    <n v="33.89473684210526"/>
    <x v="0"/>
    <x v="249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x v="103"/>
    <n v="6401"/>
    <n v="66.677083333333329"/>
    <x v="0"/>
    <x v="250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x v="47"/>
    <n v="1269"/>
    <n v="19.227272727272727"/>
    <x v="0"/>
    <x v="141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x v="57"/>
    <n v="903"/>
    <n v="15.842105263157894"/>
    <x v="0"/>
    <x v="68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x v="141"/>
    <n v="3251"/>
    <n v="38.702380952380956"/>
    <x v="3"/>
    <x v="251"/>
    <n v="50.796875"/>
    <x v="1"/>
    <s v="USD"/>
    <n v="1281589200"/>
    <n v="1283662800"/>
    <b v="0"/>
    <b v="0"/>
    <x v="2"/>
    <x v="2"/>
    <x v="2"/>
  </r>
  <r>
    <n v="320"/>
    <x v="319"/>
    <s v="Phased holistic implementation"/>
    <x v="197"/>
    <n v="8092"/>
    <n v="9.5876777251184837"/>
    <x v="0"/>
    <x v="175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x v="198"/>
    <n v="160422"/>
    <n v="94.144366197183089"/>
    <x v="0"/>
    <x v="194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x v="199"/>
    <n v="196377"/>
    <n v="166.56234096692114"/>
    <x v="1"/>
    <x v="252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x v="200"/>
    <n v="2148"/>
    <n v="24.134831460674157"/>
    <x v="0"/>
    <x v="150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x v="143"/>
    <n v="11648"/>
    <n v="164.05633802816902"/>
    <x v="1"/>
    <x v="253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x v="191"/>
    <n v="5897"/>
    <n v="90.723076923076931"/>
    <x v="0"/>
    <x v="107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x v="44"/>
    <n v="3326"/>
    <n v="46.194444444444443"/>
    <x v="0"/>
    <x v="5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x v="97"/>
    <n v="1002"/>
    <n v="38.53846153846154"/>
    <x v="0"/>
    <x v="254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x v="201"/>
    <n v="131826"/>
    <n v="133.56231003039514"/>
    <x v="1"/>
    <x v="255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x v="202"/>
    <n v="21477"/>
    <n v="22.896588486140725"/>
    <x v="2"/>
    <x v="57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x v="203"/>
    <n v="62330"/>
    <n v="184.95548961424333"/>
    <x v="1"/>
    <x v="256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x v="88"/>
    <n v="14643"/>
    <n v="443.72727272727275"/>
    <x v="1"/>
    <x v="257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x v="204"/>
    <n v="41396"/>
    <n v="199.9806763285024"/>
    <x v="1"/>
    <x v="258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x v="103"/>
    <n v="11900"/>
    <n v="123.95833333333333"/>
    <x v="1"/>
    <x v="259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x v="205"/>
    <n v="123538"/>
    <n v="186.61329305135951"/>
    <x v="1"/>
    <x v="260"/>
    <n v="110.99550763701707"/>
    <x v="1"/>
    <s v="USD"/>
    <n v="1515564000"/>
    <n v="1516168800"/>
    <b v="0"/>
    <b v="0"/>
    <x v="1"/>
    <x v="1"/>
    <x v="1"/>
  </r>
  <r>
    <n v="335"/>
    <x v="334"/>
    <s v="Operative uniform hub"/>
    <x v="206"/>
    <n v="198628"/>
    <n v="114.28538550057536"/>
    <x v="1"/>
    <x v="261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x v="207"/>
    <n v="68602"/>
    <n v="97.032531824611041"/>
    <x v="0"/>
    <x v="26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x v="208"/>
    <n v="116064"/>
    <n v="122.81904761904762"/>
    <x v="1"/>
    <x v="263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x v="209"/>
    <n v="125042"/>
    <n v="179.14326647564468"/>
    <x v="1"/>
    <x v="264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x v="210"/>
    <n v="108974"/>
    <n v="79.951577402787962"/>
    <x v="3"/>
    <x v="265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x v="211"/>
    <n v="34964"/>
    <n v="94.242587601078171"/>
    <x v="0"/>
    <x v="224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x v="212"/>
    <n v="96777"/>
    <n v="84.669291338582681"/>
    <x v="0"/>
    <x v="266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x v="213"/>
    <n v="31864"/>
    <n v="66.521920668058456"/>
    <x v="0"/>
    <x v="267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x v="25"/>
    <n v="4853"/>
    <n v="53.922222222222224"/>
    <x v="0"/>
    <x v="98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x v="214"/>
    <n v="82959"/>
    <n v="41.983299595141702"/>
    <x v="0"/>
    <x v="268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x v="215"/>
    <n v="23159"/>
    <n v="14.69479695431472"/>
    <x v="0"/>
    <x v="269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x v="48"/>
    <n v="2758"/>
    <n v="34.475000000000001"/>
    <x v="0"/>
    <x v="270"/>
    <n v="110.32"/>
    <x v="1"/>
    <s v="USD"/>
    <n v="1503550800"/>
    <n v="1508302800"/>
    <b v="0"/>
    <b v="1"/>
    <x v="7"/>
    <x v="1"/>
    <x v="7"/>
  </r>
  <r>
    <n v="347"/>
    <x v="346"/>
    <s v="Open-source full-range portal"/>
    <x v="79"/>
    <n v="12607"/>
    <n v="1400.7777777777778"/>
    <x v="1"/>
    <x v="27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x v="216"/>
    <n v="142823"/>
    <n v="71.770351758793964"/>
    <x v="0"/>
    <x v="272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x v="217"/>
    <n v="95958"/>
    <n v="53.074115044247783"/>
    <x v="0"/>
    <x v="27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x v="0"/>
    <n v="5"/>
    <n v="5"/>
    <x v="0"/>
    <x v="49"/>
    <n v="5"/>
    <x v="1"/>
    <s v="USD"/>
    <n v="1432098000"/>
    <n v="1433653200"/>
    <b v="0"/>
    <b v="1"/>
    <x v="17"/>
    <x v="1"/>
    <x v="17"/>
  </r>
  <r>
    <n v="351"/>
    <x v="350"/>
    <s v="Universal maximized methodology"/>
    <x v="218"/>
    <n v="94631"/>
    <n v="127.70715249662618"/>
    <x v="1"/>
    <x v="274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x v="54"/>
    <n v="977"/>
    <n v="34.892857142857139"/>
    <x v="0"/>
    <x v="254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x v="219"/>
    <n v="137961"/>
    <n v="410.59821428571428"/>
    <x v="1"/>
    <x v="275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x v="55"/>
    <n v="7548"/>
    <n v="123.73770491803278"/>
    <x v="1"/>
    <x v="175"/>
    <n v="94.35"/>
    <x v="3"/>
    <s v="DKK"/>
    <n v="1378184400"/>
    <n v="1378789200"/>
    <b v="0"/>
    <b v="0"/>
    <x v="4"/>
    <x v="4"/>
    <x v="4"/>
  </r>
  <r>
    <n v="355"/>
    <x v="354"/>
    <s v="Front-line scalable definition"/>
    <x v="167"/>
    <n v="2241"/>
    <n v="58.973684210526315"/>
    <x v="2"/>
    <x v="99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x v="29"/>
    <n v="3431"/>
    <n v="36.892473118279568"/>
    <x v="0"/>
    <x v="174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x v="173"/>
    <n v="4253"/>
    <n v="184.91304347826087"/>
    <x v="1"/>
    <x v="142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x v="62"/>
    <n v="1146"/>
    <n v="11.814432989690722"/>
    <x v="0"/>
    <x v="276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x v="220"/>
    <n v="11948"/>
    <n v="298.7"/>
    <x v="1"/>
    <x v="27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x v="221"/>
    <n v="135132"/>
    <n v="226.35175879396985"/>
    <x v="1"/>
    <x v="278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x v="20"/>
    <n v="9546"/>
    <n v="173.56363636363636"/>
    <x v="1"/>
    <x v="39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x v="41"/>
    <n v="13755"/>
    <n v="371.75675675675677"/>
    <x v="1"/>
    <x v="27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x v="5"/>
    <n v="8330"/>
    <n v="160.19230769230771"/>
    <x v="1"/>
    <x v="27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x v="79"/>
    <n v="14547"/>
    <n v="1616.3333333333335"/>
    <x v="1"/>
    <x v="129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x v="39"/>
    <n v="11735"/>
    <n v="733.4375"/>
    <x v="1"/>
    <x v="19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x v="37"/>
    <n v="10658"/>
    <n v="592.11111111111109"/>
    <x v="1"/>
    <x v="196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x v="34"/>
    <n v="1870"/>
    <n v="18.888888888888889"/>
    <x v="0"/>
    <x v="51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x v="5"/>
    <n v="14394"/>
    <n v="276.80769230769232"/>
    <x v="1"/>
    <x v="280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x v="91"/>
    <n v="14743"/>
    <n v="273.01851851851848"/>
    <x v="1"/>
    <x v="110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x v="222"/>
    <n v="178965"/>
    <n v="159.36331255565449"/>
    <x v="1"/>
    <x v="281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x v="223"/>
    <n v="128410"/>
    <n v="67.869978858350947"/>
    <x v="0"/>
    <x v="282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x v="79"/>
    <n v="14324"/>
    <n v="1591.5555555555554"/>
    <x v="1"/>
    <x v="283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x v="224"/>
    <n v="164291"/>
    <n v="730.18222222222221"/>
    <x v="1"/>
    <x v="284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x v="225"/>
    <n v="22073"/>
    <n v="13.185782556750297"/>
    <x v="0"/>
    <x v="165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x v="50"/>
    <n v="1479"/>
    <n v="54.777777777777779"/>
    <x v="0"/>
    <x v="270"/>
    <n v="59.16"/>
    <x v="1"/>
    <s v="USD"/>
    <n v="1444971600"/>
    <n v="1449900000"/>
    <b v="0"/>
    <b v="0"/>
    <x v="7"/>
    <x v="1"/>
    <x v="7"/>
  </r>
  <r>
    <n v="376"/>
    <x v="375"/>
    <s v="Mandatory uniform matrix"/>
    <x v="74"/>
    <n v="12275"/>
    <n v="361.02941176470591"/>
    <x v="1"/>
    <x v="54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x v="226"/>
    <n v="5098"/>
    <n v="10.257545271629779"/>
    <x v="0"/>
    <x v="78"/>
    <n v="40.14173228346457"/>
    <x v="1"/>
    <s v="USD"/>
    <n v="1571720400"/>
    <n v="1572933600"/>
    <b v="0"/>
    <b v="0"/>
    <x v="3"/>
    <x v="3"/>
    <x v="3"/>
  </r>
  <r>
    <n v="378"/>
    <x v="377"/>
    <s v="Managed stable function"/>
    <x v="227"/>
    <n v="24882"/>
    <n v="13.962962962962964"/>
    <x v="0"/>
    <x v="28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x v="44"/>
    <n v="2912"/>
    <n v="40.444444444444443"/>
    <x v="0"/>
    <x v="9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x v="186"/>
    <n v="4008"/>
    <n v="160.32"/>
    <x v="1"/>
    <x v="286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x v="98"/>
    <n v="9749"/>
    <n v="183.9433962264151"/>
    <x v="1"/>
    <x v="287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x v="14"/>
    <n v="5803"/>
    <n v="63.769230769230766"/>
    <x v="0"/>
    <x v="109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x v="9"/>
    <n v="14199"/>
    <n v="225.38095238095238"/>
    <x v="1"/>
    <x v="288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x v="228"/>
    <n v="196779"/>
    <n v="172.00961538461539"/>
    <x v="1"/>
    <x v="28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x v="229"/>
    <n v="56859"/>
    <n v="146.16709511568124"/>
    <x v="1"/>
    <x v="290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x v="230"/>
    <n v="103554"/>
    <n v="76.42361623616236"/>
    <x v="0"/>
    <x v="291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x v="231"/>
    <n v="42795"/>
    <n v="39.261467889908261"/>
    <x v="0"/>
    <x v="292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x v="232"/>
    <n v="12938"/>
    <n v="11.270034843205574"/>
    <x v="3"/>
    <x v="293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x v="233"/>
    <n v="101352"/>
    <n v="122.11084337349398"/>
    <x v="1"/>
    <x v="294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x v="166"/>
    <n v="4477"/>
    <n v="186.54166666666669"/>
    <x v="1"/>
    <x v="126"/>
    <n v="89.54"/>
    <x v="1"/>
    <s v="USD"/>
    <n v="1379048400"/>
    <n v="1380344400"/>
    <b v="0"/>
    <b v="0"/>
    <x v="14"/>
    <x v="7"/>
    <x v="14"/>
  </r>
  <r>
    <n v="391"/>
    <x v="390"/>
    <s v="Mandatory uniform strategy"/>
    <x v="234"/>
    <n v="4393"/>
    <n v="7.2731788079470201"/>
    <x v="0"/>
    <x v="295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x v="235"/>
    <n v="67546"/>
    <n v="65.642371234207957"/>
    <x v="0"/>
    <x v="296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x v="236"/>
    <n v="143788"/>
    <n v="228.96178343949046"/>
    <x v="1"/>
    <x v="297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x v="126"/>
    <n v="3755"/>
    <n v="469.37499999999994"/>
    <x v="1"/>
    <x v="298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x v="143"/>
    <n v="9238"/>
    <n v="130.11267605633802"/>
    <x v="1"/>
    <x v="1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x v="237"/>
    <n v="77012"/>
    <n v="167.05422993492408"/>
    <x v="1"/>
    <x v="299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x v="32"/>
    <n v="14083"/>
    <n v="173.8641975308642"/>
    <x v="1"/>
    <x v="211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x v="12"/>
    <n v="12202"/>
    <n v="717.76470588235293"/>
    <x v="1"/>
    <x v="300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x v="238"/>
    <n v="62127"/>
    <n v="63.850976361767728"/>
    <x v="0"/>
    <x v="30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x v="0"/>
    <n v="2"/>
    <n v="2"/>
    <x v="0"/>
    <x v="49"/>
    <n v="2"/>
    <x v="1"/>
    <s v="USD"/>
    <n v="1376629200"/>
    <n v="1378530000"/>
    <b v="0"/>
    <b v="1"/>
    <x v="14"/>
    <x v="7"/>
    <x v="14"/>
  </r>
  <r>
    <n v="401"/>
    <x v="399"/>
    <s v="Inverse radical hierarchy"/>
    <x v="79"/>
    <n v="13772"/>
    <n v="1530.2222222222222"/>
    <x v="1"/>
    <x v="302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x v="190"/>
    <n v="2946"/>
    <n v="40.356164383561641"/>
    <x v="0"/>
    <x v="174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x v="239"/>
    <n v="168820"/>
    <n v="86.220633299284984"/>
    <x v="0"/>
    <x v="303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x v="240"/>
    <n v="154321"/>
    <n v="315.58486707566465"/>
    <x v="1"/>
    <x v="304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x v="241"/>
    <n v="26527"/>
    <n v="89.618243243243242"/>
    <x v="0"/>
    <x v="30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x v="242"/>
    <n v="71583"/>
    <n v="182.14503816793894"/>
    <x v="1"/>
    <x v="306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x v="74"/>
    <n v="12100"/>
    <n v="355.88235294117646"/>
    <x v="1"/>
    <x v="307"/>
    <n v="25"/>
    <x v="3"/>
    <s v="DKK"/>
    <n v="1570942800"/>
    <n v="1571547600"/>
    <b v="0"/>
    <b v="0"/>
    <x v="3"/>
    <x v="3"/>
    <x v="3"/>
  </r>
  <r>
    <n v="408"/>
    <x v="406"/>
    <s v="Cloned leadingedge utilization"/>
    <x v="243"/>
    <n v="12129"/>
    <n v="131.83695652173913"/>
    <x v="1"/>
    <x v="110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x v="244"/>
    <n v="62804"/>
    <n v="46.315634218289084"/>
    <x v="0"/>
    <x v="308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x v="184"/>
    <n v="55536"/>
    <n v="36.132726089785294"/>
    <x v="2"/>
    <x v="309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x v="75"/>
    <n v="8161"/>
    <n v="104.62820512820512"/>
    <x v="1"/>
    <x v="17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x v="118"/>
    <n v="14046"/>
    <n v="668.85714285714289"/>
    <x v="1"/>
    <x v="38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x v="245"/>
    <n v="117628"/>
    <n v="62.072823218997364"/>
    <x v="2"/>
    <x v="310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x v="246"/>
    <n v="159405"/>
    <n v="84.699787460148784"/>
    <x v="0"/>
    <x v="311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x v="247"/>
    <n v="12552"/>
    <n v="11.059030837004405"/>
    <x v="0"/>
    <x v="312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x v="248"/>
    <n v="59007"/>
    <n v="43.838781575037146"/>
    <x v="0"/>
    <x v="313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x v="12"/>
    <n v="943"/>
    <n v="55.470588235294116"/>
    <x v="0"/>
    <x v="27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x v="249"/>
    <n v="93963"/>
    <n v="57.399511301160658"/>
    <x v="0"/>
    <x v="314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x v="250"/>
    <n v="140469"/>
    <n v="123.43497363796135"/>
    <x v="1"/>
    <x v="315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x v="92"/>
    <n v="6423"/>
    <n v="128.46"/>
    <x v="1"/>
    <x v="115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x v="151"/>
    <n v="6015"/>
    <n v="63.989361702127653"/>
    <x v="0"/>
    <x v="316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x v="251"/>
    <n v="11075"/>
    <n v="127.29885057471265"/>
    <x v="1"/>
    <x v="317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x v="252"/>
    <n v="15723"/>
    <n v="10.638024357239512"/>
    <x v="0"/>
    <x v="318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x v="135"/>
    <n v="2064"/>
    <n v="40.470588235294116"/>
    <x v="0"/>
    <x v="100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x v="50"/>
    <n v="7767"/>
    <n v="287.66666666666663"/>
    <x v="1"/>
    <x v="45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x v="37"/>
    <n v="10313"/>
    <n v="572.94444444444446"/>
    <x v="1"/>
    <x v="3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x v="253"/>
    <n v="197018"/>
    <n v="112.90429799426933"/>
    <x v="1"/>
    <x v="320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x v="254"/>
    <n v="47037"/>
    <n v="46.387573964497044"/>
    <x v="0"/>
    <x v="321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x v="255"/>
    <n v="173191"/>
    <n v="90.675916230366497"/>
    <x v="3"/>
    <x v="322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x v="32"/>
    <n v="5487"/>
    <n v="67.740740740740748"/>
    <x v="0"/>
    <x v="286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x v="135"/>
    <n v="9817"/>
    <n v="192.49019607843135"/>
    <x v="1"/>
    <x v="115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x v="106"/>
    <n v="6369"/>
    <n v="82.714285714285722"/>
    <x v="0"/>
    <x v="222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x v="256"/>
    <n v="65755"/>
    <n v="54.163920922570021"/>
    <x v="0"/>
    <x v="323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x v="91"/>
    <n v="903"/>
    <n v="16.722222222222221"/>
    <x v="3"/>
    <x v="234"/>
    <n v="90.3"/>
    <x v="0"/>
    <s v="CAD"/>
    <n v="1480572000"/>
    <n v="1481781600"/>
    <b v="1"/>
    <b v="0"/>
    <x v="3"/>
    <x v="3"/>
    <x v="3"/>
  </r>
  <r>
    <n v="435"/>
    <x v="431"/>
    <s v="Advanced discrete leverage"/>
    <x v="257"/>
    <n v="178120"/>
    <n v="116.87664041994749"/>
    <x v="1"/>
    <x v="324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x v="81"/>
    <n v="13678"/>
    <n v="1052.1538461538462"/>
    <x v="1"/>
    <x v="61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x v="32"/>
    <n v="9969"/>
    <n v="123.07407407407408"/>
    <x v="1"/>
    <x v="325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x v="111"/>
    <n v="14827"/>
    <n v="178.63855421686748"/>
    <x v="1"/>
    <x v="326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x v="258"/>
    <n v="100900"/>
    <n v="355.28169014084506"/>
    <x v="1"/>
    <x v="327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x v="259"/>
    <n v="165954"/>
    <n v="161.90634146341463"/>
    <x v="1"/>
    <x v="328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x v="260"/>
    <n v="1744"/>
    <n v="24.914285714285715"/>
    <x v="0"/>
    <x v="235"/>
    <n v="54.5"/>
    <x v="1"/>
    <s v="USD"/>
    <n v="1335416400"/>
    <n v="1337835600"/>
    <b v="0"/>
    <b v="0"/>
    <x v="8"/>
    <x v="2"/>
    <x v="8"/>
  </r>
  <r>
    <n v="442"/>
    <x v="438"/>
    <s v="Devolved system-worthy framework"/>
    <x v="91"/>
    <n v="10731"/>
    <n v="198.72222222222223"/>
    <x v="1"/>
    <x v="182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x v="29"/>
    <n v="3232"/>
    <n v="34.752688172043008"/>
    <x v="3"/>
    <x v="329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x v="8"/>
    <n v="10938"/>
    <n v="176.41935483870967"/>
    <x v="1"/>
    <x v="102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x v="118"/>
    <n v="10739"/>
    <n v="511.38095238095235"/>
    <x v="1"/>
    <x v="73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x v="85"/>
    <n v="5579"/>
    <n v="82.044117647058826"/>
    <x v="0"/>
    <x v="129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x v="261"/>
    <n v="37754"/>
    <n v="24.326030927835053"/>
    <x v="3"/>
    <x v="330"/>
    <n v="86"/>
    <x v="4"/>
    <s v="GBP"/>
    <n v="1513663200"/>
    <n v="1515045600"/>
    <b v="0"/>
    <b v="0"/>
    <x v="19"/>
    <x v="4"/>
    <x v="19"/>
  </r>
  <r>
    <n v="448"/>
    <x v="443"/>
    <s v="Object-based demand-driven strategy"/>
    <x v="262"/>
    <n v="45384"/>
    <n v="50.482758620689658"/>
    <x v="0"/>
    <x v="331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x v="79"/>
    <n v="8703"/>
    <n v="967"/>
    <x v="1"/>
    <x v="99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x v="0"/>
    <n v="4"/>
    <n v="4"/>
    <x v="0"/>
    <x v="49"/>
    <n v="4"/>
    <x v="0"/>
    <s v="CAD"/>
    <n v="1540098000"/>
    <n v="1542088800"/>
    <b v="0"/>
    <b v="0"/>
    <x v="10"/>
    <x v="4"/>
    <x v="10"/>
  </r>
  <r>
    <n v="451"/>
    <x v="446"/>
    <s v="Innovative exuding matrix"/>
    <x v="263"/>
    <n v="182302"/>
    <n v="122.84501347708894"/>
    <x v="1"/>
    <x v="332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x v="73"/>
    <n v="3045"/>
    <n v="63.4375"/>
    <x v="0"/>
    <x v="249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x v="264"/>
    <n v="102749"/>
    <n v="56.331688596491226"/>
    <x v="0"/>
    <x v="333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x v="220"/>
    <n v="1763"/>
    <n v="44.074999999999996"/>
    <x v="0"/>
    <x v="334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x v="265"/>
    <n v="137904"/>
    <n v="118.37253218884121"/>
    <x v="1"/>
    <x v="335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x v="266"/>
    <n v="152438"/>
    <n v="104.1243169398907"/>
    <x v="1"/>
    <x v="336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x v="92"/>
    <n v="1332"/>
    <n v="26.640000000000004"/>
    <x v="0"/>
    <x v="337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x v="267"/>
    <n v="118706"/>
    <n v="351.20118343195264"/>
    <x v="1"/>
    <x v="338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x v="9"/>
    <n v="5674"/>
    <n v="90.063492063492063"/>
    <x v="0"/>
    <x v="339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x v="166"/>
    <n v="4119"/>
    <n v="171.625"/>
    <x v="1"/>
    <x v="126"/>
    <n v="82.38"/>
    <x v="1"/>
    <s v="USD"/>
    <n v="1281330000"/>
    <n v="1281589200"/>
    <b v="0"/>
    <b v="0"/>
    <x v="3"/>
    <x v="3"/>
    <x v="3"/>
  </r>
  <r>
    <n v="461"/>
    <x v="456"/>
    <s v="Networked secondary structure"/>
    <x v="268"/>
    <n v="139354"/>
    <n v="141.04655870445345"/>
    <x v="1"/>
    <x v="34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x v="269"/>
    <n v="57734"/>
    <n v="30.57944915254237"/>
    <x v="0"/>
    <x v="341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x v="270"/>
    <n v="145265"/>
    <n v="108.16455696202532"/>
    <x v="1"/>
    <x v="342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x v="271"/>
    <n v="95020"/>
    <n v="133.45505617977528"/>
    <x v="1"/>
    <x v="343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x v="53"/>
    <n v="8829"/>
    <n v="187.85106382978722"/>
    <x v="1"/>
    <x v="175"/>
    <n v="110.3625"/>
    <x v="1"/>
    <s v="USD"/>
    <n v="1517032800"/>
    <n v="1517810400"/>
    <b v="0"/>
    <b v="0"/>
    <x v="18"/>
    <x v="5"/>
    <x v="18"/>
  </r>
  <r>
    <n v="466"/>
    <x v="461"/>
    <s v="Pre-emptive transitional frame"/>
    <x v="272"/>
    <n v="3984"/>
    <n v="332"/>
    <x v="1"/>
    <x v="344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x v="1"/>
    <n v="8053"/>
    <n v="575.21428571428578"/>
    <x v="1"/>
    <x v="27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x v="220"/>
    <n v="1620"/>
    <n v="40.5"/>
    <x v="0"/>
    <x v="36"/>
    <n v="101.25"/>
    <x v="1"/>
    <s v="USD"/>
    <n v="1555218000"/>
    <n v="1556600400"/>
    <b v="0"/>
    <b v="0"/>
    <x v="3"/>
    <x v="3"/>
    <x v="3"/>
  </r>
  <r>
    <n v="469"/>
    <x v="464"/>
    <s v="Assimilated neutral utilization"/>
    <x v="36"/>
    <n v="10328"/>
    <n v="184.42857142857144"/>
    <x v="1"/>
    <x v="122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x v="136"/>
    <n v="10289"/>
    <n v="285.80555555555554"/>
    <x v="1"/>
    <x v="345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x v="33"/>
    <n v="9889"/>
    <n v="319"/>
    <x v="1"/>
    <x v="346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x v="273"/>
    <n v="60342"/>
    <n v="39.234070221066318"/>
    <x v="0"/>
    <x v="347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x v="92"/>
    <n v="8907"/>
    <n v="178.14000000000001"/>
    <x v="1"/>
    <x v="88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x v="220"/>
    <n v="14606"/>
    <n v="365.15"/>
    <x v="1"/>
    <x v="23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x v="71"/>
    <n v="8432"/>
    <n v="113.94594594594594"/>
    <x v="1"/>
    <x v="57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x v="274"/>
    <n v="57122"/>
    <n v="29.828720626631856"/>
    <x v="0"/>
    <x v="348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x v="275"/>
    <n v="4613"/>
    <n v="54.270588235294113"/>
    <x v="0"/>
    <x v="86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x v="276"/>
    <n v="162603"/>
    <n v="236.34156976744185"/>
    <x v="1"/>
    <x v="349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x v="166"/>
    <n v="12310"/>
    <n v="512.91666666666663"/>
    <x v="1"/>
    <x v="350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x v="133"/>
    <n v="8656"/>
    <n v="100.65116279069768"/>
    <x v="1"/>
    <x v="215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x v="277"/>
    <n v="159931"/>
    <n v="81.348423194303152"/>
    <x v="0"/>
    <x v="351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x v="3"/>
    <n v="689"/>
    <n v="16.404761904761905"/>
    <x v="0"/>
    <x v="352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x v="278"/>
    <n v="48236"/>
    <n v="52.774617067833695"/>
    <x v="0"/>
    <x v="353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x v="241"/>
    <n v="77021"/>
    <n v="260.20608108108109"/>
    <x v="1"/>
    <x v="354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x v="279"/>
    <n v="27844"/>
    <n v="30.73289183222958"/>
    <x v="0"/>
    <x v="355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x v="5"/>
    <n v="702"/>
    <n v="13.5"/>
    <x v="0"/>
    <x v="356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x v="280"/>
    <n v="197024"/>
    <n v="178.62556663644605"/>
    <x v="1"/>
    <x v="357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x v="98"/>
    <n v="11663"/>
    <n v="220.0566037735849"/>
    <x v="1"/>
    <x v="127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x v="243"/>
    <n v="9339"/>
    <n v="101.5108695652174"/>
    <x v="1"/>
    <x v="72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x v="166"/>
    <n v="4596"/>
    <n v="191.5"/>
    <x v="1"/>
    <x v="358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x v="281"/>
    <n v="173437"/>
    <n v="305.34683098591546"/>
    <x v="1"/>
    <x v="120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x v="255"/>
    <n v="45831"/>
    <n v="23.995287958115181"/>
    <x v="3"/>
    <x v="359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x v="79"/>
    <n v="6514"/>
    <n v="723.77777777777771"/>
    <x v="1"/>
    <x v="251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x v="186"/>
    <n v="13684"/>
    <n v="547.36"/>
    <x v="1"/>
    <x v="360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x v="170"/>
    <n v="13264"/>
    <n v="414.49999999999994"/>
    <x v="1"/>
    <x v="13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x v="282"/>
    <n v="1667"/>
    <n v="0.90696409140369971"/>
    <x v="0"/>
    <x v="71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x v="122"/>
    <n v="3349"/>
    <n v="34.173469387755098"/>
    <x v="0"/>
    <x v="53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x v="283"/>
    <n v="46317"/>
    <n v="23.948810754912099"/>
    <x v="0"/>
    <x v="361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x v="284"/>
    <n v="78743"/>
    <n v="48.072649572649574"/>
    <x v="0"/>
    <x v="36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x v="0"/>
    <n v="0"/>
    <n v="0"/>
    <x v="0"/>
    <x v="0"/>
    <s v="0"/>
    <x v="1"/>
    <s v="USD"/>
    <n v="1367384400"/>
    <n v="1369803600"/>
    <b v="0"/>
    <b v="1"/>
    <x v="3"/>
    <x v="3"/>
    <x v="3"/>
  </r>
  <r>
    <n v="501"/>
    <x v="495"/>
    <s v="Focused coherent methodology"/>
    <x v="285"/>
    <n v="107743"/>
    <n v="70.145182291666657"/>
    <x v="0"/>
    <x v="363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x v="81"/>
    <n v="6889"/>
    <n v="529.92307692307691"/>
    <x v="1"/>
    <x v="129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x v="286"/>
    <n v="45983"/>
    <n v="180.32549019607845"/>
    <x v="1"/>
    <x v="364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x v="168"/>
    <n v="6924"/>
    <n v="92.320000000000007"/>
    <x v="0"/>
    <x v="197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x v="262"/>
    <n v="12497"/>
    <n v="13.901001112347053"/>
    <x v="0"/>
    <x v="365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x v="287"/>
    <n v="166874"/>
    <n v="927.07777777777767"/>
    <x v="1"/>
    <x v="366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x v="118"/>
    <n v="837"/>
    <n v="39.857142857142861"/>
    <x v="0"/>
    <x v="161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x v="288"/>
    <n v="193820"/>
    <n v="112.22929936305732"/>
    <x v="1"/>
    <x v="36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x v="172"/>
    <n v="119510"/>
    <n v="70.925816023738875"/>
    <x v="0"/>
    <x v="368"/>
    <n v="95"/>
    <x v="1"/>
    <s v="USD"/>
    <n v="1336194000"/>
    <n v="1337058000"/>
    <b v="0"/>
    <b v="0"/>
    <x v="3"/>
    <x v="3"/>
    <x v="3"/>
  </r>
  <r>
    <n v="510"/>
    <x v="502"/>
    <s v="Re-engineered mobile task-force"/>
    <x v="75"/>
    <n v="9289"/>
    <n v="119.08974358974358"/>
    <x v="1"/>
    <x v="54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x v="252"/>
    <n v="35498"/>
    <n v="24.017591339648174"/>
    <x v="0"/>
    <x v="369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x v="14"/>
    <n v="12678"/>
    <n v="139.31868131868131"/>
    <x v="1"/>
    <x v="370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x v="111"/>
    <n v="3260"/>
    <n v="39.277108433734945"/>
    <x v="3"/>
    <x v="164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x v="289"/>
    <n v="31123"/>
    <n v="22.439077144917089"/>
    <x v="3"/>
    <x v="371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x v="133"/>
    <n v="4797"/>
    <n v="55.779069767441861"/>
    <x v="0"/>
    <x v="221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x v="290"/>
    <n v="53324"/>
    <n v="42.523125996810208"/>
    <x v="0"/>
    <x v="372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x v="291"/>
    <n v="6608"/>
    <n v="112.00000000000001"/>
    <x v="1"/>
    <x v="373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x v="35"/>
    <n v="622"/>
    <n v="7.0681818181818183"/>
    <x v="0"/>
    <x v="234"/>
    <n v="62.2"/>
    <x v="1"/>
    <s v="USD"/>
    <n v="1519365600"/>
    <n v="1519538400"/>
    <b v="0"/>
    <b v="1"/>
    <x v="10"/>
    <x v="4"/>
    <x v="10"/>
  </r>
  <r>
    <n v="519"/>
    <x v="511"/>
    <s v="Exclusive asymmetric analyzer"/>
    <x v="96"/>
    <n v="180802"/>
    <n v="101.74563871693867"/>
    <x v="1"/>
    <x v="374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x v="126"/>
    <n v="3406"/>
    <n v="425.75"/>
    <x v="1"/>
    <x v="235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x v="4"/>
    <n v="11061"/>
    <n v="145.53947368421052"/>
    <x v="1"/>
    <x v="375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x v="292"/>
    <n v="16389"/>
    <n v="32.453465346534657"/>
    <x v="0"/>
    <x v="27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x v="79"/>
    <n v="6303"/>
    <n v="700.33333333333326"/>
    <x v="1"/>
    <x v="121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x v="127"/>
    <n v="81136"/>
    <n v="83.904860392967933"/>
    <x v="0"/>
    <x v="376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x v="118"/>
    <n v="1768"/>
    <n v="84.19047619047619"/>
    <x v="0"/>
    <x v="377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x v="111"/>
    <n v="12944"/>
    <n v="155.95180722891567"/>
    <x v="1"/>
    <x v="98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x v="223"/>
    <n v="188480"/>
    <n v="99.619450317124731"/>
    <x v="0"/>
    <x v="378"/>
    <n v="31"/>
    <x v="0"/>
    <s v="CAD"/>
    <n v="1454652000"/>
    <n v="1457762400"/>
    <b v="0"/>
    <b v="0"/>
    <x v="10"/>
    <x v="4"/>
    <x v="10"/>
  </r>
  <r>
    <n v="528"/>
    <x v="520"/>
    <s v="Focused leadingedge matrix"/>
    <x v="25"/>
    <n v="7227"/>
    <n v="80.300000000000011"/>
    <x v="0"/>
    <x v="175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x v="135"/>
    <n v="574"/>
    <n v="11.254901960784313"/>
    <x v="0"/>
    <x v="352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x v="293"/>
    <n v="96328"/>
    <n v="91.740952380952379"/>
    <x v="0"/>
    <x v="200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x v="294"/>
    <n v="178338"/>
    <n v="95.521156936261391"/>
    <x v="2"/>
    <x v="379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x v="39"/>
    <n v="8046"/>
    <n v="502.87499999999994"/>
    <x v="1"/>
    <x v="105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x v="295"/>
    <n v="184086"/>
    <n v="159.24394463667818"/>
    <x v="1"/>
    <x v="380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x v="296"/>
    <n v="13385"/>
    <n v="15.022446689113355"/>
    <x v="0"/>
    <x v="166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x v="97"/>
    <n v="12533"/>
    <n v="482.03846153846149"/>
    <x v="1"/>
    <x v="381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x v="122"/>
    <n v="14697"/>
    <n v="149.96938775510205"/>
    <x v="1"/>
    <x v="382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x v="197"/>
    <n v="98935"/>
    <n v="117.22156398104266"/>
    <x v="1"/>
    <x v="383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x v="297"/>
    <n v="57034"/>
    <n v="37.695968274950431"/>
    <x v="0"/>
    <x v="384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x v="122"/>
    <n v="7120"/>
    <n v="72.653061224489804"/>
    <x v="0"/>
    <x v="385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x v="98"/>
    <n v="14097"/>
    <n v="265.98113207547169"/>
    <x v="1"/>
    <x v="326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x v="298"/>
    <n v="43086"/>
    <n v="24.205617977528089"/>
    <x v="0"/>
    <x v="386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x v="299"/>
    <n v="1930"/>
    <n v="2.5064935064935066"/>
    <x v="0"/>
    <x v="240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x v="300"/>
    <n v="13864"/>
    <n v="16.329799764428738"/>
    <x v="0"/>
    <x v="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x v="54"/>
    <n v="7742"/>
    <n v="276.5"/>
    <x v="1"/>
    <x v="286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x v="301"/>
    <n v="164109"/>
    <n v="88.803571428571431"/>
    <x v="0"/>
    <x v="387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x v="3"/>
    <n v="6870"/>
    <n v="163.57142857142856"/>
    <x v="1"/>
    <x v="39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x v="81"/>
    <n v="12597"/>
    <n v="969"/>
    <x v="1"/>
    <x v="388"/>
    <n v="80.75"/>
    <x v="1"/>
    <s v="USD"/>
    <n v="1422165600"/>
    <n v="1423202400"/>
    <b v="0"/>
    <b v="0"/>
    <x v="6"/>
    <x v="4"/>
    <x v="6"/>
  </r>
  <r>
    <n v="548"/>
    <x v="540"/>
    <s v="Monitored discrete toolset"/>
    <x v="302"/>
    <n v="179074"/>
    <n v="270.91376701966715"/>
    <x v="1"/>
    <x v="389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x v="303"/>
    <n v="83843"/>
    <n v="284.21355932203392"/>
    <x v="1"/>
    <x v="390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x v="0"/>
    <n v="4"/>
    <n v="4"/>
    <x v="3"/>
    <x v="49"/>
    <n v="4"/>
    <x v="5"/>
    <s v="CHF"/>
    <n v="1330495200"/>
    <n v="1332306000"/>
    <b v="0"/>
    <b v="0"/>
    <x v="7"/>
    <x v="1"/>
    <x v="7"/>
  </r>
  <r>
    <n v="551"/>
    <x v="543"/>
    <s v="Streamlined upward-trending analyzer"/>
    <x v="304"/>
    <n v="105598"/>
    <n v="58.6329816768462"/>
    <x v="0"/>
    <x v="391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x v="25"/>
    <n v="8866"/>
    <n v="98.51111111111112"/>
    <x v="0"/>
    <x v="45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x v="305"/>
    <n v="75022"/>
    <n v="43.975381008206334"/>
    <x v="0"/>
    <x v="392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x v="40"/>
    <n v="14408"/>
    <n v="151.66315789473683"/>
    <x v="1"/>
    <x v="353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x v="9"/>
    <n v="14089"/>
    <n v="223.63492063492063"/>
    <x v="1"/>
    <x v="18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x v="5"/>
    <n v="12467"/>
    <n v="239.75"/>
    <x v="1"/>
    <x v="393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x v="46"/>
    <n v="11960"/>
    <n v="199.33333333333334"/>
    <x v="1"/>
    <x v="394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x v="306"/>
    <n v="7966"/>
    <n v="137.34482758620689"/>
    <x v="1"/>
    <x v="105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x v="307"/>
    <n v="106321"/>
    <n v="100.9696106362773"/>
    <x v="1"/>
    <x v="395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x v="77"/>
    <n v="158832"/>
    <n v="794.16"/>
    <x v="1"/>
    <x v="396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x v="162"/>
    <n v="11091"/>
    <n v="369.7"/>
    <x v="1"/>
    <x v="40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x v="34"/>
    <n v="1269"/>
    <n v="12.818181818181817"/>
    <x v="0"/>
    <x v="150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x v="41"/>
    <n v="5107"/>
    <n v="138.02702702702703"/>
    <x v="1"/>
    <x v="72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x v="308"/>
    <n v="141393"/>
    <n v="83.813278008298752"/>
    <x v="0"/>
    <x v="397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x v="309"/>
    <n v="194166"/>
    <n v="204.60063224446787"/>
    <x v="1"/>
    <x v="398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x v="29"/>
    <n v="4124"/>
    <n v="44.344086021505376"/>
    <x v="0"/>
    <x v="95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x v="85"/>
    <n v="14865"/>
    <n v="218.60294117647058"/>
    <x v="1"/>
    <x v="146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x v="310"/>
    <n v="134688"/>
    <n v="186.03314917127071"/>
    <x v="1"/>
    <x v="399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x v="311"/>
    <n v="47705"/>
    <n v="237.33830845771143"/>
    <x v="1"/>
    <x v="400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x v="312"/>
    <n v="95364"/>
    <n v="305.65384615384613"/>
    <x v="1"/>
    <x v="401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x v="26"/>
    <n v="3295"/>
    <n v="94.142857142857139"/>
    <x v="0"/>
    <x v="164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x v="25"/>
    <n v="4896"/>
    <n v="54.400000000000006"/>
    <x v="3"/>
    <x v="115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x v="313"/>
    <n v="7496"/>
    <n v="111.88059701492537"/>
    <x v="1"/>
    <x v="402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x v="50"/>
    <n v="9967"/>
    <n v="369.14814814814815"/>
    <x v="1"/>
    <x v="358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x v="314"/>
    <n v="52421"/>
    <n v="62.930372148859547"/>
    <x v="0"/>
    <x v="21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x v="62"/>
    <n v="6298"/>
    <n v="64.927835051546396"/>
    <x v="0"/>
    <x v="251"/>
    <n v="98.40625"/>
    <x v="1"/>
    <s v="USD"/>
    <n v="1509512400"/>
    <n v="1510984800"/>
    <b v="0"/>
    <b v="0"/>
    <x v="3"/>
    <x v="3"/>
    <x v="3"/>
  </r>
  <r>
    <n v="577"/>
    <x v="568"/>
    <s v="Adaptive 24hour projection"/>
    <x v="139"/>
    <n v="1546"/>
    <n v="18.853658536585368"/>
    <x v="3"/>
    <x v="95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x v="315"/>
    <n v="16168"/>
    <n v="16.754404145077721"/>
    <x v="0"/>
    <x v="242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x v="8"/>
    <n v="6269"/>
    <n v="101.11290322580646"/>
    <x v="1"/>
    <x v="215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x v="316"/>
    <n v="149578"/>
    <n v="341.5022831050228"/>
    <x v="1"/>
    <x v="403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x v="46"/>
    <n v="3841"/>
    <n v="64.016666666666666"/>
    <x v="0"/>
    <x v="83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x v="251"/>
    <n v="4531"/>
    <n v="52.080459770114942"/>
    <x v="0"/>
    <x v="344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x v="317"/>
    <n v="60934"/>
    <n v="322.40211640211641"/>
    <x v="1"/>
    <x v="404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x v="318"/>
    <n v="103255"/>
    <n v="119.50810185185186"/>
    <x v="1"/>
    <x v="405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x v="200"/>
    <n v="13065"/>
    <n v="146.79775280898878"/>
    <x v="1"/>
    <x v="158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x v="31"/>
    <n v="6654"/>
    <n v="950.57142857142856"/>
    <x v="1"/>
    <x v="406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x v="151"/>
    <n v="6852"/>
    <n v="72.893617021276597"/>
    <x v="0"/>
    <x v="388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x v="215"/>
    <n v="124517"/>
    <n v="79.008248730964468"/>
    <x v="0"/>
    <x v="407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x v="58"/>
    <n v="5113"/>
    <n v="64.721518987341781"/>
    <x v="0"/>
    <x v="408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x v="143"/>
    <n v="5824"/>
    <n v="82.028169014084511"/>
    <x v="0"/>
    <x v="99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x v="60"/>
    <n v="6226"/>
    <n v="1037.6666666666667"/>
    <x v="1"/>
    <x v="408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x v="154"/>
    <n v="20243"/>
    <n v="12.910076530612244"/>
    <x v="0"/>
    <x v="259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x v="319"/>
    <n v="188288"/>
    <n v="154.84210526315789"/>
    <x v="1"/>
    <x v="409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x v="320"/>
    <n v="11167"/>
    <n v="7.0991735537190088"/>
    <x v="0"/>
    <x v="144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x v="321"/>
    <n v="146595"/>
    <n v="208.52773826458036"/>
    <x v="1"/>
    <x v="410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x v="58"/>
    <n v="7875"/>
    <n v="99.683544303797461"/>
    <x v="0"/>
    <x v="236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x v="322"/>
    <n v="148779"/>
    <n v="201.59756097560978"/>
    <x v="1"/>
    <x v="411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x v="323"/>
    <n v="175868"/>
    <n v="162.09032258064516"/>
    <x v="1"/>
    <x v="412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x v="324"/>
    <n v="5112"/>
    <n v="3.6436208125445471"/>
    <x v="0"/>
    <x v="17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x v="0"/>
    <n v="5"/>
    <n v="5"/>
    <x v="0"/>
    <x v="49"/>
    <n v="5"/>
    <x v="4"/>
    <s v="GBP"/>
    <n v="1375160400"/>
    <n v="1376197200"/>
    <b v="0"/>
    <b v="0"/>
    <x v="0"/>
    <x v="0"/>
    <x v="0"/>
  </r>
  <r>
    <n v="601"/>
    <x v="590"/>
    <s v="Inverse neutral structure"/>
    <x v="9"/>
    <n v="13018"/>
    <n v="206.63492063492063"/>
    <x v="1"/>
    <x v="346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x v="325"/>
    <n v="91176"/>
    <n v="128.23628691983123"/>
    <x v="1"/>
    <x v="413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x v="98"/>
    <n v="6342"/>
    <n v="119.66037735849055"/>
    <x v="1"/>
    <x v="408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x v="326"/>
    <n v="151438"/>
    <n v="170.73055242390078"/>
    <x v="1"/>
    <x v="414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x v="88"/>
    <n v="6178"/>
    <n v="187.21212121212122"/>
    <x v="1"/>
    <x v="3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x v="74"/>
    <n v="6405"/>
    <n v="188.38235294117646"/>
    <x v="1"/>
    <x v="415"/>
    <n v="40.03125"/>
    <x v="4"/>
    <s v="GBP"/>
    <n v="1457330400"/>
    <n v="1458277200"/>
    <b v="0"/>
    <b v="0"/>
    <x v="1"/>
    <x v="1"/>
    <x v="1"/>
  </r>
  <r>
    <n v="607"/>
    <x v="596"/>
    <s v="Fundamental needs-based frame"/>
    <x v="327"/>
    <n v="180667"/>
    <n v="131.29869186046511"/>
    <x v="1"/>
    <x v="416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x v="61"/>
    <n v="11075"/>
    <n v="283.97435897435901"/>
    <x v="1"/>
    <x v="417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x v="83"/>
    <n v="12042"/>
    <n v="120.41999999999999"/>
    <x v="1"/>
    <x v="124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x v="328"/>
    <n v="179356"/>
    <n v="419.0560747663551"/>
    <x v="1"/>
    <x v="418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x v="139"/>
    <n v="1136"/>
    <n v="13.853658536585368"/>
    <x v="3"/>
    <x v="27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x v="8"/>
    <n v="8645"/>
    <n v="139.43548387096774"/>
    <x v="1"/>
    <x v="325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x v="65"/>
    <n v="1914"/>
    <n v="174"/>
    <x v="1"/>
    <x v="150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x v="329"/>
    <n v="41205"/>
    <n v="155.49056603773585"/>
    <x v="1"/>
    <x v="419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x v="275"/>
    <n v="14488"/>
    <n v="170.44705882352943"/>
    <x v="1"/>
    <x v="73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x v="330"/>
    <n v="12129"/>
    <n v="189.515625"/>
    <x v="1"/>
    <x v="202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x v="1"/>
    <n v="3496"/>
    <n v="249.71428571428572"/>
    <x v="1"/>
    <x v="12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x v="331"/>
    <n v="97037"/>
    <n v="48.860523665659613"/>
    <x v="0"/>
    <x v="420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x v="332"/>
    <n v="55757"/>
    <n v="28.461970393057683"/>
    <x v="0"/>
    <x v="355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x v="333"/>
    <n v="11525"/>
    <n v="268.02325581395348"/>
    <x v="1"/>
    <x v="5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x v="334"/>
    <n v="158669"/>
    <n v="619.80078125"/>
    <x v="1"/>
    <x v="421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x v="335"/>
    <n v="5916"/>
    <n v="3.1301587301587301"/>
    <x v="0"/>
    <x v="251"/>
    <n v="92.4375"/>
    <x v="1"/>
    <s v="USD"/>
    <n v="1523768400"/>
    <n v="1526014800"/>
    <b v="0"/>
    <b v="0"/>
    <x v="7"/>
    <x v="1"/>
    <x v="7"/>
  </r>
  <r>
    <n v="623"/>
    <x v="612"/>
    <s v="Organic actuating protocol"/>
    <x v="336"/>
    <n v="150806"/>
    <n v="159.92152704135739"/>
    <x v="1"/>
    <x v="422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x v="135"/>
    <n v="14249"/>
    <n v="279.39215686274508"/>
    <x v="1"/>
    <x v="423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x v="168"/>
    <n v="5803"/>
    <n v="77.373333333333335"/>
    <x v="0"/>
    <x v="197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x v="330"/>
    <n v="13205"/>
    <n v="206.32812500000003"/>
    <x v="1"/>
    <x v="288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x v="39"/>
    <n v="11108"/>
    <n v="694.25"/>
    <x v="1"/>
    <x v="110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x v="89"/>
    <n v="2884"/>
    <n v="151.78947368421052"/>
    <x v="1"/>
    <x v="87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x v="337"/>
    <n v="55476"/>
    <n v="64.58207217694995"/>
    <x v="0"/>
    <x v="424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x v="40"/>
    <n v="5973"/>
    <n v="62.873684210526314"/>
    <x v="3"/>
    <x v="215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x v="338"/>
    <n v="183756"/>
    <n v="310.39864864864865"/>
    <x v="1"/>
    <x v="425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x v="339"/>
    <n v="30902"/>
    <n v="42.859916782246884"/>
    <x v="2"/>
    <x v="426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x v="313"/>
    <n v="5569"/>
    <n v="83.119402985074629"/>
    <x v="0"/>
    <x v="339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x v="195"/>
    <n v="92824"/>
    <n v="78.531302876480552"/>
    <x v="3"/>
    <x v="427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x v="340"/>
    <n v="158590"/>
    <n v="114.09352517985612"/>
    <x v="1"/>
    <x v="428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x v="341"/>
    <n v="127591"/>
    <n v="64.537683358624179"/>
    <x v="0"/>
    <x v="429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x v="275"/>
    <n v="6750"/>
    <n v="79.411764705882348"/>
    <x v="0"/>
    <x v="167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x v="342"/>
    <n v="9318"/>
    <n v="11.419117647058824"/>
    <x v="0"/>
    <x v="115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x v="133"/>
    <n v="4832"/>
    <n v="56.186046511627907"/>
    <x v="2"/>
    <x v="430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x v="343"/>
    <n v="19769"/>
    <n v="16.501669449081803"/>
    <x v="0"/>
    <x v="431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x v="151"/>
    <n v="11277"/>
    <n v="119.96808510638297"/>
    <x v="1"/>
    <x v="346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x v="243"/>
    <n v="13382"/>
    <n v="145.45652173913044"/>
    <x v="1"/>
    <x v="30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x v="344"/>
    <n v="32986"/>
    <n v="221.38255033557047"/>
    <x v="1"/>
    <x v="432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x v="345"/>
    <n v="81984"/>
    <n v="48.396694214876035"/>
    <x v="0"/>
    <x v="433"/>
    <n v="28"/>
    <x v="0"/>
    <s v="CAD"/>
    <n v="1545112800"/>
    <n v="1546495200"/>
    <b v="0"/>
    <b v="0"/>
    <x v="3"/>
    <x v="3"/>
    <x v="3"/>
  </r>
  <r>
    <n v="645"/>
    <x v="634"/>
    <s v="Multi-lateral heuristic throughput"/>
    <x v="346"/>
    <n v="178483"/>
    <n v="92.911504424778755"/>
    <x v="0"/>
    <x v="434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x v="201"/>
    <n v="87448"/>
    <n v="88.599797365754824"/>
    <x v="0"/>
    <x v="43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x v="6"/>
    <n v="1863"/>
    <n v="41.4"/>
    <x v="0"/>
    <x v="6"/>
    <n v="103.5"/>
    <x v="1"/>
    <s v="USD"/>
    <n v="1523250000"/>
    <n v="1525323600"/>
    <b v="0"/>
    <b v="0"/>
    <x v="18"/>
    <x v="5"/>
    <x v="18"/>
  </r>
  <r>
    <n v="648"/>
    <x v="637"/>
    <s v="Vision-oriented local contingency"/>
    <x v="347"/>
    <n v="62174"/>
    <n v="63.056795131845846"/>
    <x v="3"/>
    <x v="419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x v="155"/>
    <n v="59003"/>
    <n v="48.482333607230892"/>
    <x v="0"/>
    <x v="436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x v="0"/>
    <n v="2"/>
    <n v="2"/>
    <x v="0"/>
    <x v="49"/>
    <n v="2"/>
    <x v="1"/>
    <s v="USD"/>
    <n v="1404795600"/>
    <n v="1407128400"/>
    <b v="0"/>
    <b v="0"/>
    <x v="17"/>
    <x v="1"/>
    <x v="17"/>
  </r>
  <r>
    <n v="651"/>
    <x v="640"/>
    <s v="Digitized analyzing capacity"/>
    <x v="348"/>
    <n v="174039"/>
    <n v="88.47941026944585"/>
    <x v="0"/>
    <x v="437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x v="83"/>
    <n v="12684"/>
    <n v="126.84"/>
    <x v="1"/>
    <x v="438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x v="60"/>
    <n v="14033"/>
    <n v="2338.833333333333"/>
    <x v="1"/>
    <x v="439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x v="349"/>
    <n v="177936"/>
    <n v="508.38857142857148"/>
    <x v="1"/>
    <x v="440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x v="350"/>
    <n v="13212"/>
    <n v="191.47826086956522"/>
    <x v="1"/>
    <x v="441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x v="351"/>
    <n v="49879"/>
    <n v="42.127533783783782"/>
    <x v="0"/>
    <x v="442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x v="83"/>
    <n v="824"/>
    <n v="8.24"/>
    <x v="0"/>
    <x v="443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x v="352"/>
    <n v="31594"/>
    <n v="60.064638783269963"/>
    <x v="3"/>
    <x v="444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x v="353"/>
    <n v="57010"/>
    <n v="47.232808616404313"/>
    <x v="0"/>
    <x v="424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x v="14"/>
    <n v="7438"/>
    <n v="81.736263736263737"/>
    <x v="0"/>
    <x v="385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x v="354"/>
    <n v="57872"/>
    <n v="54.187265917603"/>
    <x v="0"/>
    <x v="445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x v="14"/>
    <n v="8906"/>
    <n v="97.868131868131869"/>
    <x v="0"/>
    <x v="54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x v="83"/>
    <n v="7724"/>
    <n v="77.239999999999995"/>
    <x v="0"/>
    <x v="215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x v="355"/>
    <n v="26571"/>
    <n v="33.464735516372798"/>
    <x v="0"/>
    <x v="446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x v="135"/>
    <n v="12219"/>
    <n v="239.58823529411765"/>
    <x v="1"/>
    <x v="447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x v="33"/>
    <n v="1985"/>
    <n v="64.032258064516128"/>
    <x v="3"/>
    <x v="270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x v="350"/>
    <n v="12155"/>
    <n v="176.15942028985506"/>
    <x v="1"/>
    <x v="448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x v="356"/>
    <n v="5593"/>
    <n v="20.33818181818182"/>
    <x v="0"/>
    <x v="70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x v="357"/>
    <n v="175020"/>
    <n v="358.64754098360658"/>
    <x v="1"/>
    <x v="449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x v="358"/>
    <n v="75955"/>
    <n v="468.85802469135803"/>
    <x v="1"/>
    <x v="450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x v="359"/>
    <n v="119127"/>
    <n v="122.05635245901641"/>
    <x v="1"/>
    <x v="451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x v="360"/>
    <n v="110689"/>
    <n v="55.931783729156137"/>
    <x v="0"/>
    <x v="452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x v="36"/>
    <n v="2445"/>
    <n v="43.660714285714285"/>
    <x v="0"/>
    <x v="125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x v="361"/>
    <n v="57250"/>
    <n v="33.53837141183363"/>
    <x v="3"/>
    <x v="453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x v="62"/>
    <n v="11929"/>
    <n v="122.97938144329896"/>
    <x v="1"/>
    <x v="269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x v="362"/>
    <n v="118214"/>
    <n v="189.74959871589084"/>
    <x v="1"/>
    <x v="454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x v="98"/>
    <n v="4432"/>
    <n v="83.622641509433961"/>
    <x v="0"/>
    <x v="4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x v="105"/>
    <n v="17879"/>
    <n v="17.968844221105527"/>
    <x v="3"/>
    <x v="45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x v="1"/>
    <n v="14511"/>
    <n v="1036.5"/>
    <x v="1"/>
    <x v="456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x v="363"/>
    <n v="141822"/>
    <n v="97.405219780219781"/>
    <x v="0"/>
    <x v="457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x v="364"/>
    <n v="159037"/>
    <n v="86.386203150461711"/>
    <x v="0"/>
    <x v="458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x v="91"/>
    <n v="8109"/>
    <n v="150.16666666666666"/>
    <x v="1"/>
    <x v="459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x v="173"/>
    <n v="8244"/>
    <n v="358.43478260869563"/>
    <x v="1"/>
    <x v="98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x v="1"/>
    <n v="7600"/>
    <n v="542.85714285714289"/>
    <x v="1"/>
    <x v="46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x v="365"/>
    <n v="94501"/>
    <n v="67.500714285714281"/>
    <x v="0"/>
    <x v="461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x v="168"/>
    <n v="14381"/>
    <n v="191.74666666666667"/>
    <x v="1"/>
    <x v="38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x v="42"/>
    <n v="13980"/>
    <n v="932"/>
    <x v="1"/>
    <x v="462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x v="49"/>
    <n v="12449"/>
    <n v="429.27586206896552"/>
    <x v="1"/>
    <x v="463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x v="190"/>
    <n v="7348"/>
    <n v="100.65753424657535"/>
    <x v="1"/>
    <x v="464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x v="136"/>
    <n v="8158"/>
    <n v="226.61111111111109"/>
    <x v="1"/>
    <x v="257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x v="92"/>
    <n v="7119"/>
    <n v="142.38"/>
    <x v="1"/>
    <x v="465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x v="46"/>
    <n v="5438"/>
    <n v="90.633333333333326"/>
    <x v="0"/>
    <x v="385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x v="366"/>
    <n v="115396"/>
    <n v="63.966740576496676"/>
    <x v="0"/>
    <x v="466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x v="14"/>
    <n v="7656"/>
    <n v="84.131868131868131"/>
    <x v="0"/>
    <x v="467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x v="243"/>
    <n v="12322"/>
    <n v="133.93478260869566"/>
    <x v="1"/>
    <x v="468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x v="367"/>
    <n v="96888"/>
    <n v="59.042047531992694"/>
    <x v="0"/>
    <x v="46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x v="368"/>
    <n v="196960"/>
    <n v="152.80062063615205"/>
    <x v="1"/>
    <x v="470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x v="369"/>
    <n v="188057"/>
    <n v="446.69121140142522"/>
    <x v="1"/>
    <x v="471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x v="71"/>
    <n v="6245"/>
    <n v="84.391891891891888"/>
    <x v="0"/>
    <x v="75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x v="0"/>
    <n v="3"/>
    <n v="3"/>
    <x v="0"/>
    <x v="49"/>
    <n v="3"/>
    <x v="1"/>
    <s v="USD"/>
    <n v="1264399200"/>
    <n v="1265695200"/>
    <b v="0"/>
    <b v="0"/>
    <x v="8"/>
    <x v="2"/>
    <x v="8"/>
  </r>
  <r>
    <n v="701"/>
    <x v="686"/>
    <s v="Open-source multi-tasking methodology"/>
    <x v="370"/>
    <n v="91014"/>
    <n v="175.02692307692308"/>
    <x v="1"/>
    <x v="472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x v="251"/>
    <n v="4710"/>
    <n v="54.137931034482754"/>
    <x v="0"/>
    <x v="100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x v="371"/>
    <n v="197728"/>
    <n v="311.87381703470032"/>
    <x v="1"/>
    <x v="473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x v="251"/>
    <n v="10682"/>
    <n v="122.78160919540231"/>
    <x v="1"/>
    <x v="220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x v="372"/>
    <n v="168048"/>
    <n v="99.026517383618156"/>
    <x v="0"/>
    <x v="474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x v="2"/>
    <n v="138586"/>
    <n v="127.84686346863469"/>
    <x v="1"/>
    <x v="47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x v="190"/>
    <n v="11579"/>
    <n v="158.61643835616439"/>
    <x v="1"/>
    <x v="170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x v="12"/>
    <n v="12020"/>
    <n v="707.05882352941171"/>
    <x v="1"/>
    <x v="231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x v="122"/>
    <n v="13954"/>
    <n v="142.38775510204081"/>
    <x v="1"/>
    <x v="129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x v="333"/>
    <n v="6358"/>
    <n v="147.86046511627907"/>
    <x v="1"/>
    <x v="476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x v="8"/>
    <n v="1260"/>
    <n v="20.322580645161288"/>
    <x v="0"/>
    <x v="443"/>
    <n v="90"/>
    <x v="6"/>
    <s v="EUR"/>
    <n v="1453615200"/>
    <n v="1453788000"/>
    <b v="1"/>
    <b v="1"/>
    <x v="3"/>
    <x v="3"/>
    <x v="3"/>
  </r>
  <r>
    <n v="712"/>
    <x v="697"/>
    <s v="Programmable leadingedge contingency"/>
    <x v="126"/>
    <n v="14725"/>
    <n v="1840.625"/>
    <x v="1"/>
    <x v="381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x v="350"/>
    <n v="11174"/>
    <n v="161.94202898550725"/>
    <x v="1"/>
    <x v="459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x v="373"/>
    <n v="182036"/>
    <n v="472.82077922077923"/>
    <x v="1"/>
    <x v="477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x v="374"/>
    <n v="28870"/>
    <n v="24.466101694915253"/>
    <x v="0"/>
    <x v="478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x v="22"/>
    <n v="10353"/>
    <n v="517.65"/>
    <x v="1"/>
    <x v="144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x v="36"/>
    <n v="13868"/>
    <n v="247.64285714285714"/>
    <x v="1"/>
    <x v="479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x v="111"/>
    <n v="8317"/>
    <n v="100.20481927710843"/>
    <x v="1"/>
    <x v="480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x v="350"/>
    <n v="10557"/>
    <n v="153"/>
    <x v="1"/>
    <x v="300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x v="251"/>
    <n v="3227"/>
    <n v="37.091954022988503"/>
    <x v="3"/>
    <x v="63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x v="375"/>
    <n v="5429"/>
    <n v="4.392394822006473"/>
    <x v="3"/>
    <x v="101"/>
    <n v="90.483333333333334"/>
    <x v="1"/>
    <s v="USD"/>
    <n v="1522818000"/>
    <n v="1523336400"/>
    <b v="0"/>
    <b v="0"/>
    <x v="1"/>
    <x v="1"/>
    <x v="1"/>
  </r>
  <r>
    <n v="722"/>
    <x v="707"/>
    <s v="Proactive 24hour frame"/>
    <x v="376"/>
    <n v="75906"/>
    <n v="156.50721649484535"/>
    <x v="1"/>
    <x v="481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x v="70"/>
    <n v="13250"/>
    <n v="270.40816326530609"/>
    <x v="1"/>
    <x v="358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x v="141"/>
    <n v="11261"/>
    <n v="134.05952380952382"/>
    <x v="1"/>
    <x v="246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x v="377"/>
    <n v="97369"/>
    <n v="50.398033126293996"/>
    <x v="0"/>
    <x v="482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x v="378"/>
    <n v="48227"/>
    <n v="88.815837937384899"/>
    <x v="3"/>
    <x v="168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x v="200"/>
    <n v="14685"/>
    <n v="165"/>
    <x v="1"/>
    <x v="483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x v="3"/>
    <n v="735"/>
    <n v="17.5"/>
    <x v="0"/>
    <x v="234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x v="36"/>
    <n v="10397"/>
    <n v="185.66071428571428"/>
    <x v="1"/>
    <x v="393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x v="379"/>
    <n v="118847"/>
    <n v="412.6631944444444"/>
    <x v="1"/>
    <x v="130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x v="48"/>
    <n v="7220"/>
    <n v="90.25"/>
    <x v="3"/>
    <x v="3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x v="380"/>
    <n v="107622"/>
    <n v="91.984615384615381"/>
    <x v="0"/>
    <x v="484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x v="144"/>
    <n v="83267"/>
    <n v="527.00632911392404"/>
    <x v="1"/>
    <x v="485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x v="3"/>
    <n v="13404"/>
    <n v="319.14285714285711"/>
    <x v="1"/>
    <x v="48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x v="211"/>
    <n v="131404"/>
    <n v="354.18867924528303"/>
    <x v="1"/>
    <x v="487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x v="106"/>
    <n v="2533"/>
    <n v="32.896103896103895"/>
    <x v="3"/>
    <x v="226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x v="41"/>
    <n v="5028"/>
    <n v="135.8918918918919"/>
    <x v="1"/>
    <x v="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x v="381"/>
    <n v="1557"/>
    <n v="2.0843373493975905"/>
    <x v="0"/>
    <x v="27"/>
    <n v="103.8"/>
    <x v="1"/>
    <s v="USD"/>
    <n v="1416117600"/>
    <n v="1418018400"/>
    <b v="0"/>
    <b v="1"/>
    <x v="3"/>
    <x v="3"/>
    <x v="3"/>
  </r>
  <r>
    <n v="739"/>
    <x v="723"/>
    <s v="Multi-tiered discrete support"/>
    <x v="83"/>
    <n v="6100"/>
    <n v="61"/>
    <x v="0"/>
    <x v="27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x v="98"/>
    <n v="1592"/>
    <n v="30.037735849056602"/>
    <x v="0"/>
    <x v="36"/>
    <n v="99.5"/>
    <x v="1"/>
    <s v="USD"/>
    <n v="1486101600"/>
    <n v="1486360800"/>
    <b v="0"/>
    <b v="0"/>
    <x v="3"/>
    <x v="3"/>
    <x v="3"/>
  </r>
  <r>
    <n v="741"/>
    <x v="287"/>
    <s v="Balanced mobile alliance"/>
    <x v="272"/>
    <n v="14150"/>
    <n v="1179.1666666666665"/>
    <x v="1"/>
    <x v="406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x v="272"/>
    <n v="13513"/>
    <n v="1126.0833333333335"/>
    <x v="1"/>
    <x v="393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x v="61"/>
    <n v="504"/>
    <n v="12.923076923076923"/>
    <x v="0"/>
    <x v="68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x v="22"/>
    <n v="14240"/>
    <n v="712"/>
    <x v="1"/>
    <x v="382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x v="350"/>
    <n v="2091"/>
    <n v="30.304347826086957"/>
    <x v="0"/>
    <x v="298"/>
    <n v="61.5"/>
    <x v="1"/>
    <s v="USD"/>
    <n v="1275195600"/>
    <n v="1277528400"/>
    <b v="0"/>
    <b v="0"/>
    <x v="8"/>
    <x v="2"/>
    <x v="8"/>
  </r>
  <r>
    <n v="746"/>
    <x v="729"/>
    <s v="Automated system-worthy structure"/>
    <x v="382"/>
    <n v="118580"/>
    <n v="212.50896057347671"/>
    <x v="1"/>
    <x v="488"/>
    <n v="35"/>
    <x v="1"/>
    <s v="USD"/>
    <n v="1318136400"/>
    <n v="1318568400"/>
    <b v="0"/>
    <b v="0"/>
    <x v="2"/>
    <x v="2"/>
    <x v="2"/>
  </r>
  <r>
    <n v="747"/>
    <x v="730"/>
    <s v="Secured clear-thinking intranet"/>
    <x v="70"/>
    <n v="11214"/>
    <n v="228.85714285714286"/>
    <x v="1"/>
    <x v="489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x v="383"/>
    <n v="68137"/>
    <n v="34.959979476654695"/>
    <x v="3"/>
    <x v="490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x v="133"/>
    <n v="13527"/>
    <n v="157.29069767441862"/>
    <x v="1"/>
    <x v="491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x v="0"/>
    <n v="1"/>
    <n v="1"/>
    <x v="0"/>
    <x v="49"/>
    <n v="1"/>
    <x v="4"/>
    <s v="GBP"/>
    <n v="1277960400"/>
    <n v="1280120400"/>
    <b v="0"/>
    <b v="0"/>
    <x v="5"/>
    <x v="1"/>
    <x v="5"/>
  </r>
  <r>
    <n v="751"/>
    <x v="734"/>
    <s v="Universal value-added moderator"/>
    <x v="136"/>
    <n v="8363"/>
    <n v="232.30555555555554"/>
    <x v="1"/>
    <x v="492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x v="306"/>
    <n v="5362"/>
    <n v="92.448275862068968"/>
    <x v="3"/>
    <x v="493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x v="53"/>
    <n v="12065"/>
    <n v="256.70212765957444"/>
    <x v="1"/>
    <x v="231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x v="384"/>
    <n v="118603"/>
    <n v="168.47017045454547"/>
    <x v="1"/>
    <x v="494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x v="6"/>
    <n v="7496"/>
    <n v="166.57777777777778"/>
    <x v="1"/>
    <x v="495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x v="81"/>
    <n v="10037"/>
    <n v="772.07692307692309"/>
    <x v="1"/>
    <x v="496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x v="1"/>
    <n v="5696"/>
    <n v="406.85714285714283"/>
    <x v="1"/>
    <x v="493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x v="241"/>
    <n v="167005"/>
    <n v="564.20608108108115"/>
    <x v="1"/>
    <x v="497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x v="385"/>
    <n v="114615"/>
    <n v="68.426865671641792"/>
    <x v="0"/>
    <x v="498"/>
    <n v="89.964678178963894"/>
    <x v="1"/>
    <s v="USD"/>
    <n v="1517810400"/>
    <n v="1520402400"/>
    <b v="0"/>
    <b v="0"/>
    <x v="5"/>
    <x v="1"/>
    <x v="5"/>
  </r>
  <r>
    <n v="760"/>
    <x v="743"/>
    <s v="Virtual heuristic hub"/>
    <x v="386"/>
    <n v="16592"/>
    <n v="34.351966873706004"/>
    <x v="0"/>
    <x v="155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x v="196"/>
    <n v="14420"/>
    <n v="655.4545454545455"/>
    <x v="1"/>
    <x v="499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x v="26"/>
    <n v="6204"/>
    <n v="177.25714285714284"/>
    <x v="1"/>
    <x v="16"/>
    <n v="62.04"/>
    <x v="2"/>
    <s v="AUD"/>
    <n v="1354082400"/>
    <n v="1355032800"/>
    <b v="0"/>
    <b v="0"/>
    <x v="17"/>
    <x v="1"/>
    <x v="17"/>
  </r>
  <r>
    <n v="763"/>
    <x v="745"/>
    <s v="Inverse client-driven product"/>
    <x v="36"/>
    <n v="6338"/>
    <n v="113.17857142857144"/>
    <x v="1"/>
    <x v="500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x v="65"/>
    <n v="8010"/>
    <n v="728.18181818181824"/>
    <x v="1"/>
    <x v="496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x v="61"/>
    <n v="8125"/>
    <n v="208.33333333333334"/>
    <x v="1"/>
    <x v="40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x v="316"/>
    <n v="13653"/>
    <n v="31.171232876712331"/>
    <x v="0"/>
    <x v="501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x v="387"/>
    <n v="55372"/>
    <n v="56.967078189300416"/>
    <x v="0"/>
    <x v="502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x v="73"/>
    <n v="11088"/>
    <n v="231"/>
    <x v="1"/>
    <x v="503"/>
    <n v="73.92"/>
    <x v="1"/>
    <s v="USD"/>
    <n v="1386741600"/>
    <n v="1388037600"/>
    <b v="0"/>
    <b v="0"/>
    <x v="3"/>
    <x v="3"/>
    <x v="3"/>
  </r>
  <r>
    <n v="769"/>
    <x v="751"/>
    <s v="Devolved 24hour forecast"/>
    <x v="388"/>
    <n v="109106"/>
    <n v="86.867834394904463"/>
    <x v="0"/>
    <x v="504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x v="333"/>
    <n v="11642"/>
    <n v="270.74418604651163"/>
    <x v="1"/>
    <x v="505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x v="36"/>
    <n v="2769"/>
    <n v="49.446428571428569"/>
    <x v="3"/>
    <x v="150"/>
    <n v="106.5"/>
    <x v="1"/>
    <s v="USD"/>
    <n v="1548482400"/>
    <n v="1550815200"/>
    <b v="0"/>
    <b v="0"/>
    <x v="3"/>
    <x v="3"/>
    <x v="3"/>
  </r>
  <r>
    <n v="772"/>
    <x v="754"/>
    <s v="Persistent 3rdgeneration moratorium"/>
    <x v="389"/>
    <n v="169586"/>
    <n v="113.3596256684492"/>
    <x v="1"/>
    <x v="506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x v="390"/>
    <n v="101185"/>
    <n v="190.55555555555554"/>
    <x v="1"/>
    <x v="507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x v="92"/>
    <n v="6775"/>
    <n v="135.5"/>
    <x v="1"/>
    <x v="373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x v="151"/>
    <n v="968"/>
    <n v="10.297872340425531"/>
    <x v="0"/>
    <x v="234"/>
    <n v="96.8"/>
    <x v="1"/>
    <s v="USD"/>
    <n v="1415253600"/>
    <n v="1416117600"/>
    <b v="0"/>
    <b v="0"/>
    <x v="1"/>
    <x v="1"/>
    <x v="1"/>
  </r>
  <r>
    <n v="776"/>
    <x v="758"/>
    <s v="Synchronized multimedia frame"/>
    <x v="391"/>
    <n v="72623"/>
    <n v="65.544223826714799"/>
    <x v="0"/>
    <x v="508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x v="202"/>
    <n v="45987"/>
    <n v="49.026652452025587"/>
    <x v="0"/>
    <x v="103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x v="81"/>
    <n v="10243"/>
    <n v="787.92307692307691"/>
    <x v="1"/>
    <x v="5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x v="392"/>
    <n v="87293"/>
    <n v="80.306347746090154"/>
    <x v="0"/>
    <x v="509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x v="135"/>
    <n v="5421"/>
    <n v="106.29411764705883"/>
    <x v="1"/>
    <x v="55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x v="251"/>
    <n v="4414"/>
    <n v="50.735632183908038"/>
    <x v="3"/>
    <x v="75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x v="135"/>
    <n v="10981"/>
    <n v="215.31372549019611"/>
    <x v="1"/>
    <x v="510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x v="71"/>
    <n v="10451"/>
    <n v="141.22972972972974"/>
    <x v="1"/>
    <x v="18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x v="393"/>
    <n v="102535"/>
    <n v="115.33745781777279"/>
    <x v="1"/>
    <x v="511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x v="313"/>
    <n v="12939"/>
    <n v="193.11940298507463"/>
    <x v="1"/>
    <x v="78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x v="42"/>
    <n v="10946"/>
    <n v="729.73333333333335"/>
    <x v="1"/>
    <x v="512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x v="394"/>
    <n v="60994"/>
    <n v="99.66339869281046"/>
    <x v="0"/>
    <x v="513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x v="136"/>
    <n v="3174"/>
    <n v="88.166666666666671"/>
    <x v="2"/>
    <x v="249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x v="25"/>
    <n v="3351"/>
    <n v="37.233333333333334"/>
    <x v="0"/>
    <x v="430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x v="395"/>
    <n v="56774"/>
    <n v="30.540075309306079"/>
    <x v="3"/>
    <x v="260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x v="118"/>
    <n v="540"/>
    <n v="25.714285714285712"/>
    <x v="0"/>
    <x v="514"/>
    <n v="90"/>
    <x v="1"/>
    <s v="USD"/>
    <n v="1481436000"/>
    <n v="1482818400"/>
    <b v="0"/>
    <b v="0"/>
    <x v="0"/>
    <x v="0"/>
    <x v="0"/>
  </r>
  <r>
    <n v="792"/>
    <x v="774"/>
    <s v="Reduced 6thgeneration intranet"/>
    <x v="22"/>
    <n v="680"/>
    <n v="34"/>
    <x v="0"/>
    <x v="243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x v="65"/>
    <n v="13045"/>
    <n v="1185.909090909091"/>
    <x v="1"/>
    <x v="483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x v="47"/>
    <n v="8276"/>
    <n v="125.39393939393939"/>
    <x v="1"/>
    <x v="46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x v="143"/>
    <n v="1022"/>
    <n v="14.394366197183098"/>
    <x v="0"/>
    <x v="249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x v="75"/>
    <n v="4275"/>
    <n v="54.807692307692314"/>
    <x v="0"/>
    <x v="373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x v="4"/>
    <n v="8332"/>
    <n v="109.63157894736841"/>
    <x v="1"/>
    <x v="51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x v="74"/>
    <n v="6408"/>
    <n v="188.47058823529412"/>
    <x v="1"/>
    <x v="246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x v="396"/>
    <n v="73522"/>
    <n v="87.008284023668637"/>
    <x v="0"/>
    <x v="516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x v="0"/>
    <n v="1"/>
    <n v="1"/>
    <x v="0"/>
    <x v="49"/>
    <n v="1"/>
    <x v="5"/>
    <s v="CHF"/>
    <n v="1434085200"/>
    <n v="1434430800"/>
    <b v="0"/>
    <b v="0"/>
    <x v="1"/>
    <x v="1"/>
    <x v="1"/>
  </r>
  <r>
    <n v="801"/>
    <x v="783"/>
    <s v="User-friendly high-level initiative"/>
    <x v="173"/>
    <n v="4667"/>
    <n v="202.9130434782609"/>
    <x v="1"/>
    <x v="88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x v="8"/>
    <n v="12216"/>
    <n v="197.03225806451613"/>
    <x v="1"/>
    <x v="23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x v="55"/>
    <n v="6527"/>
    <n v="107"/>
    <x v="1"/>
    <x v="517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x v="97"/>
    <n v="6987"/>
    <n v="268.73076923076923"/>
    <x v="1"/>
    <x v="205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x v="62"/>
    <n v="4932"/>
    <n v="50.845360824742272"/>
    <x v="0"/>
    <x v="109"/>
    <n v="73.611940298507463"/>
    <x v="2"/>
    <s v="AUD"/>
    <n v="1416031200"/>
    <n v="1420437600"/>
    <b v="0"/>
    <b v="0"/>
    <x v="4"/>
    <x v="4"/>
    <x v="4"/>
  </r>
  <r>
    <n v="806"/>
    <x v="788"/>
    <s v="Adaptive holistic hub"/>
    <x v="31"/>
    <n v="8262"/>
    <n v="1180.2857142857142"/>
    <x v="1"/>
    <x v="70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x v="31"/>
    <n v="1848"/>
    <n v="264"/>
    <x v="1"/>
    <x v="177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x v="5"/>
    <n v="1583"/>
    <n v="30.44230769230769"/>
    <x v="0"/>
    <x v="161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x v="397"/>
    <n v="88536"/>
    <n v="62.880681818181813"/>
    <x v="0"/>
    <x v="51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x v="330"/>
    <n v="12360"/>
    <n v="193.125"/>
    <x v="1"/>
    <x v="394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x v="398"/>
    <n v="71320"/>
    <n v="77.102702702702715"/>
    <x v="0"/>
    <x v="8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x v="221"/>
    <n v="134640"/>
    <n v="225.52763819095478"/>
    <x v="1"/>
    <x v="519"/>
    <n v="48"/>
    <x v="0"/>
    <s v="CAD"/>
    <n v="1523854800"/>
    <n v="1524286800"/>
    <b v="0"/>
    <b v="0"/>
    <x v="9"/>
    <x v="5"/>
    <x v="9"/>
  </r>
  <r>
    <n v="813"/>
    <x v="794"/>
    <s v="Diverse high-level attitude"/>
    <x v="170"/>
    <n v="7661"/>
    <n v="239.40625"/>
    <x v="1"/>
    <x v="520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x v="170"/>
    <n v="2950"/>
    <n v="92.1875"/>
    <x v="0"/>
    <x v="521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x v="25"/>
    <n v="11721"/>
    <n v="130.23333333333335"/>
    <x v="1"/>
    <x v="236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x v="173"/>
    <n v="14150"/>
    <n v="615.21739130434787"/>
    <x v="1"/>
    <x v="221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x v="399"/>
    <n v="189192"/>
    <n v="368.79532163742692"/>
    <x v="1"/>
    <x v="522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x v="31"/>
    <n v="7664"/>
    <n v="1094.8571428571429"/>
    <x v="1"/>
    <x v="464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x v="200"/>
    <n v="4509"/>
    <n v="50.662921348314605"/>
    <x v="0"/>
    <x v="523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x v="42"/>
    <n v="12009"/>
    <n v="800.6"/>
    <x v="1"/>
    <x v="524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x v="70"/>
    <n v="14273"/>
    <n v="291.28571428571428"/>
    <x v="1"/>
    <x v="155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x v="400"/>
    <n v="188982"/>
    <n v="349.9666666666667"/>
    <x v="1"/>
    <x v="525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x v="178"/>
    <n v="14640"/>
    <n v="357.07317073170731"/>
    <x v="1"/>
    <x v="526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x v="401"/>
    <n v="107516"/>
    <n v="126.48941176470588"/>
    <x v="1"/>
    <x v="527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x v="136"/>
    <n v="13950"/>
    <n v="387.5"/>
    <x v="1"/>
    <x v="144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x v="54"/>
    <n v="12797"/>
    <n v="457.03571428571428"/>
    <x v="1"/>
    <x v="346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x v="173"/>
    <n v="6134"/>
    <n v="266.69565217391306"/>
    <x v="1"/>
    <x v="17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x v="143"/>
    <n v="4899"/>
    <n v="69"/>
    <x v="0"/>
    <x v="131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x v="103"/>
    <n v="4929"/>
    <n v="51.34375"/>
    <x v="0"/>
    <x v="110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x v="319"/>
    <n v="1424"/>
    <n v="1.1710526315789473"/>
    <x v="0"/>
    <x v="528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x v="402"/>
    <n v="105817"/>
    <n v="108.97734294541709"/>
    <x v="1"/>
    <x v="529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x v="403"/>
    <n v="136156"/>
    <n v="315.17592592592592"/>
    <x v="1"/>
    <x v="265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x v="85"/>
    <n v="10723"/>
    <n v="157.69117647058823"/>
    <x v="1"/>
    <x v="34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x v="190"/>
    <n v="11228"/>
    <n v="153.8082191780822"/>
    <x v="1"/>
    <x v="530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x v="404"/>
    <n v="77355"/>
    <n v="89.738979118329468"/>
    <x v="0"/>
    <x v="531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x v="32"/>
    <n v="6086"/>
    <n v="75.135802469135797"/>
    <x v="0"/>
    <x v="115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x v="405"/>
    <n v="150960"/>
    <n v="852.88135593220341"/>
    <x v="1"/>
    <x v="532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x v="330"/>
    <n v="8890"/>
    <n v="138.90625"/>
    <x v="1"/>
    <x v="210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x v="106"/>
    <n v="14644"/>
    <n v="190.18181818181819"/>
    <x v="1"/>
    <x v="144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x v="406"/>
    <n v="116583"/>
    <n v="100.24333619948409"/>
    <x v="1"/>
    <x v="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x v="14"/>
    <n v="12991"/>
    <n v="142.75824175824175"/>
    <x v="1"/>
    <x v="287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x v="42"/>
    <n v="8447"/>
    <n v="563.13333333333333"/>
    <x v="1"/>
    <x v="227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x v="35"/>
    <n v="2703"/>
    <n v="30.715909090909086"/>
    <x v="0"/>
    <x v="254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x v="35"/>
    <n v="8747"/>
    <n v="99.39772727272728"/>
    <x v="3"/>
    <x v="115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x v="407"/>
    <n v="138087"/>
    <n v="197.54935622317598"/>
    <x v="1"/>
    <x v="53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x v="67"/>
    <n v="5085"/>
    <n v="508.5"/>
    <x v="1"/>
    <x v="44"/>
    <n v="105.9375"/>
    <x v="1"/>
    <s v="USD"/>
    <n v="1532149200"/>
    <n v="1535259600"/>
    <b v="1"/>
    <b v="1"/>
    <x v="2"/>
    <x v="2"/>
    <x v="2"/>
  </r>
  <r>
    <n v="847"/>
    <x v="827"/>
    <s v="Distributed actuating project"/>
    <x v="53"/>
    <n v="11174"/>
    <n v="237.74468085106383"/>
    <x v="1"/>
    <x v="46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x v="170"/>
    <n v="10831"/>
    <n v="338.46875"/>
    <x v="1"/>
    <x v="535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x v="313"/>
    <n v="8917"/>
    <n v="133.08955223880596"/>
    <x v="1"/>
    <x v="253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x v="0"/>
    <n v="1"/>
    <n v="1"/>
    <x v="0"/>
    <x v="49"/>
    <n v="1"/>
    <x v="1"/>
    <s v="USD"/>
    <n v="1321682400"/>
    <n v="1322978400"/>
    <b v="1"/>
    <b v="0"/>
    <x v="1"/>
    <x v="1"/>
    <x v="1"/>
  </r>
  <r>
    <n v="851"/>
    <x v="831"/>
    <s v="Object-based needs-based info-mediaries"/>
    <x v="46"/>
    <n v="12468"/>
    <n v="207.79999999999998"/>
    <x v="1"/>
    <x v="415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x v="70"/>
    <n v="2505"/>
    <n v="51.122448979591837"/>
    <x v="0"/>
    <x v="249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x v="408"/>
    <n v="111502"/>
    <n v="652.05847953216369"/>
    <x v="1"/>
    <x v="50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x v="409"/>
    <n v="194309"/>
    <n v="113.63099415204678"/>
    <x v="1"/>
    <x v="536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x v="410"/>
    <n v="23956"/>
    <n v="102.37606837606839"/>
    <x v="1"/>
    <x v="15"/>
    <n v="53"/>
    <x v="2"/>
    <s v="AUD"/>
    <n v="1308373200"/>
    <n v="1311051600"/>
    <b v="0"/>
    <b v="0"/>
    <x v="3"/>
    <x v="3"/>
    <x v="3"/>
  </r>
  <r>
    <n v="856"/>
    <x v="764"/>
    <s v="Profound composite core"/>
    <x v="166"/>
    <n v="8558"/>
    <n v="356.58333333333331"/>
    <x v="1"/>
    <x v="1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x v="98"/>
    <n v="7413"/>
    <n v="139.86792452830187"/>
    <x v="1"/>
    <x v="537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x v="220"/>
    <n v="2778"/>
    <n v="69.45"/>
    <x v="0"/>
    <x v="164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x v="190"/>
    <n v="2594"/>
    <n v="35.534246575342465"/>
    <x v="0"/>
    <x v="377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x v="22"/>
    <n v="5033"/>
    <n v="251.65"/>
    <x v="1"/>
    <x v="167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x v="35"/>
    <n v="9317"/>
    <n v="105.87500000000001"/>
    <x v="1"/>
    <x v="25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x v="26"/>
    <n v="6560"/>
    <n v="187.42857142857144"/>
    <x v="1"/>
    <x v="72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x v="1"/>
    <n v="5415"/>
    <n v="386.78571428571428"/>
    <x v="1"/>
    <x v="538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x v="3"/>
    <n v="14577"/>
    <n v="347.07142857142856"/>
    <x v="1"/>
    <x v="503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x v="411"/>
    <n v="150515"/>
    <n v="185.82098765432099"/>
    <x v="1"/>
    <x v="539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x v="412"/>
    <n v="79045"/>
    <n v="43.241247264770237"/>
    <x v="3"/>
    <x v="540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x v="73"/>
    <n v="7797"/>
    <n v="162.4375"/>
    <x v="1"/>
    <x v="402"/>
    <n v="25.99"/>
    <x v="1"/>
    <s v="USD"/>
    <n v="1539061200"/>
    <n v="1539579600"/>
    <b v="0"/>
    <b v="0"/>
    <x v="0"/>
    <x v="0"/>
    <x v="0"/>
  </r>
  <r>
    <n v="868"/>
    <x v="847"/>
    <s v="Front-line web-enabled installation"/>
    <x v="260"/>
    <n v="12939"/>
    <n v="184.84285714285716"/>
    <x v="1"/>
    <x v="105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x v="413"/>
    <n v="38376"/>
    <n v="23.703520691785052"/>
    <x v="0"/>
    <x v="541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x v="106"/>
    <n v="6920"/>
    <n v="89.870129870129873"/>
    <x v="0"/>
    <x v="246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x v="414"/>
    <n v="194912"/>
    <n v="272.6041958041958"/>
    <x v="1"/>
    <x v="542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x v="53"/>
    <n v="7992"/>
    <n v="170.04255319148936"/>
    <x v="1"/>
    <x v="543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x v="369"/>
    <n v="79268"/>
    <n v="188.28503562945369"/>
    <x v="1"/>
    <x v="544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x v="415"/>
    <n v="139468"/>
    <n v="346.93532338308455"/>
    <x v="1"/>
    <x v="545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x v="58"/>
    <n v="5465"/>
    <n v="69.177215189873422"/>
    <x v="0"/>
    <x v="109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x v="111"/>
    <n v="2111"/>
    <n v="25.433734939759034"/>
    <x v="0"/>
    <x v="176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x v="416"/>
    <n v="126628"/>
    <n v="77.400977995110026"/>
    <x v="0"/>
    <x v="546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x v="50"/>
    <n v="1012"/>
    <n v="37.481481481481481"/>
    <x v="0"/>
    <x v="65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x v="67"/>
    <n v="5438"/>
    <n v="543.79999999999995"/>
    <x v="1"/>
    <x v="4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x v="396"/>
    <n v="193101"/>
    <n v="228.52189349112427"/>
    <x v="1"/>
    <x v="547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x v="417"/>
    <n v="31665"/>
    <n v="38.948339483394832"/>
    <x v="0"/>
    <x v="15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x v="126"/>
    <n v="2960"/>
    <n v="370"/>
    <x v="1"/>
    <x v="175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x v="74"/>
    <n v="8089"/>
    <n v="237.91176470588232"/>
    <x v="1"/>
    <x v="548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x v="418"/>
    <n v="109374"/>
    <n v="64.036299765807954"/>
    <x v="0"/>
    <x v="549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x v="37"/>
    <n v="2129"/>
    <n v="118.27777777777777"/>
    <x v="1"/>
    <x v="550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x v="419"/>
    <n v="127745"/>
    <n v="84.824037184594957"/>
    <x v="0"/>
    <x v="551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x v="75"/>
    <n v="2289"/>
    <n v="29.346153846153843"/>
    <x v="0"/>
    <x v="249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x v="306"/>
    <n v="12174"/>
    <n v="209.89655172413794"/>
    <x v="1"/>
    <x v="552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x v="36"/>
    <n v="9508"/>
    <n v="169.78571428571431"/>
    <x v="1"/>
    <x v="393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x v="420"/>
    <n v="155849"/>
    <n v="115.95907738095239"/>
    <x v="1"/>
    <x v="553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x v="162"/>
    <n v="7758"/>
    <n v="258.59999999999997"/>
    <x v="1"/>
    <x v="34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x v="46"/>
    <n v="13835"/>
    <n v="230.58333333333331"/>
    <x v="1"/>
    <x v="554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x v="141"/>
    <n v="10770"/>
    <n v="128.21428571428572"/>
    <x v="1"/>
    <x v="134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x v="12"/>
    <n v="3208"/>
    <n v="188.70588235294116"/>
    <x v="1"/>
    <x v="75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x v="421"/>
    <n v="11108"/>
    <n v="6.9511889862327907"/>
    <x v="0"/>
    <x v="3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x v="174"/>
    <n v="153338"/>
    <n v="774.43434343434342"/>
    <x v="1"/>
    <x v="555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x v="35"/>
    <n v="2437"/>
    <n v="27.693181818181817"/>
    <x v="0"/>
    <x v="11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x v="422"/>
    <n v="93991"/>
    <n v="52.479620323841424"/>
    <x v="0"/>
    <x v="556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x v="33"/>
    <n v="12620"/>
    <n v="407.09677419354841"/>
    <x v="1"/>
    <x v="300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x v="0"/>
    <n v="2"/>
    <n v="2"/>
    <x v="0"/>
    <x v="49"/>
    <n v="2"/>
    <x v="1"/>
    <s v="USD"/>
    <n v="1411102800"/>
    <n v="1411189200"/>
    <b v="0"/>
    <b v="1"/>
    <x v="2"/>
    <x v="2"/>
    <x v="2"/>
  </r>
  <r>
    <n v="901"/>
    <x v="880"/>
    <s v="Versatile bottom-line definition"/>
    <x v="36"/>
    <n v="8746"/>
    <n v="156.17857142857144"/>
    <x v="1"/>
    <x v="122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x v="1"/>
    <n v="3534"/>
    <n v="252.42857142857144"/>
    <x v="1"/>
    <x v="46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x v="423"/>
    <n v="709"/>
    <n v="1.729268292682927"/>
    <x v="2"/>
    <x v="443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x v="191"/>
    <n v="795"/>
    <n v="12.230769230769232"/>
    <x v="0"/>
    <x v="3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x v="58"/>
    <n v="12955"/>
    <n v="163.98734177215189"/>
    <x v="1"/>
    <x v="64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x v="20"/>
    <n v="8964"/>
    <n v="162.98181818181817"/>
    <x v="1"/>
    <x v="27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x v="14"/>
    <n v="1843"/>
    <n v="20.252747252747252"/>
    <x v="0"/>
    <x v="142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x v="424"/>
    <n v="121950"/>
    <n v="319.24083769633506"/>
    <x v="1"/>
    <x v="557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x v="37"/>
    <n v="8621"/>
    <n v="478.94444444444446"/>
    <x v="1"/>
    <x v="175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x v="425"/>
    <n v="30215"/>
    <n v="19.556634304207122"/>
    <x v="3"/>
    <x v="102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x v="306"/>
    <n v="11539"/>
    <n v="198.94827586206895"/>
    <x v="1"/>
    <x v="558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x v="37"/>
    <n v="14310"/>
    <n v="795"/>
    <x v="1"/>
    <x v="55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x v="426"/>
    <n v="35536"/>
    <n v="50.621082621082621"/>
    <x v="0"/>
    <x v="560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x v="330"/>
    <n v="3676"/>
    <n v="57.4375"/>
    <x v="0"/>
    <x v="56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x v="427"/>
    <n v="195936"/>
    <n v="155.62827640984909"/>
    <x v="1"/>
    <x v="562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x v="41"/>
    <n v="1343"/>
    <n v="36.297297297297298"/>
    <x v="0"/>
    <x v="550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x v="136"/>
    <n v="2097"/>
    <n v="58.25"/>
    <x v="2"/>
    <x v="11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x v="167"/>
    <n v="9021"/>
    <n v="237.39473684210526"/>
    <x v="1"/>
    <x v="388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x v="428"/>
    <n v="20915"/>
    <n v="58.75"/>
    <x v="0"/>
    <x v="537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x v="98"/>
    <n v="9676"/>
    <n v="182.56603773584905"/>
    <x v="1"/>
    <x v="563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x v="429"/>
    <n v="1210"/>
    <n v="0.75436408977556113"/>
    <x v="0"/>
    <x v="63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x v="430"/>
    <n v="90440"/>
    <n v="175.95330739299609"/>
    <x v="1"/>
    <x v="564"/>
    <n v="40"/>
    <x v="1"/>
    <s v="USD"/>
    <n v="1544335200"/>
    <n v="1545112800"/>
    <b v="0"/>
    <b v="1"/>
    <x v="21"/>
    <x v="1"/>
    <x v="21"/>
  </r>
  <r>
    <n v="923"/>
    <x v="902"/>
    <s v="Sharable discrete definition"/>
    <x v="12"/>
    <n v="4044"/>
    <n v="237.88235294117646"/>
    <x v="1"/>
    <x v="174"/>
    <n v="101.1"/>
    <x v="1"/>
    <s v="USD"/>
    <n v="1279083600"/>
    <n v="1279170000"/>
    <b v="0"/>
    <b v="0"/>
    <x v="3"/>
    <x v="3"/>
    <x v="3"/>
  </r>
  <r>
    <n v="924"/>
    <x v="903"/>
    <s v="User-friendly next generation core"/>
    <x v="431"/>
    <n v="192292"/>
    <n v="488.05076142131981"/>
    <x v="1"/>
    <x v="565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x v="162"/>
    <n v="6722"/>
    <n v="224.06666666666669"/>
    <x v="1"/>
    <x v="167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x v="251"/>
    <n v="1577"/>
    <n v="18.126436781609197"/>
    <x v="0"/>
    <x v="27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x v="44"/>
    <n v="3301"/>
    <n v="45.847222222222221"/>
    <x v="0"/>
    <x v="95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x v="225"/>
    <n v="196386"/>
    <n v="117.31541218637993"/>
    <x v="1"/>
    <x v="566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x v="20"/>
    <n v="11952"/>
    <n v="217.30909090909088"/>
    <x v="1"/>
    <x v="229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x v="26"/>
    <n v="3930"/>
    <n v="112.28571428571428"/>
    <x v="1"/>
    <x v="72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x v="58"/>
    <n v="5729"/>
    <n v="72.51898734177216"/>
    <x v="0"/>
    <x v="19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x v="173"/>
    <n v="4883"/>
    <n v="212.30434782608697"/>
    <x v="1"/>
    <x v="358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x v="432"/>
    <n v="175015"/>
    <n v="239.74657534246577"/>
    <x v="1"/>
    <x v="567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x v="8"/>
    <n v="11280"/>
    <n v="181.93548387096774"/>
    <x v="1"/>
    <x v="339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x v="55"/>
    <n v="10012"/>
    <n v="164.13114754098362"/>
    <x v="1"/>
    <x v="227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x v="100"/>
    <n v="1690"/>
    <n v="1.6375968992248062"/>
    <x v="0"/>
    <x v="356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x v="409"/>
    <n v="84891"/>
    <n v="49.64385964912281"/>
    <x v="3"/>
    <x v="568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x v="243"/>
    <n v="10093"/>
    <n v="109.70652173913042"/>
    <x v="1"/>
    <x v="87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x v="75"/>
    <n v="3839"/>
    <n v="49.217948717948715"/>
    <x v="0"/>
    <x v="109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x v="34"/>
    <n v="6161"/>
    <n v="62.232323232323225"/>
    <x v="2"/>
    <x v="569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x v="433"/>
    <n v="5615"/>
    <n v="13.05813953488372"/>
    <x v="0"/>
    <x v="373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x v="103"/>
    <n v="6205"/>
    <n v="64.635416666666671"/>
    <x v="0"/>
    <x v="109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x v="168"/>
    <n v="11969"/>
    <n v="159.58666666666667"/>
    <x v="1"/>
    <x v="493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x v="83"/>
    <n v="8142"/>
    <n v="81.42"/>
    <x v="0"/>
    <x v="570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x v="434"/>
    <n v="55805"/>
    <n v="32.444767441860463"/>
    <x v="0"/>
    <x v="57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x v="184"/>
    <n v="15238"/>
    <n v="9.9141184124918666"/>
    <x v="0"/>
    <x v="483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x v="136"/>
    <n v="961"/>
    <n v="26.694444444444443"/>
    <x v="0"/>
    <x v="171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x v="151"/>
    <n v="5918"/>
    <n v="62.957446808510639"/>
    <x v="3"/>
    <x v="415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x v="291"/>
    <n v="9520"/>
    <n v="161.35593220338984"/>
    <x v="1"/>
    <x v="84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x v="0"/>
    <n v="5"/>
    <n v="5"/>
    <x v="0"/>
    <x v="49"/>
    <n v="5"/>
    <x v="1"/>
    <s v="USD"/>
    <n v="1555390800"/>
    <n v="1555822800"/>
    <b v="0"/>
    <b v="1"/>
    <x v="3"/>
    <x v="3"/>
    <x v="3"/>
  </r>
  <r>
    <n v="951"/>
    <x v="928"/>
    <s v="Re-engineered 24hour matrix"/>
    <x v="435"/>
    <n v="159056"/>
    <n v="1096.9379310344827"/>
    <x v="1"/>
    <x v="572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x v="436"/>
    <n v="101987"/>
    <n v="70.094158075601371"/>
    <x v="3"/>
    <x v="428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x v="88"/>
    <n v="1980"/>
    <n v="60"/>
    <x v="0"/>
    <x v="356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x v="142"/>
    <n v="156384"/>
    <n v="367.0985915492958"/>
    <x v="1"/>
    <x v="573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x v="31"/>
    <n v="7763"/>
    <n v="1109"/>
    <x v="1"/>
    <x v="175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x v="437"/>
    <n v="35698"/>
    <n v="19.028784648187631"/>
    <x v="0"/>
    <x v="268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x v="122"/>
    <n v="12434"/>
    <n v="126.87755102040816"/>
    <x v="1"/>
    <x v="54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x v="65"/>
    <n v="8081"/>
    <n v="734.63636363636363"/>
    <x v="1"/>
    <x v="19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x v="438"/>
    <n v="6631"/>
    <n v="4.5731034482758623"/>
    <x v="0"/>
    <x v="406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x v="20"/>
    <n v="4678"/>
    <n v="85.054545454545448"/>
    <x v="0"/>
    <x v="12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x v="57"/>
    <n v="6800"/>
    <n v="119.29824561403508"/>
    <x v="1"/>
    <x v="287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x v="136"/>
    <n v="10657"/>
    <n v="296.02777777777777"/>
    <x v="1"/>
    <x v="574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x v="291"/>
    <n v="4997"/>
    <n v="84.694915254237287"/>
    <x v="0"/>
    <x v="493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x v="41"/>
    <n v="13164"/>
    <n v="355.7837837837838"/>
    <x v="1"/>
    <x v="287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x v="196"/>
    <n v="8501"/>
    <n v="386.40909090909093"/>
    <x v="1"/>
    <x v="512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x v="12"/>
    <n v="13468"/>
    <n v="792.23529411764707"/>
    <x v="1"/>
    <x v="242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x v="439"/>
    <n v="121138"/>
    <n v="137.03393665158373"/>
    <x v="1"/>
    <x v="575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x v="166"/>
    <n v="8117"/>
    <n v="338.20833333333337"/>
    <x v="1"/>
    <x v="493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x v="58"/>
    <n v="8550"/>
    <n v="108.22784810126582"/>
    <x v="1"/>
    <x v="576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x v="309"/>
    <n v="57659"/>
    <n v="60.757639620653315"/>
    <x v="0"/>
    <x v="577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x v="135"/>
    <n v="1414"/>
    <n v="27.725490196078432"/>
    <x v="0"/>
    <x v="3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x v="440"/>
    <n v="97524"/>
    <n v="228.3934426229508"/>
    <x v="1"/>
    <x v="578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x v="441"/>
    <n v="26176"/>
    <n v="21.615194054500414"/>
    <x v="0"/>
    <x v="526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x v="126"/>
    <n v="2991"/>
    <n v="373.875"/>
    <x v="1"/>
    <x v="235"/>
    <n v="93.46875"/>
    <x v="1"/>
    <s v="USD"/>
    <n v="1368853200"/>
    <n v="1368939600"/>
    <b v="0"/>
    <b v="0"/>
    <x v="7"/>
    <x v="1"/>
    <x v="7"/>
  </r>
  <r>
    <n v="975"/>
    <x v="951"/>
    <s v="Right-sized maximized migration"/>
    <x v="91"/>
    <n v="8366"/>
    <n v="154.92592592592592"/>
    <x v="1"/>
    <x v="18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x v="220"/>
    <n v="12886"/>
    <n v="322.14999999999998"/>
    <x v="1"/>
    <x v="382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x v="260"/>
    <n v="5177"/>
    <n v="73.957142857142856"/>
    <x v="0"/>
    <x v="109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x v="67"/>
    <n v="8641"/>
    <n v="864.1"/>
    <x v="1"/>
    <x v="45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x v="138"/>
    <n v="86244"/>
    <n v="143.26245847176079"/>
    <x v="1"/>
    <x v="579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x v="442"/>
    <n v="78630"/>
    <n v="40.281762295081968"/>
    <x v="0"/>
    <x v="580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x v="313"/>
    <n v="11941"/>
    <n v="178.22388059701493"/>
    <x v="1"/>
    <x v="581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x v="44"/>
    <n v="6115"/>
    <n v="84.930555555555557"/>
    <x v="0"/>
    <x v="51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x v="443"/>
    <n v="188404"/>
    <n v="145.93648334624322"/>
    <x v="1"/>
    <x v="582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x v="191"/>
    <n v="9910"/>
    <n v="152.46153846153848"/>
    <x v="1"/>
    <x v="345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x v="305"/>
    <n v="114523"/>
    <n v="67.129542790152414"/>
    <x v="0"/>
    <x v="583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x v="75"/>
    <n v="3144"/>
    <n v="40.307692307692307"/>
    <x v="0"/>
    <x v="45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x v="8"/>
    <n v="13441"/>
    <n v="216.79032258064518"/>
    <x v="1"/>
    <x v="584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x v="151"/>
    <n v="4899"/>
    <n v="52.117021276595743"/>
    <x v="0"/>
    <x v="251"/>
    <n v="76.546875"/>
    <x v="1"/>
    <s v="USD"/>
    <n v="1478930400"/>
    <n v="1480744800"/>
    <b v="0"/>
    <b v="0"/>
    <x v="15"/>
    <x v="5"/>
    <x v="15"/>
  </r>
  <r>
    <n v="989"/>
    <x v="964"/>
    <s v="Versatile dedicated migration"/>
    <x v="166"/>
    <n v="11990"/>
    <n v="499.58333333333337"/>
    <x v="1"/>
    <x v="31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x v="75"/>
    <n v="6839"/>
    <n v="87.679487179487182"/>
    <x v="0"/>
    <x v="251"/>
    <n v="106.859375"/>
    <x v="1"/>
    <s v="USD"/>
    <n v="1456984800"/>
    <n v="1458882000"/>
    <b v="0"/>
    <b v="1"/>
    <x v="6"/>
    <x v="4"/>
    <x v="6"/>
  </r>
  <r>
    <n v="991"/>
    <x v="509"/>
    <s v="Reduced reciprocal focus group"/>
    <x v="122"/>
    <n v="11091"/>
    <n v="113.17346938775511"/>
    <x v="1"/>
    <x v="585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x v="33"/>
    <n v="13223"/>
    <n v="426.54838709677421"/>
    <x v="1"/>
    <x v="227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x v="122"/>
    <n v="7608"/>
    <n v="77.632653061224488"/>
    <x v="3"/>
    <x v="51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x v="444"/>
    <n v="74073"/>
    <n v="52.496810772501767"/>
    <x v="0"/>
    <x v="586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x v="238"/>
    <n v="153216"/>
    <n v="157.46762589928059"/>
    <x v="1"/>
    <x v="587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x v="47"/>
    <n v="4814"/>
    <n v="72.939393939393938"/>
    <x v="0"/>
    <x v="19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x v="4"/>
    <n v="4603"/>
    <n v="60.565789473684205"/>
    <x v="3"/>
    <x v="27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x v="445"/>
    <n v="37823"/>
    <n v="56.791291291291287"/>
    <x v="0"/>
    <x v="82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x v="446"/>
    <n v="62819"/>
    <n v="56.542754275427541"/>
    <x v="3"/>
    <x v="588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CA490-65B2-4A47-8AB8-BE024819BD75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multipleItemSelectionAllowed="1" showAll="0">
      <items count="448">
        <item x="0"/>
        <item x="60"/>
        <item x="31"/>
        <item x="126"/>
        <item x="79"/>
        <item h="1" x="67"/>
        <item h="1" x="65"/>
        <item h="1" x="272"/>
        <item h="1" x="81"/>
        <item h="1" x="1"/>
        <item h="1" x="42"/>
        <item h="1" x="39"/>
        <item h="1" x="12"/>
        <item h="1" x="37"/>
        <item h="1" x="89"/>
        <item h="1" x="22"/>
        <item h="1" x="118"/>
        <item h="1" x="196"/>
        <item h="1" x="173"/>
        <item h="1" x="166"/>
        <item h="1" x="186"/>
        <item h="1" x="97"/>
        <item h="1" x="50"/>
        <item h="1" x="54"/>
        <item h="1" x="49"/>
        <item h="1" x="162"/>
        <item h="1" x="33"/>
        <item h="1" x="170"/>
        <item h="1" x="88"/>
        <item h="1" x="74"/>
        <item h="1" x="26"/>
        <item h="1" x="136"/>
        <item h="1" x="41"/>
        <item h="1" x="167"/>
        <item h="1" x="61"/>
        <item h="1" x="220"/>
        <item h="1" x="178"/>
        <item h="1" x="3"/>
        <item h="1" x="333"/>
        <item h="1" x="6"/>
        <item h="1" x="176"/>
        <item h="1" x="53"/>
        <item h="1" x="73"/>
        <item h="1" x="70"/>
        <item h="1" x="92"/>
        <item h="1" x="135"/>
        <item h="1" x="5"/>
        <item h="1" x="98"/>
        <item h="1" x="91"/>
        <item h="1" x="20"/>
        <item h="1" x="36"/>
        <item h="1" x="57"/>
        <item h="1" x="306"/>
        <item h="1" x="291"/>
        <item h="1" x="46"/>
        <item h="1" x="55"/>
        <item h="1" x="8"/>
        <item h="1" x="9"/>
        <item h="1" x="330"/>
        <item h="1" x="191"/>
        <item h="1" x="47"/>
        <item h="1" x="313"/>
        <item h="1" x="85"/>
        <item h="1" x="350"/>
        <item h="1" x="260"/>
        <item h="1" x="143"/>
        <item h="1" x="44"/>
        <item h="1" x="190"/>
        <item h="1" x="71"/>
        <item h="1" x="168"/>
        <item h="1" x="4"/>
        <item h="1" x="106"/>
        <item h="1" x="75"/>
        <item h="1" x="58"/>
        <item h="1" x="48"/>
        <item h="1" x="32"/>
        <item h="1" x="139"/>
        <item h="1" x="111"/>
        <item h="1" x="141"/>
        <item h="1" x="275"/>
        <item h="1" x="133"/>
        <item h="1" x="251"/>
        <item h="1" x="35"/>
        <item h="1" x="200"/>
        <item h="1" x="25"/>
        <item h="1" x="14"/>
        <item h="1" x="243"/>
        <item h="1" x="29"/>
        <item h="1" x="151"/>
        <item h="1" x="40"/>
        <item h="1" x="103"/>
        <item h="1" x="62"/>
        <item h="1" x="122"/>
        <item h="1" x="34"/>
        <item h="1" x="83"/>
        <item h="1" x="435"/>
        <item h="1" x="344"/>
        <item h="1" x="144"/>
        <item h="1" x="358"/>
        <item h="1" x="66"/>
        <item h="1" x="408"/>
        <item h="1" x="405"/>
        <item h="1" x="287"/>
        <item h="1" x="317"/>
        <item h="1" x="174"/>
        <item h="1" x="77"/>
        <item h="1" x="311"/>
        <item h="1" x="204"/>
        <item h="1" x="224"/>
        <item h="1" x="124"/>
        <item h="1" x="410"/>
        <item h="1" x="110"/>
        <item h="1" x="286"/>
        <item h="1" x="334"/>
        <item h="1" x="329"/>
        <item h="1" x="134"/>
        <item h="1" x="356"/>
        <item h="1" x="10"/>
        <item h="1" x="258"/>
        <item h="1" x="379"/>
        <item h="1" x="171"/>
        <item h="1" x="303"/>
        <item h="1" x="241"/>
        <item h="1" x="312"/>
        <item h="1" x="69"/>
        <item h="1" x="194"/>
        <item h="1" x="43"/>
        <item h="1" x="219"/>
        <item h="1" x="203"/>
        <item h="1" x="267"/>
        <item h="1" x="349"/>
        <item h="1" x="428"/>
        <item h="1" x="117"/>
        <item h="1" x="211"/>
        <item h="1" x="424"/>
        <item h="1" x="373"/>
        <item h="1" x="130"/>
        <item h="1" x="229"/>
        <item h="1" x="242"/>
        <item h="1" x="431"/>
        <item h="1" x="169"/>
        <item h="1" x="415"/>
        <item h="1" x="423"/>
        <item h="1" x="113"/>
        <item h="1" x="157"/>
        <item h="1" x="369"/>
        <item h="1" x="142"/>
        <item h="1" x="440"/>
        <item h="1" x="328"/>
        <item h="1" x="433"/>
        <item h="1" x="403"/>
        <item h="1" x="316"/>
        <item h="1" x="131"/>
        <item h="1" x="94"/>
        <item h="1" x="180"/>
        <item h="1" x="24"/>
        <item h="1" x="237"/>
        <item h="1" x="160"/>
        <item h="1" x="213"/>
        <item h="1" x="386"/>
        <item h="1" x="376"/>
        <item h="1" x="357"/>
        <item h="1" x="240"/>
        <item h="1" x="226"/>
        <item h="1" x="28"/>
        <item h="1" x="292"/>
        <item h="1" x="185"/>
        <item h="1" x="399"/>
        <item h="1" x="430"/>
        <item h="1" x="370"/>
        <item h="1" x="352"/>
        <item h="1" x="390"/>
        <item h="1" x="400"/>
        <item h="1" x="378"/>
        <item h="1" x="145"/>
        <item h="1" x="382"/>
        <item h="1" x="132"/>
        <item h="1" x="281"/>
        <item h="1" x="64"/>
        <item h="1" x="18"/>
        <item h="1" x="338"/>
        <item h="1" x="221"/>
        <item h="1" x="138"/>
        <item h="1" x="234"/>
        <item h="1" x="163"/>
        <item h="1" x="394"/>
        <item h="1" x="87"/>
        <item h="1" x="175"/>
        <item h="1" x="182"/>
        <item h="1" x="362"/>
        <item h="1" x="15"/>
        <item h="1" x="236"/>
        <item h="1" x="146"/>
        <item h="1" x="371"/>
        <item h="1" x="109"/>
        <item h="1" x="302"/>
        <item h="1" x="205"/>
        <item h="1" x="445"/>
        <item h="1" x="161"/>
        <item h="1" x="276"/>
        <item h="1" x="80"/>
        <item h="1" x="209"/>
        <item h="1" x="407"/>
        <item h="1" x="426"/>
        <item h="1" x="321"/>
        <item h="1" x="384"/>
        <item h="1" x="101"/>
        <item h="1" x="207"/>
        <item h="1" x="325"/>
        <item h="1" x="271"/>
        <item h="1" x="414"/>
        <item h="1" x="339"/>
        <item h="1" x="310"/>
        <item h="1" x="56"/>
        <item h="1" x="432"/>
        <item h="1" x="322"/>
        <item h="1" x="218"/>
        <item h="1" x="381"/>
        <item h="1" x="148"/>
        <item h="1" x="93"/>
        <item h="1" x="193"/>
        <item h="1" x="299"/>
        <item h="1" x="355"/>
        <item h="1" x="177"/>
        <item h="1" x="411"/>
        <item h="1" x="11"/>
        <item h="1" x="417"/>
        <item h="1" x="342"/>
        <item h="1" x="107"/>
        <item h="1" x="233"/>
        <item h="1" x="314"/>
        <item h="1" x="179"/>
        <item h="1" x="197"/>
        <item h="1" x="396"/>
        <item h="1" x="13"/>
        <item h="1" x="300"/>
        <item h="1" x="401"/>
        <item h="1" x="165"/>
        <item h="1" x="337"/>
        <item h="1" x="404"/>
        <item h="1" x="318"/>
        <item h="1" x="159"/>
        <item h="1" x="153"/>
        <item h="1" x="439"/>
        <item h="1" x="326"/>
        <item h="1" x="137"/>
        <item h="1" x="393"/>
        <item h="1" x="296"/>
        <item h="1" x="262"/>
        <item h="1" x="38"/>
        <item h="1" x="121"/>
        <item h="1" x="279"/>
        <item h="1" x="278"/>
        <item h="1" x="108"/>
        <item h="1" x="19"/>
        <item h="1" x="398"/>
        <item h="1" x="202"/>
        <item h="1" x="17"/>
        <item h="1" x="51"/>
        <item h="1" x="336"/>
        <item h="1" x="208"/>
        <item h="1" x="309"/>
        <item h="1" x="315"/>
        <item h="1" x="127"/>
        <item h="1" x="402"/>
        <item h="1" x="387"/>
        <item h="1" x="238"/>
        <item h="1" x="359"/>
        <item h="1" x="82"/>
        <item h="1" x="347"/>
        <item h="1" x="201"/>
        <item h="1" x="268"/>
        <item h="1" x="105"/>
        <item h="1" x="27"/>
        <item h="1" x="254"/>
        <item h="1" x="259"/>
        <item h="1" x="235"/>
        <item h="1" x="100"/>
        <item h="1" x="152"/>
        <item h="1" x="293"/>
        <item h="1" x="307"/>
        <item h="1" x="68"/>
        <item h="1" x="354"/>
        <item h="1" x="21"/>
        <item h="1" x="2"/>
        <item h="1" x="323"/>
        <item h="1" x="392"/>
        <item h="1" x="78"/>
        <item h="1" x="231"/>
        <item h="1" x="7"/>
        <item h="1" x="280"/>
        <item h="1" x="391"/>
        <item h="1" x="446"/>
        <item h="1" x="181"/>
        <item h="1" x="188"/>
        <item h="1" x="222"/>
        <item h="1" x="247"/>
        <item h="1" x="250"/>
        <item h="1" x="212"/>
        <item h="1" x="228"/>
        <item h="1" x="232"/>
        <item h="1" x="129"/>
        <item h="1" x="295"/>
        <item h="1" x="406"/>
        <item h="1" x="265"/>
        <item h="1" x="380"/>
        <item h="1" x="199"/>
        <item h="1" x="374"/>
        <item h="1" x="195"/>
        <item h="1" x="351"/>
        <item h="1" x="84"/>
        <item h="1" x="343"/>
        <item h="1" x="353"/>
        <item h="1" x="441"/>
        <item h="1" x="256"/>
        <item h="1" x="158"/>
        <item h="1" x="319"/>
        <item h="1" x="155"/>
        <item h="1" x="63"/>
        <item h="1" x="375"/>
        <item h="1" x="290"/>
        <item h="1" x="30"/>
        <item h="1" x="388"/>
        <item h="1" x="427"/>
        <item h="1" x="59"/>
        <item h="1" x="123"/>
        <item h="1" x="368"/>
        <item h="1" x="443"/>
        <item h="1" x="156"/>
        <item h="1" x="23"/>
        <item h="1" x="16"/>
        <item h="1" x="270"/>
        <item h="1" x="420"/>
        <item h="1" x="248"/>
        <item h="1" x="230"/>
        <item h="1" x="244"/>
        <item h="1" x="210"/>
        <item h="1" x="95"/>
        <item h="1" x="112"/>
        <item h="1" x="327"/>
        <item h="1" x="164"/>
        <item h="1" x="289"/>
        <item h="1" x="340"/>
        <item h="1" x="116"/>
        <item h="1" x="365"/>
        <item h="1" x="324"/>
        <item h="1" x="397"/>
        <item h="1" x="444"/>
        <item h="1" x="86"/>
        <item h="1" x="147"/>
        <item h="1" x="438"/>
        <item h="1" x="436"/>
        <item h="1" x="363"/>
        <item h="1" x="266"/>
        <item h="1" x="252"/>
        <item h="1" x="263"/>
        <item h="1" x="102"/>
        <item h="1" x="389"/>
        <item h="1" x="120"/>
        <item h="1" x="419"/>
        <item h="1" x="297"/>
        <item h="1" x="257"/>
        <item h="1" x="285"/>
        <item h="1" x="184"/>
        <item h="1" x="273"/>
        <item h="1" x="76"/>
        <item h="1" x="425"/>
        <item h="1" x="261"/>
        <item h="1" x="154"/>
        <item h="1" x="320"/>
        <item h="1" x="215"/>
        <item h="1" x="45"/>
        <item h="1" x="421"/>
        <item h="1" x="429"/>
        <item h="1" x="413"/>
        <item h="1" x="416"/>
        <item h="1" x="249"/>
        <item h="1" x="284"/>
        <item h="1" x="367"/>
        <item h="1" x="187"/>
        <item h="1" x="104"/>
        <item h="1" x="90"/>
        <item h="1" x="225"/>
        <item h="1" x="385"/>
        <item h="1" x="172"/>
        <item h="1" x="189"/>
        <item h="1" x="308"/>
        <item h="1" x="345"/>
        <item h="1" x="372"/>
        <item h="1" x="198"/>
        <item h="1" x="305"/>
        <item h="1" x="361"/>
        <item h="1" x="418"/>
        <item h="1" x="409"/>
        <item h="1" x="115"/>
        <item h="1" x="434"/>
        <item h="1" x="288"/>
        <item h="1" x="206"/>
        <item h="1" x="183"/>
        <item h="1" x="253"/>
        <item h="1" x="96"/>
        <item h="1" x="298"/>
        <item h="1" x="227"/>
        <item h="1" x="422"/>
        <item h="1" x="304"/>
        <item h="1" x="99"/>
        <item h="1" x="366"/>
        <item h="1" x="217"/>
        <item h="1" x="128"/>
        <item h="1" x="264"/>
        <item h="1" x="412"/>
        <item h="1" x="282"/>
        <item h="1" x="364"/>
        <item h="1" x="301"/>
        <item h="1" x="395"/>
        <item h="1" x="294"/>
        <item h="1" x="437"/>
        <item h="1" x="125"/>
        <item h="1" x="246"/>
        <item h="1" x="269"/>
        <item h="1" x="335"/>
        <item h="1" x="223"/>
        <item h="1" x="114"/>
        <item h="1" x="245"/>
        <item h="1" x="255"/>
        <item h="1" x="119"/>
        <item h="1" x="140"/>
        <item h="1" x="274"/>
        <item h="1" x="346"/>
        <item h="1" x="192"/>
        <item h="1" x="377"/>
        <item h="1" x="283"/>
        <item h="1" x="150"/>
        <item h="1" x="383"/>
        <item h="1" x="442"/>
        <item h="1" x="239"/>
        <item h="1" x="332"/>
        <item h="1" x="277"/>
        <item h="1" x="348"/>
        <item h="1" x="149"/>
        <item h="1" x="214"/>
        <item h="1" x="341"/>
        <item h="1" x="360"/>
        <item h="1" x="72"/>
        <item h="1" x="331"/>
        <item h="1" x="216"/>
        <item h="1" x="52"/>
        <item t="default"/>
      </items>
    </pivotField>
    <pivotField showAll="0"/>
    <pivotField numFmtId="177"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967F1-ECA6-4511-9835-4D2BBDAB6D8E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77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2DAAB-EE20-43D7-B033-101E2F02730E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77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78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7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17" sqref="I17"/>
    </sheetView>
  </sheetViews>
  <sheetFormatPr defaultColWidth="11" defaultRowHeight="15.75" x14ac:dyDescent="0.25"/>
  <cols>
    <col min="1" max="1" width="7.5" bestFit="1" customWidth="1"/>
    <col min="2" max="2" width="34.5" bestFit="1" customWidth="1"/>
    <col min="3" max="3" width="49.375" style="3" customWidth="1"/>
    <col min="4" max="4" width="9.75" bestFit="1" customWidth="1"/>
    <col min="5" max="5" width="13.5" bestFit="1" customWidth="1"/>
    <col min="6" max="6" width="20.75" style="7" bestFit="1" customWidth="1"/>
    <col min="7" max="7" width="14" bestFit="1" customWidth="1"/>
    <col min="8" max="8" width="19.375" bestFit="1" customWidth="1"/>
    <col min="9" max="9" width="23.125" style="5" bestFit="1" customWidth="1"/>
    <col min="10" max="10" width="12.75" bestFit="1" customWidth="1"/>
    <col min="11" max="11" width="13.625" bestFit="1" customWidth="1"/>
    <col min="12" max="12" width="16.875" bestFit="1" customWidth="1"/>
    <col min="13" max="13" width="13.625" bestFit="1" customWidth="1"/>
    <col min="14" max="14" width="14.5" bestFit="1" customWidth="1"/>
    <col min="15" max="15" width="14" bestFit="1" customWidth="1"/>
    <col min="16" max="16" width="32.5" bestFit="1" customWidth="1"/>
    <col min="17" max="17" width="21.125" bestFit="1" customWidth="1"/>
    <col min="18" max="18" width="19.25" bestFit="1" customWidth="1"/>
    <col min="19" max="19" width="26" style="11" bestFit="1" customWidth="1"/>
    <col min="20" max="20" width="24.375" style="1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2067</v>
      </c>
      <c r="T1" s="10" t="s">
        <v>2068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 - 1)</f>
        <v>food</v>
      </c>
      <c r="R2" t="str">
        <f>MID(P2, FIND("/", P2) + 1, LEN(P2) - FIND("/", 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 t="shared" ref="I3:I66" si="1">IF(H3=0,"0",E3/H3)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 - 1)</f>
        <v>music</v>
      </c>
      <c r="R3" t="str">
        <f t="shared" ref="R3:R66" si="3">MID(P3, FIND("/", P3) + 1, LEN(P3) - FIND("/", P3))</f>
        <v>rock</v>
      </c>
      <c r="S3" s="11">
        <f t="shared" ref="S3:S66" si="4">(((L3/60)/60)/24)+DATE(1970,1,1)</f>
        <v>41870.208333333336</v>
      </c>
      <c r="T3" s="11">
        <f t="shared" ref="T3:T66" si="5">(((M3/60)/60)/24)+DATE(1970,1,1)</f>
        <v>41872.208333333336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>MID(P7, FIND("/", P7) + 1, LEN(P7) - FIND("/", P7))</f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5">
        <f t="shared" ref="I67:I130" si="7">IF(H67=0,"0",E67/H67)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 FIND("/", P67) - 1)</f>
        <v>theater</v>
      </c>
      <c r="R67" t="str">
        <f t="shared" ref="R67:R130" si="9">MID(P67, FIND("/", P67) + 1, LEN(P67) - FIND("/", P67))</f>
        <v>plays</v>
      </c>
      <c r="S67" s="11">
        <f t="shared" ref="S67:S130" si="10">(((L67/60)/60)/24)+DATE(1970,1,1)</f>
        <v>40570.25</v>
      </c>
      <c r="T67" s="11">
        <f t="shared" ref="T67:T130" si="11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5">
        <f t="shared" ref="I131:I194" si="13">IF(H131=0,"0",E131/H131)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 FIND("/", P131) - 1)</f>
        <v>food</v>
      </c>
      <c r="R131" t="str">
        <f t="shared" ref="R131:R194" si="15">MID(P131, FIND("/", P131) + 1, LEN(P131) - FIND("/", P131))</f>
        <v>food trucks</v>
      </c>
      <c r="S131" s="11">
        <f t="shared" ref="S131:S194" si="16">(((L131/60)/60)/24)+DATE(1970,1,1)</f>
        <v>42038.25</v>
      </c>
      <c r="T131" s="11">
        <f t="shared" ref="T131:T194" si="17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5">
        <f t="shared" ref="I195:I258" si="19">IF(H195=0,"0",E195/H195)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 FIND("/", P195) - 1)</f>
        <v>music</v>
      </c>
      <c r="R195" t="str">
        <f t="shared" ref="R195:R258" si="21">MID(P195, FIND("/", P195) + 1, LEN(P195) - FIND("/", P195))</f>
        <v>indie rock</v>
      </c>
      <c r="S195" s="11">
        <f t="shared" ref="S195:S258" si="22">(((L195/60)/60)/24)+DATE(1970,1,1)</f>
        <v>43198.208333333328</v>
      </c>
      <c r="T195" s="11">
        <f t="shared" ref="T195:T258" si="23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5">
        <f t="shared" ref="I259:I322" si="25">IF(H259=0,"0",E259/H259)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 FIND("/", P259) - 1)</f>
        <v>theater</v>
      </c>
      <c r="R259" t="str">
        <f t="shared" ref="R259:R322" si="27">MID(P259, FIND("/", P259) + 1, LEN(P259) - FIND("/", P259))</f>
        <v>plays</v>
      </c>
      <c r="S259" s="11">
        <f t="shared" ref="S259:S322" si="28">(((L259/60)/60)/24)+DATE(1970,1,1)</f>
        <v>41338.25</v>
      </c>
      <c r="T259" s="11">
        <f t="shared" ref="T259:T322" si="2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5">
        <f t="shared" ref="I323:I386" si="31">IF(H323=0,"0",E323/H323)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 FIND("/", P323) - 1)</f>
        <v>film &amp; video</v>
      </c>
      <c r="R323" t="str">
        <f t="shared" ref="R323:R386" si="33">MID(P323, FIND("/", P323) + 1, LEN(P323) - FIND("/", P323))</f>
        <v>shorts</v>
      </c>
      <c r="S323" s="11">
        <f t="shared" ref="S323:S386" si="34">(((L323/60)/60)/24)+DATE(1970,1,1)</f>
        <v>40634.208333333336</v>
      </c>
      <c r="T323" s="11">
        <f t="shared" ref="T323:T386" si="35">(((M323/60)/60)/24)+DATE(1970,1,1)</f>
        <v>40642.208333333336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5">
        <f t="shared" ref="I387:I450" si="37">IF(H387=0,"0",E387/H387)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 FIND("/", P387) - 1)</f>
        <v>publishing</v>
      </c>
      <c r="R387" t="str">
        <f t="shared" ref="R387:R450" si="39">MID(P387, FIND("/", P387) + 1, LEN(P387) - FIND("/", P387))</f>
        <v>nonfiction</v>
      </c>
      <c r="S387" s="11">
        <f t="shared" ref="S387:S450" si="40">(((L387/60)/60)/24)+DATE(1970,1,1)</f>
        <v>43553.208333333328</v>
      </c>
      <c r="T387" s="11">
        <f t="shared" ref="T387:T450" si="41">(((M387/60)/60)/24)+DATE(1970,1,1)</f>
        <v>43585.208333333328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5">
        <f t="shared" ref="I451:I514" si="43">IF(H451=0,"0",E451/H451)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 FIND("/", P451) - 1)</f>
        <v>games</v>
      </c>
      <c r="R451" t="str">
        <f t="shared" ref="R451:R514" si="45">MID(P451, FIND("/", P451) + 1, LEN(P451) - FIND("/", P451))</f>
        <v>video games</v>
      </c>
      <c r="S451" s="11">
        <f t="shared" ref="S451:S514" si="46">(((L451/60)/60)/24)+DATE(1970,1,1)</f>
        <v>43530.25</v>
      </c>
      <c r="T451" s="11">
        <f t="shared" ref="T451:T514" si="47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5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5">
        <f t="shared" ref="I515:I578" si="49">IF(H515=0,"0",E515/H515)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 FIND("/", P515) - 1)</f>
        <v>film &amp; video</v>
      </c>
      <c r="R515" t="str">
        <f t="shared" ref="R515:R578" si="51">MID(P515, FIND("/", P515) + 1, LEN(P515) - FIND("/", P515))</f>
        <v>television</v>
      </c>
      <c r="S515" s="11">
        <f t="shared" ref="S515:S578" si="52">(((L515/60)/60)/24)+DATE(1970,1,1)</f>
        <v>40430.208333333336</v>
      </c>
      <c r="T515" s="11">
        <f t="shared" ref="T515:T578" si="53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5">
        <f t="shared" ref="I579:I642" si="55">IF(H579=0,"0",E579/H579)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 FIND("/", P579) - 1)</f>
        <v>music</v>
      </c>
      <c r="R579" t="str">
        <f t="shared" ref="R579:R642" si="57">MID(P579, FIND("/", P579) + 1, LEN(P579) - FIND("/", P579))</f>
        <v>jazz</v>
      </c>
      <c r="S579" s="11">
        <f t="shared" ref="S579:S642" si="58">(((L579/60)/60)/24)+DATE(1970,1,1)</f>
        <v>40613.25</v>
      </c>
      <c r="T579" s="11">
        <f t="shared" ref="T579:T642" si="5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5">
        <f t="shared" ref="I643:I706" si="61">IF(H643=0,"0",E643/H643)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 FIND("/", P643) - 1)</f>
        <v>theater</v>
      </c>
      <c r="R643" t="str">
        <f t="shared" ref="R643:R706" si="63">MID(P643, FIND("/", P643) + 1, LEN(P643) - FIND("/", P643))</f>
        <v>plays</v>
      </c>
      <c r="S643" s="11">
        <f t="shared" ref="S643:S706" si="64">(((L643/60)/60)/24)+DATE(1970,1,1)</f>
        <v>42786.25</v>
      </c>
      <c r="T643" s="11">
        <f t="shared" ref="T643:T706" si="65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5">
        <f t="shared" ref="I707:I770" si="67">IF(H707=0,"0",E707/H707)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 FIND("/", P707) - 1)</f>
        <v>publishing</v>
      </c>
      <c r="R707" t="str">
        <f t="shared" ref="R707:R770" si="69">MID(P707, FIND("/", P707) + 1, LEN(P707) - FIND("/", P707))</f>
        <v>nonfiction</v>
      </c>
      <c r="S707" s="11">
        <f t="shared" ref="S707:S770" si="70">(((L707/60)/60)/24)+DATE(1970,1,1)</f>
        <v>41619.25</v>
      </c>
      <c r="T707" s="11">
        <f t="shared" ref="T707:T770" si="71">(((M707/60)/60)/24)+DATE(1970,1,1)</f>
        <v>41623.25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5">
        <f t="shared" ref="I771:I834" si="73">IF(H771=0,"0",E771/H771)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 FIND("/", P771) - 1)</f>
        <v>games</v>
      </c>
      <c r="R771" t="str">
        <f t="shared" ref="R771:R834" si="75">MID(P771, FIND("/", P771) + 1, LEN(P771) - FIND("/", P771))</f>
        <v>video games</v>
      </c>
      <c r="S771" s="11">
        <f t="shared" ref="S771:S834" si="76">(((L771/60)/60)/24)+DATE(1970,1,1)</f>
        <v>41501.208333333336</v>
      </c>
      <c r="T771" s="11">
        <f t="shared" ref="T771:T834" si="77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5">
        <f t="shared" ref="I835:I898" si="79">IF(H835=0,"0",E835/H835)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 FIND("/", P835) - 1)</f>
        <v>publishing</v>
      </c>
      <c r="R835" t="str">
        <f t="shared" ref="R835:R898" si="81">MID(P835, FIND("/", P835) + 1, LEN(P835) - FIND("/", P835))</f>
        <v>translations</v>
      </c>
      <c r="S835" s="11">
        <f t="shared" ref="S835:S898" si="82">(((L835/60)/60)/24)+DATE(1970,1,1)</f>
        <v>40588.25</v>
      </c>
      <c r="T835" s="11">
        <f t="shared" ref="T835:T898" si="83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5">
        <f t="shared" ref="I899:I962" si="85">IF(H899=0,"0",E899/H899)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 FIND("/", P899) - 1)</f>
        <v>theater</v>
      </c>
      <c r="R899" t="str">
        <f t="shared" ref="R899:R962" si="87">MID(P899, FIND("/", P899) + 1, LEN(P899) - FIND("/", P899))</f>
        <v>plays</v>
      </c>
      <c r="S899" s="11">
        <f t="shared" ref="S899:S962" si="88">(((L899/60)/60)/24)+DATE(1970,1,1)</f>
        <v>43583.208333333328</v>
      </c>
      <c r="T899" s="11">
        <f t="shared" ref="T899:T962" si="8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5">
        <f t="shared" ref="I963:I1001" si="91">IF(H963=0,"0",E963/H963)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 FIND("/", P963) - 1)</f>
        <v>publishing</v>
      </c>
      <c r="R963" t="str">
        <f t="shared" ref="R963:R1001" si="93">MID(P963, FIND("/", P963) + 1, LEN(P963) - FIND("/", P963))</f>
        <v>translations</v>
      </c>
      <c r="S963" s="11">
        <f t="shared" ref="S963:S1001" si="94">(((L963/60)/60)/24)+DATE(1970,1,1)</f>
        <v>40591.25</v>
      </c>
      <c r="T963" s="11">
        <f t="shared" ref="T963:T1001" si="95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R1001" xr:uid="{00000000-0001-0000-0000-000000000000}"/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4" priority="2" operator="containsText" text="live">
      <formula>NOT(ISERROR(SEARCH("live",G1)))</formula>
    </cfRule>
    <cfRule type="containsText" dxfId="13" priority="3" operator="containsText" text="live">
      <formula>NOT(ISERROR(SEARCH("live",G1)))</formula>
    </cfRule>
    <cfRule type="containsText" dxfId="12" priority="4" operator="containsText" text="canceled">
      <formula>NOT(ISERROR(SEARCH("canceled",G1)))</formula>
    </cfRule>
    <cfRule type="cellIs" dxfId="11" priority="5" operator="equal">
      <formula>"successful"</formula>
    </cfRule>
    <cfRule type="containsText" dxfId="1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29CA-2CC3-48BF-91D3-3CAB48DC27B1}">
  <dimension ref="A2:F15"/>
  <sheetViews>
    <sheetView workbookViewId="0">
      <selection activeCell="E25" sqref="E25"/>
    </sheetView>
  </sheetViews>
  <sheetFormatPr defaultRowHeight="15.75" x14ac:dyDescent="0.25"/>
  <cols>
    <col min="1" max="1" width="19.375" bestFit="1" customWidth="1"/>
    <col min="2" max="2" width="17.5" bestFit="1" customWidth="1"/>
    <col min="3" max="3" width="6.875" bestFit="1" customWidth="1"/>
    <col min="4" max="4" width="4.875" bestFit="1" customWidth="1"/>
    <col min="5" max="5" width="11.125" bestFit="1" customWidth="1"/>
    <col min="6" max="6" width="12.625" bestFit="1" customWidth="1"/>
    <col min="7" max="7" width="22.625" bestFit="1" customWidth="1"/>
    <col min="8" max="8" width="17.125" bestFit="1" customWidth="1"/>
    <col min="9" max="9" width="22.625" bestFit="1" customWidth="1"/>
    <col min="10" max="10" width="21.625" bestFit="1" customWidth="1"/>
    <col min="11" max="11" width="27" bestFit="1" customWidth="1"/>
    <col min="12" max="974" width="36.75" bestFit="1" customWidth="1"/>
    <col min="975" max="975" width="5.75" bestFit="1" customWidth="1"/>
  </cols>
  <sheetData>
    <row r="2" spans="1:6" x14ac:dyDescent="0.25">
      <c r="A2" s="8" t="s">
        <v>6</v>
      </c>
      <c r="B2" t="s">
        <v>2113</v>
      </c>
    </row>
    <row r="4" spans="1:6" x14ac:dyDescent="0.25">
      <c r="A4" s="8" t="s">
        <v>2114</v>
      </c>
      <c r="B4" s="8" t="s">
        <v>2110</v>
      </c>
    </row>
    <row r="5" spans="1:6" x14ac:dyDescent="0.25">
      <c r="A5" s="8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</row>
    <row r="6" spans="1:6" x14ac:dyDescent="0.25">
      <c r="A6" s="9" t="s">
        <v>2033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2034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2035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2036</v>
      </c>
      <c r="E9">
        <v>4</v>
      </c>
      <c r="F9">
        <v>4</v>
      </c>
    </row>
    <row r="10" spans="1:6" x14ac:dyDescent="0.25">
      <c r="A10" s="9" t="s">
        <v>2037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2038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2039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2041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2112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DCCA-4D1B-49ED-AA37-43FDBF389400}">
  <dimension ref="A1:F30"/>
  <sheetViews>
    <sheetView workbookViewId="0">
      <selection activeCell="A4" sqref="A4"/>
    </sheetView>
  </sheetViews>
  <sheetFormatPr defaultRowHeight="15.75" x14ac:dyDescent="0.25"/>
  <cols>
    <col min="1" max="1" width="19.375" bestFit="1" customWidth="1"/>
    <col min="2" max="2" width="17.5" bestFit="1" customWidth="1"/>
    <col min="3" max="3" width="6.875" bestFit="1" customWidth="1"/>
    <col min="4" max="4" width="4.875" bestFit="1" customWidth="1"/>
    <col min="5" max="5" width="11.125" bestFit="1" customWidth="1"/>
    <col min="6" max="6" width="12.625" bestFit="1" customWidth="1"/>
  </cols>
  <sheetData>
    <row r="1" spans="1:6" x14ac:dyDescent="0.25">
      <c r="A1" s="8" t="s">
        <v>6</v>
      </c>
      <c r="B1" t="s">
        <v>2113</v>
      </c>
    </row>
    <row r="2" spans="1:6" x14ac:dyDescent="0.25">
      <c r="A2" s="8" t="s">
        <v>2042</v>
      </c>
      <c r="B2" t="s">
        <v>2113</v>
      </c>
    </row>
    <row r="4" spans="1:6" x14ac:dyDescent="0.25">
      <c r="A4" s="8" t="s">
        <v>2114</v>
      </c>
      <c r="B4" s="8" t="s">
        <v>2110</v>
      </c>
    </row>
    <row r="5" spans="1:6" x14ac:dyDescent="0.25">
      <c r="A5" s="8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</row>
    <row r="6" spans="1:6" x14ac:dyDescent="0.25">
      <c r="A6" s="9" t="s">
        <v>2043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2044</v>
      </c>
      <c r="E7">
        <v>4</v>
      </c>
      <c r="F7">
        <v>4</v>
      </c>
    </row>
    <row r="8" spans="1:6" x14ac:dyDescent="0.25">
      <c r="A8" s="9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2047</v>
      </c>
      <c r="C10">
        <v>8</v>
      </c>
      <c r="E10">
        <v>10</v>
      </c>
      <c r="F10">
        <v>18</v>
      </c>
    </row>
    <row r="11" spans="1:6" x14ac:dyDescent="0.25">
      <c r="A11" s="9" t="s">
        <v>2048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2049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2052</v>
      </c>
      <c r="C15">
        <v>3</v>
      </c>
      <c r="E15">
        <v>4</v>
      </c>
      <c r="F15">
        <v>7</v>
      </c>
    </row>
    <row r="16" spans="1:6" x14ac:dyDescent="0.25">
      <c r="A16" s="9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2056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2057</v>
      </c>
      <c r="C20">
        <v>4</v>
      </c>
      <c r="E20">
        <v>4</v>
      </c>
      <c r="F20">
        <v>8</v>
      </c>
    </row>
    <row r="21" spans="1:6" x14ac:dyDescent="0.25">
      <c r="A21" s="9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2059</v>
      </c>
      <c r="C22">
        <v>9</v>
      </c>
      <c r="E22">
        <v>5</v>
      </c>
      <c r="F22">
        <v>14</v>
      </c>
    </row>
    <row r="23" spans="1:6" x14ac:dyDescent="0.25">
      <c r="A23" s="9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2062</v>
      </c>
      <c r="C25">
        <v>7</v>
      </c>
      <c r="E25">
        <v>14</v>
      </c>
      <c r="F25">
        <v>21</v>
      </c>
    </row>
    <row r="26" spans="1:6" x14ac:dyDescent="0.25">
      <c r="A26" s="9" t="s">
        <v>2063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2066</v>
      </c>
      <c r="E29">
        <v>3</v>
      </c>
      <c r="F29">
        <v>3</v>
      </c>
    </row>
    <row r="30" spans="1:6" x14ac:dyDescent="0.25">
      <c r="A30" s="9" t="s">
        <v>2112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965A-E292-4087-A30A-7957CA22DD44}">
  <dimension ref="A1:F18"/>
  <sheetViews>
    <sheetView tabSelected="1" workbookViewId="0">
      <selection activeCell="E27" sqref="E27"/>
    </sheetView>
  </sheetViews>
  <sheetFormatPr defaultRowHeight="15.75" x14ac:dyDescent="0.25"/>
  <cols>
    <col min="1" max="1" width="27.75" bestFit="1" customWidth="1"/>
    <col min="2" max="2" width="17.5" bestFit="1" customWidth="1"/>
    <col min="3" max="3" width="6.875" bestFit="1" customWidth="1"/>
    <col min="4" max="4" width="4.875" bestFit="1" customWidth="1"/>
    <col min="5" max="5" width="11.125" bestFit="1" customWidth="1"/>
    <col min="6" max="6" width="12.625" bestFit="1" customWidth="1"/>
  </cols>
  <sheetData>
    <row r="1" spans="1:6" x14ac:dyDescent="0.25">
      <c r="A1" s="8" t="s">
        <v>2042</v>
      </c>
      <c r="B1" t="s">
        <v>2113</v>
      </c>
    </row>
    <row r="2" spans="1:6" x14ac:dyDescent="0.25">
      <c r="A2" s="8" t="s">
        <v>2069</v>
      </c>
      <c r="B2" t="s">
        <v>2113</v>
      </c>
    </row>
    <row r="4" spans="1:6" x14ac:dyDescent="0.25">
      <c r="A4" s="8" t="s">
        <v>2114</v>
      </c>
      <c r="B4" s="8" t="s">
        <v>2110</v>
      </c>
    </row>
    <row r="5" spans="1:6" x14ac:dyDescent="0.25">
      <c r="A5" s="8" t="s">
        <v>2111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</row>
    <row r="6" spans="1:6" x14ac:dyDescent="0.25">
      <c r="A6" s="9" t="s">
        <v>2090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5">
      <c r="A7" s="9" t="s">
        <v>2091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5">
      <c r="A8" s="9" t="s">
        <v>2092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5">
      <c r="A9" s="9" t="s">
        <v>2093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5">
      <c r="A10" s="9" t="s">
        <v>2094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5">
      <c r="A11" s="9" t="s">
        <v>2095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5">
      <c r="A12" s="9" t="s">
        <v>2096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5">
      <c r="A13" s="9" t="s">
        <v>2097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5">
      <c r="A14" s="9" t="s">
        <v>2098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5">
      <c r="A15" s="9" t="s">
        <v>2099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5">
      <c r="A16" s="9" t="s">
        <v>2100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5">
      <c r="A17" s="9" t="s">
        <v>2101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5">
      <c r="A18" s="9" t="s">
        <v>2112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60AF-52B6-4A79-AB30-749FDCD63D29}">
  <dimension ref="A1:H13"/>
  <sheetViews>
    <sheetView workbookViewId="0">
      <selection activeCell="B53" sqref="B53"/>
    </sheetView>
  </sheetViews>
  <sheetFormatPr defaultRowHeight="15.75" x14ac:dyDescent="0.25"/>
  <cols>
    <col min="1" max="1" width="29.25" bestFit="1" customWidth="1"/>
    <col min="2" max="2" width="18.75" bestFit="1" customWidth="1"/>
    <col min="3" max="3" width="14.625" bestFit="1" customWidth="1"/>
    <col min="4" max="4" width="17.625" bestFit="1" customWidth="1"/>
    <col min="5" max="5" width="13.375" bestFit="1" customWidth="1"/>
    <col min="6" max="6" width="21.5" style="12" bestFit="1" customWidth="1"/>
    <col min="7" max="7" width="17.375" style="12" bestFit="1" customWidth="1"/>
    <col min="8" max="8" width="20.375" style="12" bestFit="1" customWidth="1"/>
  </cols>
  <sheetData>
    <row r="1" spans="1:8" x14ac:dyDescent="0.25">
      <c r="A1" t="s">
        <v>2070</v>
      </c>
      <c r="B1" t="s">
        <v>2071</v>
      </c>
      <c r="C1" t="s">
        <v>2072</v>
      </c>
      <c r="D1" t="s">
        <v>2073</v>
      </c>
      <c r="E1" t="s">
        <v>2074</v>
      </c>
      <c r="F1" s="12" t="s">
        <v>2075</v>
      </c>
      <c r="G1" s="12" t="s">
        <v>2076</v>
      </c>
      <c r="H1" s="12" t="s">
        <v>2077</v>
      </c>
    </row>
    <row r="2" spans="1:8" x14ac:dyDescent="0.25">
      <c r="A2" t="s">
        <v>2078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2079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2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2080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2081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2082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2083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2084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2085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2086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2087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2088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2089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>SUM(B13:D13)</f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860C-52AF-486F-BB2D-54CD08E9C5EA}">
  <dimension ref="A1:I566"/>
  <sheetViews>
    <sheetView workbookViewId="0">
      <selection activeCell="M44" sqref="M44"/>
    </sheetView>
  </sheetViews>
  <sheetFormatPr defaultRowHeight="15.75" x14ac:dyDescent="0.25"/>
  <cols>
    <col min="1" max="1" width="10.25" bestFit="1" customWidth="1"/>
    <col min="2" max="2" width="15.375" bestFit="1" customWidth="1"/>
    <col min="3" max="3" width="10" bestFit="1" customWidth="1"/>
    <col min="4" max="4" width="15.375" bestFit="1" customWidth="1"/>
    <col min="7" max="7" width="10" bestFit="1" customWidth="1"/>
    <col min="8" max="8" width="21.125" bestFit="1" customWidth="1"/>
    <col min="9" max="9" width="23.62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H1" t="s">
        <v>2102</v>
      </c>
      <c r="I1" t="s">
        <v>2103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G2" t="s">
        <v>2104</v>
      </c>
      <c r="H2">
        <f>AVERAGE(B:B)</f>
        <v>851.14690265486729</v>
      </c>
      <c r="I2">
        <f>AVERAGE(D:D)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G3" t="s">
        <v>2105</v>
      </c>
      <c r="H3">
        <f>MEDIAN(B2:B566)</f>
        <v>201</v>
      </c>
      <c r="I3">
        <f>MEDIAN(D:D)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G4" t="s">
        <v>2106</v>
      </c>
      <c r="H4">
        <f>MIN(B:B)</f>
        <v>16</v>
      </c>
      <c r="I4">
        <f>MIN(D:D)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G5" t="s">
        <v>2107</v>
      </c>
      <c r="H5">
        <f>MAX(B:B)</f>
        <v>7295</v>
      </c>
      <c r="I5">
        <f>MAX(D:D)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G6" t="s">
        <v>2108</v>
      </c>
      <c r="H6">
        <f>_xlfn.VAR.P(B:B)</f>
        <v>1603373.7324019109</v>
      </c>
      <c r="I6">
        <f>_xlfn.VAR.P(D:D)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G7" t="s">
        <v>2109</v>
      </c>
      <c r="H7">
        <f>_xlfn.STDEV.P(B:B)</f>
        <v>1266.2439466397898</v>
      </c>
      <c r="I7">
        <f>_xlfn.STDEV.P(D:D)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honeticPr fontId="18" type="noConversion"/>
  <conditionalFormatting sqref="A1:A1048141">
    <cfRule type="containsText" dxfId="9" priority="6" operator="containsText" text="live">
      <formula>NOT(ISERROR(SEARCH("live",A1)))</formula>
    </cfRule>
    <cfRule type="containsText" dxfId="8" priority="7" operator="containsText" text="live">
      <formula>NOT(ISERROR(SEARCH("live",A1)))</formula>
    </cfRule>
    <cfRule type="containsText" dxfId="7" priority="8" operator="containsText" text="canceled">
      <formula>NOT(ISERROR(SEARCH("canceled",A1)))</formula>
    </cfRule>
    <cfRule type="cellIs" dxfId="6" priority="9" operator="equal">
      <formula>"successful"</formula>
    </cfRule>
    <cfRule type="containsText" dxfId="5" priority="10" operator="containsText" text="failed">
      <formula>NOT(ISERROR(SEARCH("failed",A1)))</formula>
    </cfRule>
  </conditionalFormatting>
  <conditionalFormatting sqref="C1:C1047940">
    <cfRule type="containsText" dxfId="4" priority="1" operator="containsText" text="live">
      <formula>NOT(ISERROR(SEARCH("live",C1)))</formula>
    </cfRule>
    <cfRule type="containsText" dxfId="3" priority="2" operator="containsText" text="live">
      <formula>NOT(ISERROR(SEARCH("live",C1)))</formula>
    </cfRule>
    <cfRule type="containsText" dxfId="2" priority="3" operator="containsText" text="canceled">
      <formula>NOT(ISERROR(SEARCH("canceled",C1)))</formula>
    </cfRule>
    <cfRule type="cellIs" dxfId="1" priority="4" operator="equal">
      <formula>"successful"</formula>
    </cfRule>
    <cfRule type="containsText" dxfId="0" priority="5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for parent category</vt:lpstr>
      <vt:lpstr>Outcome for sub category</vt:lpstr>
      <vt:lpstr>Outcomes Based on Launch Date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Kaman Yu</cp:lastModifiedBy>
  <dcterms:created xsi:type="dcterms:W3CDTF">2021-09-29T18:52:28Z</dcterms:created>
  <dcterms:modified xsi:type="dcterms:W3CDTF">2024-07-02T03:22:34Z</dcterms:modified>
</cp:coreProperties>
</file>