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ry Sizes" sheetId="1" r:id="rId4"/>
  </sheets>
  <definedNames/>
  <calcPr/>
</workbook>
</file>

<file path=xl/sharedStrings.xml><?xml version="1.0" encoding="utf-8"?>
<sst xmlns="http://schemas.openxmlformats.org/spreadsheetml/2006/main" count="428" uniqueCount="66">
  <si>
    <t>Gold Size</t>
  </si>
  <si>
    <t>ChatGPT Size</t>
  </si>
  <si>
    <t>InstGPT Size</t>
  </si>
  <si>
    <t>InstGPT Size (Remove Unknown)</t>
  </si>
  <si>
    <t>Tk-Inst Size</t>
  </si>
  <si>
    <t>Flan T5 L Size</t>
  </si>
  <si>
    <t>CHAT</t>
  </si>
  <si>
    <t>GPT3</t>
  </si>
  <si>
    <t>Tk-Inst</t>
  </si>
  <si>
    <t>Flan T5</t>
  </si>
  <si>
    <t>(1, 1585)</t>
  </si>
  <si>
    <t>(1, 5)</t>
  </si>
  <si>
    <t>NA</t>
  </si>
  <si>
    <t>(1, 1)</t>
  </si>
  <si>
    <t>(1</t>
  </si>
  <si>
    <t>1)</t>
  </si>
  <si>
    <t>(1, 1860)</t>
  </si>
  <si>
    <t>(1, 60)</t>
  </si>
  <si>
    <t>(1, 59)</t>
  </si>
  <si>
    <t>(1, 58)</t>
  </si>
  <si>
    <t>(1, 107)</t>
  </si>
  <si>
    <t>(1, 149)</t>
  </si>
  <si>
    <t>(1, 216)</t>
  </si>
  <si>
    <t>(1, 207)</t>
  </si>
  <si>
    <t>(1, 2)</t>
  </si>
  <si>
    <t>(1, 223)</t>
  </si>
  <si>
    <t>(1, 116)</t>
  </si>
  <si>
    <t>(1, 94)</t>
  </si>
  <si>
    <t>(1, 72)</t>
  </si>
  <si>
    <t>(1, 14)</t>
  </si>
  <si>
    <t>14)</t>
  </si>
  <si>
    <t>(2, 1)</t>
  </si>
  <si>
    <t>(1, 110)</t>
  </si>
  <si>
    <t>(1, 83)</t>
  </si>
  <si>
    <t>(1, 111)</t>
  </si>
  <si>
    <t>(4, 4)</t>
  </si>
  <si>
    <t>(4, 1)</t>
  </si>
  <si>
    <t>(4</t>
  </si>
  <si>
    <t>(1, 3)</t>
  </si>
  <si>
    <t>(1, 112)</t>
  </si>
  <si>
    <t>(1, 84)</t>
  </si>
  <si>
    <t>(1, 63)</t>
  </si>
  <si>
    <t>2)</t>
  </si>
  <si>
    <t>(1, 32)</t>
  </si>
  <si>
    <t>(1, 44)</t>
  </si>
  <si>
    <t>(1, 17)</t>
  </si>
  <si>
    <t>(1, 100)</t>
  </si>
  <si>
    <t>(1, 28)</t>
  </si>
  <si>
    <t>(1, 33)</t>
  </si>
  <si>
    <t>(1, 4)</t>
  </si>
  <si>
    <t>(1, 26)</t>
  </si>
  <si>
    <t>(1, 23)</t>
  </si>
  <si>
    <t>(1, 180)</t>
  </si>
  <si>
    <t>(1, 29)</t>
  </si>
  <si>
    <t>(1, 22)</t>
  </si>
  <si>
    <t>(1, 51)</t>
  </si>
  <si>
    <t>(1,49)</t>
  </si>
  <si>
    <t>(1, 49)</t>
  </si>
  <si>
    <t>(1,1)</t>
  </si>
  <si>
    <t>(1, 12)</t>
  </si>
  <si>
    <t>3)</t>
  </si>
  <si>
    <t>(1, 85)</t>
  </si>
  <si>
    <t>(1, 20)</t>
  </si>
  <si>
    <t>(1, 36)</t>
  </si>
  <si>
    <t>(1, 19)</t>
  </si>
  <si>
    <t>(1, 11)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</si>
</sst>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vertical="center"/>
    </xf>
    <xf borderId="0" fillId="2" fontId="2" numFmtId="0" xfId="0" applyFill="1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top"/>
    </xf>
    <xf borderId="0" fillId="0" fontId="2" numFmtId="0" xfId="0" applyFont="1"/>
    <xf borderId="0" fillId="3" fontId="3" numFmtId="0" xfId="0" applyAlignment="1" applyFill="1" applyFont="1">
      <alignment horizontal="left"/>
    </xf>
    <xf borderId="0" fillId="0" fontId="2" numFmtId="0" xfId="0" applyAlignment="1" applyFont="1">
      <alignment horizontal="center" shrinkToFit="0" vertical="top" wrapText="1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5" width="12.63"/>
    <col customWidth="1" min="7" max="7" width="1.5"/>
    <col customWidth="1" min="8" max="8" width="2.0"/>
    <col customWidth="1" min="9" max="9" width="4.5"/>
    <col customWidth="1" min="10" max="10" width="6.88"/>
    <col customWidth="1" min="11" max="11" width="3.88"/>
    <col customWidth="1" min="12" max="12" width="5.0"/>
    <col customWidth="1" min="13" max="13" width="6.63"/>
    <col customWidth="1" min="14" max="14" width="5.25"/>
    <col customWidth="1" min="15" max="15" width="10.0"/>
    <col customWidth="1" min="16" max="16" width="2.88"/>
    <col customWidth="1" min="17" max="17" width="4.75"/>
    <col customWidth="1" min="19" max="19" width="6.38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M1" s="1" t="s">
        <v>0</v>
      </c>
      <c r="N1" s="1" t="s">
        <v>1</v>
      </c>
      <c r="O1" s="5" t="s">
        <v>6</v>
      </c>
      <c r="R1" s="3" t="s">
        <v>3</v>
      </c>
      <c r="S1" s="5" t="s">
        <v>7</v>
      </c>
      <c r="V1" s="4" t="s">
        <v>8</v>
      </c>
      <c r="AB1" s="4" t="s">
        <v>9</v>
      </c>
    </row>
    <row r="2" ht="15.75" customHeight="1">
      <c r="A2" s="6" t="s">
        <v>10</v>
      </c>
      <c r="B2" s="7" t="s">
        <v>11</v>
      </c>
      <c r="C2" s="6" t="s">
        <v>12</v>
      </c>
      <c r="D2" s="6" t="s">
        <v>12</v>
      </c>
      <c r="E2" s="6" t="s">
        <v>13</v>
      </c>
      <c r="F2" s="6" t="s">
        <v>12</v>
      </c>
      <c r="I2" s="8" t="str">
        <f>IFERROR(__xludf.DUMMYFUNCTION("SPLIT(A2,"","")"),"(1")</f>
        <v>(1</v>
      </c>
      <c r="J2" s="8" t="str">
        <f>IFERROR(__xludf.DUMMYFUNCTION("""COMPUTED_VALUE""")," 1585)")</f>
        <v> 1585)</v>
      </c>
      <c r="K2" s="8" t="str">
        <f>IFERROR(__xludf.DUMMYFUNCTION("SPLIT(B2,"","")"),"(1")</f>
        <v>(1</v>
      </c>
      <c r="L2" s="8" t="str">
        <f>IFERROR(__xludf.DUMMYFUNCTION("""COMPUTED_VALUE""")," 5)")</f>
        <v> 5)</v>
      </c>
      <c r="M2" s="2" t="str">
        <f t="shared" ref="M2:M47" si="1">SUBSTITUTE(J2,")","")</f>
        <v> 1585</v>
      </c>
      <c r="N2" s="2" t="str">
        <f t="shared" ref="N2:N47" si="2">SUBSTITUTE(L2,")","")</f>
        <v> 5</v>
      </c>
      <c r="O2" s="5">
        <f t="shared" ref="O2:O6" si="3">(2*M2)/(M2+N2)</f>
        <v>1.993710692</v>
      </c>
      <c r="P2" s="9" t="str">
        <f>IFERROR(__xludf.DUMMYFUNCTION("SPLIT(D2,"","")"),"NA")</f>
        <v>NA</v>
      </c>
      <c r="Q2" s="8" t="str">
        <f>SUBSTITUTE(P2,")","")</f>
        <v>NA</v>
      </c>
      <c r="R2" s="9"/>
      <c r="S2" s="5"/>
      <c r="T2" s="6" t="s">
        <v>14</v>
      </c>
      <c r="U2" s="6" t="s">
        <v>15</v>
      </c>
      <c r="V2" s="1" t="str">
        <f t="shared" ref="V2:V47" si="4">SUBSTITUTE(U2,")","")</f>
        <v>1</v>
      </c>
      <c r="W2" s="8">
        <f t="shared" ref="W2:W6" si="5">(2*M2)/(M2+V2)</f>
        <v>1.998738966</v>
      </c>
      <c r="Z2" s="6" t="s">
        <v>12</v>
      </c>
      <c r="AA2" s="6"/>
    </row>
    <row r="3" ht="15.75" customHeight="1">
      <c r="A3" s="6" t="s">
        <v>13</v>
      </c>
      <c r="B3" s="7" t="s">
        <v>13</v>
      </c>
      <c r="C3" s="6" t="s">
        <v>13</v>
      </c>
      <c r="D3" s="6" t="s">
        <v>13</v>
      </c>
      <c r="E3" s="6" t="s">
        <v>13</v>
      </c>
      <c r="F3" s="6" t="s">
        <v>12</v>
      </c>
      <c r="I3" s="8" t="str">
        <f>IFERROR(__xludf.DUMMYFUNCTION("SPLIT(A3,"","")"),"(1")</f>
        <v>(1</v>
      </c>
      <c r="J3" s="8" t="str">
        <f>IFERROR(__xludf.DUMMYFUNCTION("""COMPUTED_VALUE""")," 1)")</f>
        <v> 1)</v>
      </c>
      <c r="K3" s="8" t="str">
        <f>IFERROR(__xludf.DUMMYFUNCTION("SPLIT(B3,"","")"),"(1")</f>
        <v>(1</v>
      </c>
      <c r="L3" s="8" t="str">
        <f>IFERROR(__xludf.DUMMYFUNCTION("""COMPUTED_VALUE""")," 1)")</f>
        <v> 1)</v>
      </c>
      <c r="M3" s="2" t="str">
        <f t="shared" si="1"/>
        <v> 1</v>
      </c>
      <c r="N3" s="2" t="str">
        <f t="shared" si="2"/>
        <v> 1</v>
      </c>
      <c r="O3" s="5">
        <f t="shared" si="3"/>
        <v>1</v>
      </c>
      <c r="P3" s="9" t="str">
        <f>IFERROR(__xludf.DUMMYFUNCTION("SPLIT(D3,"","")"),"(1")</f>
        <v>(1</v>
      </c>
      <c r="Q3" s="8" t="str">
        <f>IFERROR(__xludf.DUMMYFUNCTION("""COMPUTED_VALUE""")," 1)")</f>
        <v> 1)</v>
      </c>
      <c r="R3" s="9" t="str">
        <f t="shared" ref="R3:R6" si="6">SUBSTITUTE(Q3,")","")</f>
        <v> 1</v>
      </c>
      <c r="S3" s="5">
        <f t="shared" ref="S3:S6" si="7">(2*M3)/(M3+R3)</f>
        <v>1</v>
      </c>
      <c r="T3" s="6" t="s">
        <v>14</v>
      </c>
      <c r="U3" s="6" t="s">
        <v>15</v>
      </c>
      <c r="V3" s="1" t="str">
        <f t="shared" si="4"/>
        <v>1</v>
      </c>
      <c r="W3" s="8">
        <f t="shared" si="5"/>
        <v>1</v>
      </c>
      <c r="Z3" s="6" t="s">
        <v>12</v>
      </c>
      <c r="AA3" s="6"/>
    </row>
    <row r="4" ht="15.75" customHeight="1">
      <c r="A4" s="6" t="s">
        <v>16</v>
      </c>
      <c r="B4" s="7" t="s">
        <v>17</v>
      </c>
      <c r="C4" s="6" t="s">
        <v>18</v>
      </c>
      <c r="D4" s="6" t="s">
        <v>19</v>
      </c>
      <c r="E4" s="6" t="s">
        <v>13</v>
      </c>
      <c r="F4" s="6" t="s">
        <v>13</v>
      </c>
      <c r="I4" s="8" t="str">
        <f>IFERROR(__xludf.DUMMYFUNCTION("SPLIT(A4,"","")"),"(1")</f>
        <v>(1</v>
      </c>
      <c r="J4" s="8" t="str">
        <f>IFERROR(__xludf.DUMMYFUNCTION("""COMPUTED_VALUE""")," 1860)")</f>
        <v> 1860)</v>
      </c>
      <c r="K4" s="8" t="str">
        <f>IFERROR(__xludf.DUMMYFUNCTION("SPLIT(B4,"","")"),"(1")</f>
        <v>(1</v>
      </c>
      <c r="L4" s="8" t="str">
        <f>IFERROR(__xludf.DUMMYFUNCTION("""COMPUTED_VALUE""")," 60)")</f>
        <v> 60)</v>
      </c>
      <c r="M4" s="2" t="str">
        <f t="shared" si="1"/>
        <v> 1860</v>
      </c>
      <c r="N4" s="2" t="str">
        <f t="shared" si="2"/>
        <v> 60</v>
      </c>
      <c r="O4" s="5">
        <f t="shared" si="3"/>
        <v>1.9375</v>
      </c>
      <c r="P4" s="9" t="str">
        <f>IFERROR(__xludf.DUMMYFUNCTION("SPLIT(D4,"","")"),"(1")</f>
        <v>(1</v>
      </c>
      <c r="Q4" s="8" t="str">
        <f>IFERROR(__xludf.DUMMYFUNCTION("""COMPUTED_VALUE""")," 58)")</f>
        <v> 58)</v>
      </c>
      <c r="R4" s="9" t="str">
        <f t="shared" si="6"/>
        <v> 58</v>
      </c>
      <c r="S4" s="5">
        <f t="shared" si="7"/>
        <v>1.939520334</v>
      </c>
      <c r="T4" s="6" t="s">
        <v>14</v>
      </c>
      <c r="U4" s="6" t="s">
        <v>15</v>
      </c>
      <c r="V4" s="1" t="str">
        <f t="shared" si="4"/>
        <v>1</v>
      </c>
      <c r="W4" s="8">
        <f t="shared" si="5"/>
        <v>1.998925309</v>
      </c>
      <c r="Z4" s="6" t="s">
        <v>14</v>
      </c>
      <c r="AA4" s="6" t="s">
        <v>15</v>
      </c>
      <c r="AB4" s="1" t="str">
        <f t="shared" ref="AB4:AB49" si="8">SUBSTITUTE(AA4,")","")</f>
        <v>1</v>
      </c>
      <c r="AC4" s="8">
        <f t="shared" ref="AC4:AC6" si="9">(2*M4)/(M4+AB4)</f>
        <v>1.998925309</v>
      </c>
      <c r="AD4" s="1"/>
      <c r="AE4" s="1"/>
      <c r="AF4" s="1"/>
    </row>
    <row r="5" ht="15.75" customHeight="1">
      <c r="A5" s="6" t="s">
        <v>20</v>
      </c>
      <c r="B5" s="7" t="s">
        <v>21</v>
      </c>
      <c r="C5" s="6" t="s">
        <v>22</v>
      </c>
      <c r="D5" s="6" t="s">
        <v>23</v>
      </c>
      <c r="E5" s="6" t="s">
        <v>13</v>
      </c>
      <c r="F5" s="6" t="s">
        <v>13</v>
      </c>
      <c r="I5" s="8" t="str">
        <f>IFERROR(__xludf.DUMMYFUNCTION("SPLIT(A5,"","")"),"(1")</f>
        <v>(1</v>
      </c>
      <c r="J5" s="8" t="str">
        <f>IFERROR(__xludf.DUMMYFUNCTION("""COMPUTED_VALUE""")," 107)")</f>
        <v> 107)</v>
      </c>
      <c r="K5" s="8" t="str">
        <f>IFERROR(__xludf.DUMMYFUNCTION("SPLIT(B5,"","")"),"(1")</f>
        <v>(1</v>
      </c>
      <c r="L5" s="8" t="str">
        <f>IFERROR(__xludf.DUMMYFUNCTION("""COMPUTED_VALUE""")," 149)")</f>
        <v> 149)</v>
      </c>
      <c r="M5" s="2" t="str">
        <f t="shared" si="1"/>
        <v> 107</v>
      </c>
      <c r="N5" s="2" t="str">
        <f t="shared" si="2"/>
        <v> 149</v>
      </c>
      <c r="O5" s="5">
        <f t="shared" si="3"/>
        <v>0.8359375</v>
      </c>
      <c r="P5" s="9" t="str">
        <f>IFERROR(__xludf.DUMMYFUNCTION("SPLIT(D5,"","")"),"(1")</f>
        <v>(1</v>
      </c>
      <c r="Q5" s="8" t="str">
        <f>IFERROR(__xludf.DUMMYFUNCTION("""COMPUTED_VALUE""")," 207)")</f>
        <v> 207)</v>
      </c>
      <c r="R5" s="9" t="str">
        <f t="shared" si="6"/>
        <v> 207</v>
      </c>
      <c r="S5" s="5">
        <f t="shared" si="7"/>
        <v>0.6815286624</v>
      </c>
      <c r="T5" s="6" t="s">
        <v>14</v>
      </c>
      <c r="U5" s="6" t="s">
        <v>15</v>
      </c>
      <c r="V5" s="1" t="str">
        <f t="shared" si="4"/>
        <v>1</v>
      </c>
      <c r="W5" s="8">
        <f t="shared" si="5"/>
        <v>1.981481481</v>
      </c>
      <c r="Z5" s="6" t="s">
        <v>14</v>
      </c>
      <c r="AA5" s="6" t="s">
        <v>15</v>
      </c>
      <c r="AB5" s="1" t="str">
        <f t="shared" si="8"/>
        <v>1</v>
      </c>
      <c r="AC5" s="8">
        <f t="shared" si="9"/>
        <v>1.981481481</v>
      </c>
      <c r="AD5" s="1"/>
      <c r="AE5" s="1"/>
      <c r="AF5" s="1"/>
    </row>
    <row r="6" ht="15.75" customHeight="1">
      <c r="A6" s="6" t="s">
        <v>13</v>
      </c>
      <c r="B6" s="7" t="s">
        <v>13</v>
      </c>
      <c r="C6" s="6" t="s">
        <v>13</v>
      </c>
      <c r="D6" s="6" t="s">
        <v>13</v>
      </c>
      <c r="E6" s="6" t="s">
        <v>13</v>
      </c>
      <c r="F6" s="6" t="s">
        <v>13</v>
      </c>
      <c r="I6" s="8" t="str">
        <f>IFERROR(__xludf.DUMMYFUNCTION("SPLIT(A6,"","")"),"(1")</f>
        <v>(1</v>
      </c>
      <c r="J6" s="8" t="str">
        <f>IFERROR(__xludf.DUMMYFUNCTION("""COMPUTED_VALUE""")," 1)")</f>
        <v> 1)</v>
      </c>
      <c r="K6" s="8" t="str">
        <f>IFERROR(__xludf.DUMMYFUNCTION("SPLIT(B6,"","")"),"(1")</f>
        <v>(1</v>
      </c>
      <c r="L6" s="8" t="str">
        <f>IFERROR(__xludf.DUMMYFUNCTION("""COMPUTED_VALUE""")," 1)")</f>
        <v> 1)</v>
      </c>
      <c r="M6" s="2" t="str">
        <f t="shared" si="1"/>
        <v> 1</v>
      </c>
      <c r="N6" s="2" t="str">
        <f t="shared" si="2"/>
        <v> 1</v>
      </c>
      <c r="O6" s="5">
        <f t="shared" si="3"/>
        <v>1</v>
      </c>
      <c r="P6" s="9" t="str">
        <f>IFERROR(__xludf.DUMMYFUNCTION("SPLIT(D6,"","")"),"(1")</f>
        <v>(1</v>
      </c>
      <c r="Q6" s="8" t="str">
        <f>IFERROR(__xludf.DUMMYFUNCTION("""COMPUTED_VALUE""")," 1)")</f>
        <v> 1)</v>
      </c>
      <c r="R6" s="9" t="str">
        <f t="shared" si="6"/>
        <v> 1</v>
      </c>
      <c r="S6" s="5">
        <f t="shared" si="7"/>
        <v>1</v>
      </c>
      <c r="T6" s="6" t="s">
        <v>14</v>
      </c>
      <c r="U6" s="6" t="s">
        <v>15</v>
      </c>
      <c r="V6" s="1" t="str">
        <f t="shared" si="4"/>
        <v>1</v>
      </c>
      <c r="W6" s="8">
        <f t="shared" si="5"/>
        <v>1</v>
      </c>
      <c r="Z6" s="6" t="s">
        <v>14</v>
      </c>
      <c r="AA6" s="6" t="s">
        <v>15</v>
      </c>
      <c r="AB6" s="1" t="str">
        <f t="shared" si="8"/>
        <v>1</v>
      </c>
      <c r="AC6" s="8">
        <f t="shared" si="9"/>
        <v>1</v>
      </c>
      <c r="AD6" s="1"/>
      <c r="AE6" s="1"/>
      <c r="AF6" s="1"/>
    </row>
    <row r="7" ht="15.75" customHeight="1">
      <c r="A7" s="6" t="s">
        <v>13</v>
      </c>
      <c r="B7" s="7" t="s">
        <v>12</v>
      </c>
      <c r="C7" s="7" t="s">
        <v>12</v>
      </c>
      <c r="D7" s="6" t="s">
        <v>12</v>
      </c>
      <c r="E7" s="6" t="s">
        <v>12</v>
      </c>
      <c r="F7" s="6" t="s">
        <v>12</v>
      </c>
      <c r="I7" s="8" t="str">
        <f>IFERROR(__xludf.DUMMYFUNCTION("SPLIT(A7,"","")"),"(1")</f>
        <v>(1</v>
      </c>
      <c r="J7" s="8" t="str">
        <f>IFERROR(__xludf.DUMMYFUNCTION("""COMPUTED_VALUE""")," 1)")</f>
        <v> 1)</v>
      </c>
      <c r="K7" s="8" t="str">
        <f>IFERROR(__xludf.DUMMYFUNCTION("SPLIT(B7,"","")"),"NA")</f>
        <v>NA</v>
      </c>
      <c r="M7" s="2" t="str">
        <f t="shared" si="1"/>
        <v> 1</v>
      </c>
      <c r="N7" s="2" t="str">
        <f t="shared" si="2"/>
        <v/>
      </c>
      <c r="O7" s="5"/>
      <c r="P7" s="9" t="str">
        <f>IFERROR(__xludf.DUMMYFUNCTION("SPLIT(D7,"","")"),"NA")</f>
        <v>NA</v>
      </c>
      <c r="R7" s="9"/>
      <c r="S7" s="5"/>
      <c r="T7" s="6" t="s">
        <v>12</v>
      </c>
      <c r="U7" s="6"/>
      <c r="V7" s="1" t="str">
        <f t="shared" si="4"/>
        <v/>
      </c>
      <c r="Z7" s="6" t="s">
        <v>12</v>
      </c>
      <c r="AA7" s="6"/>
      <c r="AB7" s="1" t="str">
        <f t="shared" si="8"/>
        <v/>
      </c>
      <c r="AD7" s="1"/>
      <c r="AE7" s="1"/>
      <c r="AF7" s="1"/>
    </row>
    <row r="8" ht="15.75" customHeight="1">
      <c r="A8" s="6" t="s">
        <v>13</v>
      </c>
      <c r="B8" s="7" t="s">
        <v>12</v>
      </c>
      <c r="C8" s="7" t="s">
        <v>12</v>
      </c>
      <c r="D8" s="6" t="s">
        <v>12</v>
      </c>
      <c r="E8" s="6" t="s">
        <v>13</v>
      </c>
      <c r="F8" s="6" t="s">
        <v>12</v>
      </c>
      <c r="I8" s="8" t="str">
        <f>IFERROR(__xludf.DUMMYFUNCTION("SPLIT(A8,"","")"),"(1")</f>
        <v>(1</v>
      </c>
      <c r="J8" s="8" t="str">
        <f>IFERROR(__xludf.DUMMYFUNCTION("""COMPUTED_VALUE""")," 1)")</f>
        <v> 1)</v>
      </c>
      <c r="K8" s="8" t="str">
        <f>IFERROR(__xludf.DUMMYFUNCTION("SPLIT(B8,"","")"),"NA")</f>
        <v>NA</v>
      </c>
      <c r="M8" s="2" t="str">
        <f t="shared" si="1"/>
        <v> 1</v>
      </c>
      <c r="N8" s="2" t="str">
        <f t="shared" si="2"/>
        <v/>
      </c>
      <c r="O8" s="5"/>
      <c r="P8" s="9" t="str">
        <f>IFERROR(__xludf.DUMMYFUNCTION("SPLIT(D8,"","")"),"NA")</f>
        <v>NA</v>
      </c>
      <c r="R8" s="9" t="str">
        <f t="shared" ref="R8:R47" si="10">SUBSTITUTE(Q8,")","")</f>
        <v/>
      </c>
      <c r="S8" s="5"/>
      <c r="T8" s="6" t="s">
        <v>14</v>
      </c>
      <c r="U8" s="6" t="s">
        <v>15</v>
      </c>
      <c r="V8" s="1" t="str">
        <f t="shared" si="4"/>
        <v>1</v>
      </c>
      <c r="W8" s="8">
        <f t="shared" ref="W8:W11" si="11">(2*M8)/(M8+V8)</f>
        <v>1</v>
      </c>
      <c r="Z8" s="6" t="s">
        <v>12</v>
      </c>
      <c r="AA8" s="6"/>
      <c r="AB8" s="1" t="str">
        <f t="shared" si="8"/>
        <v/>
      </c>
      <c r="AD8" s="1"/>
      <c r="AE8" s="1"/>
      <c r="AF8" s="1"/>
    </row>
    <row r="9" ht="15.75" customHeight="1">
      <c r="A9" s="6" t="s">
        <v>13</v>
      </c>
      <c r="B9" s="7" t="s">
        <v>13</v>
      </c>
      <c r="C9" s="6" t="s">
        <v>13</v>
      </c>
      <c r="D9" s="6" t="s">
        <v>13</v>
      </c>
      <c r="E9" s="6" t="s">
        <v>13</v>
      </c>
      <c r="F9" s="6" t="s">
        <v>13</v>
      </c>
      <c r="I9" s="8" t="str">
        <f>IFERROR(__xludf.DUMMYFUNCTION("SPLIT(A9,"","")"),"(1")</f>
        <v>(1</v>
      </c>
      <c r="J9" s="8" t="str">
        <f>IFERROR(__xludf.DUMMYFUNCTION("""COMPUTED_VALUE""")," 1)")</f>
        <v> 1)</v>
      </c>
      <c r="K9" s="8" t="str">
        <f>IFERROR(__xludf.DUMMYFUNCTION("SPLIT(B9,"","")"),"(1")</f>
        <v>(1</v>
      </c>
      <c r="L9" s="8" t="str">
        <f>IFERROR(__xludf.DUMMYFUNCTION("""COMPUTED_VALUE""")," 1)")</f>
        <v> 1)</v>
      </c>
      <c r="M9" s="2" t="str">
        <f t="shared" si="1"/>
        <v> 1</v>
      </c>
      <c r="N9" s="2" t="str">
        <f t="shared" si="2"/>
        <v> 1</v>
      </c>
      <c r="O9" s="5">
        <f t="shared" ref="O9:O11" si="12">(2*M9)/(M9+N9)</f>
        <v>1</v>
      </c>
      <c r="P9" s="9" t="str">
        <f>IFERROR(__xludf.DUMMYFUNCTION("SPLIT(D9,"","")"),"(1")</f>
        <v>(1</v>
      </c>
      <c r="Q9" s="8" t="str">
        <f>IFERROR(__xludf.DUMMYFUNCTION("""COMPUTED_VALUE""")," 1)")</f>
        <v> 1)</v>
      </c>
      <c r="R9" s="9" t="str">
        <f t="shared" si="10"/>
        <v> 1</v>
      </c>
      <c r="S9" s="5">
        <f t="shared" ref="S9:S11" si="13">(2*M9)/(M9+R9)</f>
        <v>1</v>
      </c>
      <c r="T9" s="6" t="s">
        <v>14</v>
      </c>
      <c r="U9" s="6" t="s">
        <v>15</v>
      </c>
      <c r="V9" s="1" t="str">
        <f t="shared" si="4"/>
        <v>1</v>
      </c>
      <c r="W9" s="8">
        <f t="shared" si="11"/>
        <v>1</v>
      </c>
      <c r="Z9" s="6" t="s">
        <v>14</v>
      </c>
      <c r="AA9" s="6" t="s">
        <v>15</v>
      </c>
      <c r="AB9" s="1" t="str">
        <f t="shared" si="8"/>
        <v>1</v>
      </c>
      <c r="AC9" s="8">
        <f>(2*M9)/(M9+AB9)</f>
        <v>1</v>
      </c>
      <c r="AD9" s="1"/>
      <c r="AE9" s="1"/>
      <c r="AF9" s="1"/>
    </row>
    <row r="10" ht="15.75" customHeight="1">
      <c r="A10" s="6" t="s">
        <v>24</v>
      </c>
      <c r="B10" s="7" t="s">
        <v>12</v>
      </c>
      <c r="C10" s="6" t="s">
        <v>13</v>
      </c>
      <c r="D10" s="6" t="s">
        <v>13</v>
      </c>
      <c r="E10" s="6" t="s">
        <v>13</v>
      </c>
      <c r="F10" s="6" t="s">
        <v>12</v>
      </c>
      <c r="I10" s="8" t="str">
        <f>IFERROR(__xludf.DUMMYFUNCTION("SPLIT(A10,"","")"),"(1")</f>
        <v>(1</v>
      </c>
      <c r="J10" s="8" t="str">
        <f>IFERROR(__xludf.DUMMYFUNCTION("""COMPUTED_VALUE""")," 2)")</f>
        <v> 2)</v>
      </c>
      <c r="K10" s="8" t="str">
        <f>IFERROR(__xludf.DUMMYFUNCTION("SPLIT(B10,"","")"),"NA")</f>
        <v>NA</v>
      </c>
      <c r="M10" s="2" t="str">
        <f t="shared" si="1"/>
        <v> 2</v>
      </c>
      <c r="N10" s="2" t="str">
        <f t="shared" si="2"/>
        <v/>
      </c>
      <c r="O10" s="5">
        <f t="shared" si="12"/>
        <v>2</v>
      </c>
      <c r="P10" s="9" t="str">
        <f>IFERROR(__xludf.DUMMYFUNCTION("SPLIT(D10,"","")"),"(1")</f>
        <v>(1</v>
      </c>
      <c r="Q10" s="8" t="str">
        <f>IFERROR(__xludf.DUMMYFUNCTION("""COMPUTED_VALUE""")," 1)")</f>
        <v> 1)</v>
      </c>
      <c r="R10" s="9" t="str">
        <f t="shared" si="10"/>
        <v> 1</v>
      </c>
      <c r="S10" s="5">
        <f t="shared" si="13"/>
        <v>1.333333333</v>
      </c>
      <c r="T10" s="6" t="s">
        <v>14</v>
      </c>
      <c r="U10" s="6" t="s">
        <v>15</v>
      </c>
      <c r="V10" s="1" t="str">
        <f t="shared" si="4"/>
        <v>1</v>
      </c>
      <c r="W10" s="8">
        <f t="shared" si="11"/>
        <v>1.333333333</v>
      </c>
      <c r="Z10" s="6" t="s">
        <v>12</v>
      </c>
      <c r="AA10" s="6"/>
      <c r="AB10" s="1" t="str">
        <f t="shared" si="8"/>
        <v/>
      </c>
      <c r="AD10" s="1"/>
      <c r="AE10" s="1"/>
      <c r="AF10" s="1"/>
    </row>
    <row r="11" ht="15.75" customHeight="1">
      <c r="A11" s="6" t="s">
        <v>25</v>
      </c>
      <c r="B11" s="7" t="s">
        <v>26</v>
      </c>
      <c r="C11" s="6" t="s">
        <v>27</v>
      </c>
      <c r="D11" s="6" t="s">
        <v>28</v>
      </c>
      <c r="E11" s="6" t="s">
        <v>29</v>
      </c>
      <c r="F11" s="6" t="s">
        <v>13</v>
      </c>
      <c r="I11" s="8" t="str">
        <f>IFERROR(__xludf.DUMMYFUNCTION("SPLIT(A11,"","")"),"(1")</f>
        <v>(1</v>
      </c>
      <c r="J11" s="8" t="str">
        <f>IFERROR(__xludf.DUMMYFUNCTION("""COMPUTED_VALUE""")," 223)")</f>
        <v> 223)</v>
      </c>
      <c r="K11" s="8" t="str">
        <f>IFERROR(__xludf.DUMMYFUNCTION("SPLIT(B11,"","")"),"(1")</f>
        <v>(1</v>
      </c>
      <c r="L11" s="8" t="str">
        <f>IFERROR(__xludf.DUMMYFUNCTION("""COMPUTED_VALUE""")," 116)")</f>
        <v> 116)</v>
      </c>
      <c r="M11" s="2" t="str">
        <f t="shared" si="1"/>
        <v> 223</v>
      </c>
      <c r="N11" s="2" t="str">
        <f t="shared" si="2"/>
        <v> 116</v>
      </c>
      <c r="O11" s="5">
        <f t="shared" si="12"/>
        <v>1.315634218</v>
      </c>
      <c r="P11" s="9" t="str">
        <f>IFERROR(__xludf.DUMMYFUNCTION("SPLIT(D11,"","")"),"(1")</f>
        <v>(1</v>
      </c>
      <c r="Q11" s="8" t="str">
        <f>IFERROR(__xludf.DUMMYFUNCTION("""COMPUTED_VALUE""")," 72)")</f>
        <v> 72)</v>
      </c>
      <c r="R11" s="9" t="str">
        <f t="shared" si="10"/>
        <v> 72</v>
      </c>
      <c r="S11" s="5">
        <f t="shared" si="13"/>
        <v>1.511864407</v>
      </c>
      <c r="T11" s="6" t="s">
        <v>14</v>
      </c>
      <c r="U11" s="6" t="s">
        <v>30</v>
      </c>
      <c r="V11" s="1" t="str">
        <f t="shared" si="4"/>
        <v>14</v>
      </c>
      <c r="W11" s="8">
        <f t="shared" si="11"/>
        <v>1.88185654</v>
      </c>
      <c r="Z11" s="6" t="s">
        <v>14</v>
      </c>
      <c r="AA11" s="6" t="s">
        <v>15</v>
      </c>
      <c r="AB11" s="1" t="str">
        <f t="shared" si="8"/>
        <v>1</v>
      </c>
      <c r="AC11" s="8">
        <f>(2*M11)/(M11+AB11)</f>
        <v>1.991071429</v>
      </c>
      <c r="AD11" s="1"/>
      <c r="AE11" s="1"/>
      <c r="AF11" s="1"/>
    </row>
    <row r="12" ht="15.75" customHeight="1">
      <c r="A12" s="6" t="s">
        <v>31</v>
      </c>
      <c r="B12" s="7" t="s">
        <v>12</v>
      </c>
      <c r="C12" s="7" t="s">
        <v>12</v>
      </c>
      <c r="D12" s="6" t="s">
        <v>12</v>
      </c>
      <c r="E12" s="6" t="s">
        <v>12</v>
      </c>
      <c r="F12" s="6" t="s">
        <v>12</v>
      </c>
      <c r="I12" s="8" t="str">
        <f>IFERROR(__xludf.DUMMYFUNCTION("SPLIT(A12,"","")"),"(2")</f>
        <v>(2</v>
      </c>
      <c r="J12" s="8" t="str">
        <f>IFERROR(__xludf.DUMMYFUNCTION("""COMPUTED_VALUE""")," 1)")</f>
        <v> 1)</v>
      </c>
      <c r="K12" s="8" t="str">
        <f>IFERROR(__xludf.DUMMYFUNCTION("SPLIT(B12,"","")"),"NA")</f>
        <v>NA</v>
      </c>
      <c r="M12" s="2" t="str">
        <f t="shared" si="1"/>
        <v> 1</v>
      </c>
      <c r="N12" s="2" t="str">
        <f t="shared" si="2"/>
        <v/>
      </c>
      <c r="O12" s="5"/>
      <c r="P12" s="9" t="str">
        <f>IFERROR(__xludf.DUMMYFUNCTION("SPLIT(D12,"","")"),"NA")</f>
        <v>NA</v>
      </c>
      <c r="R12" s="9" t="str">
        <f t="shared" si="10"/>
        <v/>
      </c>
      <c r="S12" s="5"/>
      <c r="T12" s="6" t="s">
        <v>12</v>
      </c>
      <c r="U12" s="6"/>
      <c r="V12" s="1" t="str">
        <f t="shared" si="4"/>
        <v/>
      </c>
      <c r="Z12" s="6" t="s">
        <v>12</v>
      </c>
      <c r="AA12" s="6"/>
      <c r="AB12" s="1" t="str">
        <f t="shared" si="8"/>
        <v/>
      </c>
      <c r="AD12" s="1"/>
      <c r="AE12" s="1"/>
      <c r="AF12" s="1"/>
    </row>
    <row r="13" ht="15.75" customHeight="1">
      <c r="A13" s="6" t="s">
        <v>13</v>
      </c>
      <c r="B13" s="10" t="s">
        <v>12</v>
      </c>
      <c r="C13" s="7" t="s">
        <v>12</v>
      </c>
      <c r="D13" s="6" t="s">
        <v>12</v>
      </c>
      <c r="E13" s="6" t="s">
        <v>12</v>
      </c>
      <c r="F13" s="6" t="s">
        <v>12</v>
      </c>
      <c r="I13" s="8" t="str">
        <f>IFERROR(__xludf.DUMMYFUNCTION("SPLIT(A13,"","")"),"(1")</f>
        <v>(1</v>
      </c>
      <c r="J13" s="8" t="str">
        <f>IFERROR(__xludf.DUMMYFUNCTION("""COMPUTED_VALUE""")," 1)")</f>
        <v> 1)</v>
      </c>
      <c r="K13" s="8" t="str">
        <f>IFERROR(__xludf.DUMMYFUNCTION("SPLIT(B13,"","")"),"NA")</f>
        <v>NA</v>
      </c>
      <c r="M13" s="2" t="str">
        <f t="shared" si="1"/>
        <v> 1</v>
      </c>
      <c r="N13" s="2" t="str">
        <f t="shared" si="2"/>
        <v/>
      </c>
      <c r="O13" s="5"/>
      <c r="P13" s="9" t="str">
        <f>IFERROR(__xludf.DUMMYFUNCTION("SPLIT(D13,"","")"),"NA")</f>
        <v>NA</v>
      </c>
      <c r="R13" s="9" t="str">
        <f t="shared" si="10"/>
        <v/>
      </c>
      <c r="S13" s="5"/>
      <c r="T13" s="6" t="s">
        <v>12</v>
      </c>
      <c r="U13" s="6"/>
      <c r="V13" s="1" t="str">
        <f t="shared" si="4"/>
        <v/>
      </c>
      <c r="Z13" s="6" t="s">
        <v>12</v>
      </c>
      <c r="AA13" s="6"/>
      <c r="AB13" s="1" t="str">
        <f t="shared" si="8"/>
        <v/>
      </c>
      <c r="AD13" s="1"/>
      <c r="AE13" s="1"/>
      <c r="AF13" s="1"/>
    </row>
    <row r="14" ht="15.75" customHeight="1">
      <c r="A14" s="6" t="s">
        <v>13</v>
      </c>
      <c r="B14" s="10" t="s">
        <v>12</v>
      </c>
      <c r="C14" s="7" t="s">
        <v>12</v>
      </c>
      <c r="D14" s="6" t="s">
        <v>12</v>
      </c>
      <c r="E14" s="6" t="s">
        <v>12</v>
      </c>
      <c r="F14" s="6" t="s">
        <v>12</v>
      </c>
      <c r="I14" s="8" t="str">
        <f>IFERROR(__xludf.DUMMYFUNCTION("SPLIT(A14,"","")"),"(1")</f>
        <v>(1</v>
      </c>
      <c r="J14" s="8" t="str">
        <f>IFERROR(__xludf.DUMMYFUNCTION("""COMPUTED_VALUE""")," 1)")</f>
        <v> 1)</v>
      </c>
      <c r="K14" s="8" t="str">
        <f>IFERROR(__xludf.DUMMYFUNCTION("SPLIT(B14,"","")"),"NA")</f>
        <v>NA</v>
      </c>
      <c r="M14" s="2" t="str">
        <f t="shared" si="1"/>
        <v> 1</v>
      </c>
      <c r="N14" s="2" t="str">
        <f t="shared" si="2"/>
        <v/>
      </c>
      <c r="O14" s="5"/>
      <c r="P14" s="9" t="str">
        <f>IFERROR(__xludf.DUMMYFUNCTION("SPLIT(D14,"","")"),"NA")</f>
        <v>NA</v>
      </c>
      <c r="R14" s="9" t="str">
        <f t="shared" si="10"/>
        <v/>
      </c>
      <c r="S14" s="5"/>
      <c r="T14" s="6" t="s">
        <v>12</v>
      </c>
      <c r="U14" s="6"/>
      <c r="V14" s="1" t="str">
        <f t="shared" si="4"/>
        <v/>
      </c>
      <c r="Z14" s="6" t="s">
        <v>12</v>
      </c>
      <c r="AA14" s="6"/>
      <c r="AB14" s="1" t="str">
        <f t="shared" si="8"/>
        <v/>
      </c>
      <c r="AD14" s="1"/>
      <c r="AE14" s="1"/>
      <c r="AF14" s="1"/>
    </row>
    <row r="15" ht="15.75" customHeight="1">
      <c r="A15" s="6" t="s">
        <v>13</v>
      </c>
      <c r="B15" s="10" t="s">
        <v>12</v>
      </c>
      <c r="C15" s="7" t="s">
        <v>12</v>
      </c>
      <c r="D15" s="6" t="s">
        <v>12</v>
      </c>
      <c r="E15" s="6" t="s">
        <v>12</v>
      </c>
      <c r="F15" s="6" t="s">
        <v>12</v>
      </c>
      <c r="I15" s="8" t="str">
        <f>IFERROR(__xludf.DUMMYFUNCTION("SPLIT(A15,"","")"),"(1")</f>
        <v>(1</v>
      </c>
      <c r="J15" s="8" t="str">
        <f>IFERROR(__xludf.DUMMYFUNCTION("""COMPUTED_VALUE""")," 1)")</f>
        <v> 1)</v>
      </c>
      <c r="K15" s="8" t="str">
        <f>IFERROR(__xludf.DUMMYFUNCTION("SPLIT(B15,"","")"),"NA")</f>
        <v>NA</v>
      </c>
      <c r="M15" s="2" t="str">
        <f t="shared" si="1"/>
        <v> 1</v>
      </c>
      <c r="N15" s="2" t="str">
        <f t="shared" si="2"/>
        <v/>
      </c>
      <c r="O15" s="5"/>
      <c r="P15" s="9" t="str">
        <f>IFERROR(__xludf.DUMMYFUNCTION("SPLIT(D15,"","")"),"NA")</f>
        <v>NA</v>
      </c>
      <c r="R15" s="9" t="str">
        <f t="shared" si="10"/>
        <v/>
      </c>
      <c r="S15" s="5"/>
      <c r="T15" s="6" t="s">
        <v>12</v>
      </c>
      <c r="U15" s="6"/>
      <c r="V15" s="1" t="str">
        <f t="shared" si="4"/>
        <v/>
      </c>
      <c r="Z15" s="6" t="s">
        <v>12</v>
      </c>
      <c r="AA15" s="6"/>
      <c r="AB15" s="1" t="str">
        <f t="shared" si="8"/>
        <v/>
      </c>
      <c r="AD15" s="1"/>
      <c r="AE15" s="1"/>
      <c r="AF15" s="1"/>
    </row>
    <row r="16" ht="15.75" customHeight="1">
      <c r="A16" s="6" t="s">
        <v>13</v>
      </c>
      <c r="B16" s="10" t="s">
        <v>12</v>
      </c>
      <c r="C16" s="7" t="s">
        <v>12</v>
      </c>
      <c r="D16" s="6" t="s">
        <v>12</v>
      </c>
      <c r="E16" s="6" t="s">
        <v>12</v>
      </c>
      <c r="F16" s="6" t="s">
        <v>12</v>
      </c>
      <c r="I16" s="8" t="str">
        <f>IFERROR(__xludf.DUMMYFUNCTION("SPLIT(A16,"","")"),"(1")</f>
        <v>(1</v>
      </c>
      <c r="J16" s="8" t="str">
        <f>IFERROR(__xludf.DUMMYFUNCTION("""COMPUTED_VALUE""")," 1)")</f>
        <v> 1)</v>
      </c>
      <c r="K16" s="8" t="str">
        <f>IFERROR(__xludf.DUMMYFUNCTION("SPLIT(B16,"","")"),"NA")</f>
        <v>NA</v>
      </c>
      <c r="M16" s="2" t="str">
        <f t="shared" si="1"/>
        <v> 1</v>
      </c>
      <c r="N16" s="2" t="str">
        <f t="shared" si="2"/>
        <v/>
      </c>
      <c r="O16" s="5"/>
      <c r="P16" s="9" t="str">
        <f>IFERROR(__xludf.DUMMYFUNCTION("SPLIT(D16,"","")"),"NA")</f>
        <v>NA</v>
      </c>
      <c r="R16" s="9" t="str">
        <f t="shared" si="10"/>
        <v/>
      </c>
      <c r="S16" s="5"/>
      <c r="T16" s="6" t="s">
        <v>12</v>
      </c>
      <c r="U16" s="6"/>
      <c r="V16" s="1" t="str">
        <f t="shared" si="4"/>
        <v/>
      </c>
      <c r="Z16" s="6" t="s">
        <v>12</v>
      </c>
      <c r="AA16" s="6"/>
      <c r="AB16" s="1" t="str">
        <f t="shared" si="8"/>
        <v/>
      </c>
      <c r="AD16" s="1"/>
      <c r="AE16" s="1"/>
      <c r="AF16" s="1"/>
    </row>
    <row r="17" ht="15.75" customHeight="1">
      <c r="A17" s="6" t="s">
        <v>13</v>
      </c>
      <c r="B17" s="7" t="s">
        <v>13</v>
      </c>
      <c r="C17" s="6" t="s">
        <v>13</v>
      </c>
      <c r="D17" s="6" t="s">
        <v>13</v>
      </c>
      <c r="E17" s="6" t="s">
        <v>13</v>
      </c>
      <c r="F17" s="6" t="s">
        <v>12</v>
      </c>
      <c r="I17" s="8" t="str">
        <f>IFERROR(__xludf.DUMMYFUNCTION("SPLIT(A17,"","")"),"(1")</f>
        <v>(1</v>
      </c>
      <c r="J17" s="8" t="str">
        <f>IFERROR(__xludf.DUMMYFUNCTION("""COMPUTED_VALUE""")," 1)")</f>
        <v> 1)</v>
      </c>
      <c r="K17" s="8" t="str">
        <f>IFERROR(__xludf.DUMMYFUNCTION("SPLIT(B17,"","")"),"(1")</f>
        <v>(1</v>
      </c>
      <c r="L17" s="8" t="str">
        <f>IFERROR(__xludf.DUMMYFUNCTION("""COMPUTED_VALUE""")," 1)")</f>
        <v> 1)</v>
      </c>
      <c r="M17" s="2" t="str">
        <f t="shared" si="1"/>
        <v> 1</v>
      </c>
      <c r="N17" s="2" t="str">
        <f t="shared" si="2"/>
        <v> 1</v>
      </c>
      <c r="O17" s="5">
        <f t="shared" ref="O17:O25" si="14">(2*M17)/(M17+N17)</f>
        <v>1</v>
      </c>
      <c r="P17" s="9" t="str">
        <f>IFERROR(__xludf.DUMMYFUNCTION("SPLIT(D17,"","")"),"(1")</f>
        <v>(1</v>
      </c>
      <c r="Q17" s="8" t="str">
        <f>IFERROR(__xludf.DUMMYFUNCTION("""COMPUTED_VALUE""")," 1)")</f>
        <v> 1)</v>
      </c>
      <c r="R17" s="9" t="str">
        <f t="shared" si="10"/>
        <v> 1</v>
      </c>
      <c r="S17" s="5">
        <f t="shared" ref="S17:S20" si="15">(2*M17)/(M17+R17)</f>
        <v>1</v>
      </c>
      <c r="T17" s="6" t="s">
        <v>14</v>
      </c>
      <c r="U17" s="6" t="s">
        <v>15</v>
      </c>
      <c r="V17" s="1" t="str">
        <f t="shared" si="4"/>
        <v>1</v>
      </c>
      <c r="W17" s="8">
        <f t="shared" ref="W17:W26" si="16">(2*M17)/(M17+V17)</f>
        <v>1</v>
      </c>
      <c r="Z17" s="6" t="s">
        <v>12</v>
      </c>
      <c r="AA17" s="6"/>
      <c r="AB17" s="1" t="str">
        <f t="shared" si="8"/>
        <v/>
      </c>
      <c r="AD17" s="1"/>
      <c r="AE17" s="1"/>
      <c r="AF17" s="1"/>
    </row>
    <row r="18" ht="15.75" customHeight="1">
      <c r="A18" s="6" t="s">
        <v>13</v>
      </c>
      <c r="B18" s="7" t="s">
        <v>13</v>
      </c>
      <c r="C18" s="6" t="s">
        <v>13</v>
      </c>
      <c r="D18" s="6" t="s">
        <v>13</v>
      </c>
      <c r="E18" s="6" t="s">
        <v>13</v>
      </c>
      <c r="F18" s="6" t="s">
        <v>13</v>
      </c>
      <c r="I18" s="8" t="str">
        <f>IFERROR(__xludf.DUMMYFUNCTION("SPLIT(A18,"","")"),"(1")</f>
        <v>(1</v>
      </c>
      <c r="J18" s="8" t="str">
        <f>IFERROR(__xludf.DUMMYFUNCTION("""COMPUTED_VALUE""")," 1)")</f>
        <v> 1)</v>
      </c>
      <c r="K18" s="8" t="str">
        <f>IFERROR(__xludf.DUMMYFUNCTION("SPLIT(B18,"","")"),"(1")</f>
        <v>(1</v>
      </c>
      <c r="L18" s="8" t="str">
        <f>IFERROR(__xludf.DUMMYFUNCTION("""COMPUTED_VALUE""")," 1)")</f>
        <v> 1)</v>
      </c>
      <c r="M18" s="2" t="str">
        <f t="shared" si="1"/>
        <v> 1</v>
      </c>
      <c r="N18" s="2" t="str">
        <f t="shared" si="2"/>
        <v> 1</v>
      </c>
      <c r="O18" s="5">
        <f t="shared" si="14"/>
        <v>1</v>
      </c>
      <c r="P18" s="9" t="str">
        <f>IFERROR(__xludf.DUMMYFUNCTION("SPLIT(D18,"","")"),"(1")</f>
        <v>(1</v>
      </c>
      <c r="Q18" s="8" t="str">
        <f>IFERROR(__xludf.DUMMYFUNCTION("""COMPUTED_VALUE""")," 1)")</f>
        <v> 1)</v>
      </c>
      <c r="R18" s="9" t="str">
        <f t="shared" si="10"/>
        <v> 1</v>
      </c>
      <c r="S18" s="5">
        <f t="shared" si="15"/>
        <v>1</v>
      </c>
      <c r="T18" s="6" t="s">
        <v>14</v>
      </c>
      <c r="U18" s="6" t="s">
        <v>15</v>
      </c>
      <c r="V18" s="1" t="str">
        <f t="shared" si="4"/>
        <v>1</v>
      </c>
      <c r="W18" s="8">
        <f t="shared" si="16"/>
        <v>1</v>
      </c>
      <c r="Z18" s="6" t="s">
        <v>14</v>
      </c>
      <c r="AA18" s="6" t="s">
        <v>15</v>
      </c>
      <c r="AB18" s="1" t="str">
        <f t="shared" si="8"/>
        <v>1</v>
      </c>
      <c r="AC18" s="8">
        <f>(2*M18)/(M18+AB18)</f>
        <v>1</v>
      </c>
      <c r="AD18" s="1"/>
      <c r="AE18" s="1"/>
      <c r="AF18" s="1"/>
    </row>
    <row r="19" ht="15.75" customHeight="1">
      <c r="A19" s="6" t="s">
        <v>13</v>
      </c>
      <c r="B19" s="7" t="s">
        <v>13</v>
      </c>
      <c r="C19" s="6" t="s">
        <v>13</v>
      </c>
      <c r="D19" s="6" t="s">
        <v>13</v>
      </c>
      <c r="E19" s="6" t="s">
        <v>13</v>
      </c>
      <c r="F19" s="6" t="s">
        <v>12</v>
      </c>
      <c r="I19" s="8" t="str">
        <f>IFERROR(__xludf.DUMMYFUNCTION("SPLIT(A19,"","")"),"(1")</f>
        <v>(1</v>
      </c>
      <c r="J19" s="8" t="str">
        <f>IFERROR(__xludf.DUMMYFUNCTION("""COMPUTED_VALUE""")," 1)")</f>
        <v> 1)</v>
      </c>
      <c r="K19" s="8" t="str">
        <f>IFERROR(__xludf.DUMMYFUNCTION("SPLIT(B19,"","")"),"(1")</f>
        <v>(1</v>
      </c>
      <c r="L19" s="8" t="str">
        <f>IFERROR(__xludf.DUMMYFUNCTION("""COMPUTED_VALUE""")," 1)")</f>
        <v> 1)</v>
      </c>
      <c r="M19" s="2" t="str">
        <f t="shared" si="1"/>
        <v> 1</v>
      </c>
      <c r="N19" s="2" t="str">
        <f t="shared" si="2"/>
        <v> 1</v>
      </c>
      <c r="O19" s="5">
        <f t="shared" si="14"/>
        <v>1</v>
      </c>
      <c r="P19" s="9" t="str">
        <f>IFERROR(__xludf.DUMMYFUNCTION("SPLIT(D19,"","")"),"(1")</f>
        <v>(1</v>
      </c>
      <c r="Q19" s="8" t="str">
        <f>IFERROR(__xludf.DUMMYFUNCTION("""COMPUTED_VALUE""")," 1)")</f>
        <v> 1)</v>
      </c>
      <c r="R19" s="9" t="str">
        <f t="shared" si="10"/>
        <v> 1</v>
      </c>
      <c r="S19" s="5">
        <f t="shared" si="15"/>
        <v>1</v>
      </c>
      <c r="T19" s="6" t="s">
        <v>14</v>
      </c>
      <c r="U19" s="6" t="s">
        <v>15</v>
      </c>
      <c r="V19" s="1" t="str">
        <f t="shared" si="4"/>
        <v>1</v>
      </c>
      <c r="W19" s="8">
        <f t="shared" si="16"/>
        <v>1</v>
      </c>
      <c r="Z19" s="6" t="s">
        <v>12</v>
      </c>
      <c r="AA19" s="6"/>
      <c r="AB19" s="1" t="str">
        <f t="shared" si="8"/>
        <v/>
      </c>
      <c r="AD19" s="1"/>
      <c r="AE19" s="1"/>
      <c r="AF19" s="1"/>
    </row>
    <row r="20" ht="15.75" customHeight="1">
      <c r="A20" s="6" t="s">
        <v>32</v>
      </c>
      <c r="B20" s="7" t="s">
        <v>33</v>
      </c>
      <c r="C20" s="6" t="s">
        <v>34</v>
      </c>
      <c r="D20" s="6" t="s">
        <v>34</v>
      </c>
      <c r="E20" s="6" t="s">
        <v>13</v>
      </c>
      <c r="F20" s="6" t="s">
        <v>12</v>
      </c>
      <c r="I20" s="8" t="str">
        <f>IFERROR(__xludf.DUMMYFUNCTION("SPLIT(A20,"","")"),"(1")</f>
        <v>(1</v>
      </c>
      <c r="J20" s="8" t="str">
        <f>IFERROR(__xludf.DUMMYFUNCTION("""COMPUTED_VALUE""")," 110)")</f>
        <v> 110)</v>
      </c>
      <c r="K20" s="8" t="str">
        <f>IFERROR(__xludf.DUMMYFUNCTION("SPLIT(B20,"","")"),"(1")</f>
        <v>(1</v>
      </c>
      <c r="L20" s="8" t="str">
        <f>IFERROR(__xludf.DUMMYFUNCTION("""COMPUTED_VALUE""")," 83)")</f>
        <v> 83)</v>
      </c>
      <c r="M20" s="2" t="str">
        <f t="shared" si="1"/>
        <v> 110</v>
      </c>
      <c r="N20" s="2" t="str">
        <f t="shared" si="2"/>
        <v> 83</v>
      </c>
      <c r="O20" s="5">
        <f t="shared" si="14"/>
        <v>1.139896373</v>
      </c>
      <c r="P20" s="9" t="str">
        <f>IFERROR(__xludf.DUMMYFUNCTION("SPLIT(D20,"","")"),"(1")</f>
        <v>(1</v>
      </c>
      <c r="Q20" s="8" t="str">
        <f>IFERROR(__xludf.DUMMYFUNCTION("""COMPUTED_VALUE""")," 111)")</f>
        <v> 111)</v>
      </c>
      <c r="R20" s="9" t="str">
        <f t="shared" si="10"/>
        <v> 111</v>
      </c>
      <c r="S20" s="5">
        <f t="shared" si="15"/>
        <v>0.9954751131</v>
      </c>
      <c r="T20" s="6" t="s">
        <v>14</v>
      </c>
      <c r="U20" s="6" t="s">
        <v>15</v>
      </c>
      <c r="V20" s="1" t="str">
        <f t="shared" si="4"/>
        <v>1</v>
      </c>
      <c r="W20" s="8">
        <f t="shared" si="16"/>
        <v>1.981981982</v>
      </c>
      <c r="Z20" s="6" t="s">
        <v>12</v>
      </c>
      <c r="AA20" s="6"/>
      <c r="AB20" s="1" t="str">
        <f t="shared" si="8"/>
        <v/>
      </c>
      <c r="AD20" s="1"/>
      <c r="AE20" s="1"/>
      <c r="AF20" s="1"/>
    </row>
    <row r="21" ht="15.75" customHeight="1">
      <c r="A21" s="6" t="s">
        <v>35</v>
      </c>
      <c r="B21" s="7" t="s">
        <v>36</v>
      </c>
      <c r="C21" s="7" t="s">
        <v>12</v>
      </c>
      <c r="D21" s="6" t="s">
        <v>12</v>
      </c>
      <c r="E21" s="6" t="s">
        <v>36</v>
      </c>
      <c r="F21" s="6" t="s">
        <v>12</v>
      </c>
      <c r="I21" s="8" t="str">
        <f>IFERROR(__xludf.DUMMYFUNCTION("SPLIT(A21,"","")"),"(4")</f>
        <v>(4</v>
      </c>
      <c r="J21" s="8" t="str">
        <f>IFERROR(__xludf.DUMMYFUNCTION("""COMPUTED_VALUE""")," 4)")</f>
        <v> 4)</v>
      </c>
      <c r="K21" s="8" t="str">
        <f>IFERROR(__xludf.DUMMYFUNCTION("SPLIT(B21,"","")"),"(4")</f>
        <v>(4</v>
      </c>
      <c r="L21" s="8" t="str">
        <f>IFERROR(__xludf.DUMMYFUNCTION("""COMPUTED_VALUE""")," 1)")</f>
        <v> 1)</v>
      </c>
      <c r="M21" s="2" t="str">
        <f t="shared" si="1"/>
        <v> 4</v>
      </c>
      <c r="N21" s="2" t="str">
        <f t="shared" si="2"/>
        <v> 1</v>
      </c>
      <c r="O21" s="5">
        <f t="shared" si="14"/>
        <v>1.6</v>
      </c>
      <c r="P21" s="9" t="str">
        <f>IFERROR(__xludf.DUMMYFUNCTION("SPLIT(D21,"","")"),"NA")</f>
        <v>NA</v>
      </c>
      <c r="R21" s="9" t="str">
        <f t="shared" si="10"/>
        <v/>
      </c>
      <c r="S21" s="5"/>
      <c r="T21" s="6" t="s">
        <v>37</v>
      </c>
      <c r="U21" s="6" t="s">
        <v>15</v>
      </c>
      <c r="V21" s="1" t="str">
        <f t="shared" si="4"/>
        <v>1</v>
      </c>
      <c r="W21" s="8">
        <f t="shared" si="16"/>
        <v>1.6</v>
      </c>
      <c r="Z21" s="6" t="s">
        <v>12</v>
      </c>
      <c r="AA21" s="6"/>
      <c r="AB21" s="1" t="str">
        <f t="shared" si="8"/>
        <v/>
      </c>
      <c r="AD21" s="1"/>
      <c r="AE21" s="1"/>
      <c r="AF21" s="1"/>
    </row>
    <row r="22" ht="15.75" customHeight="1">
      <c r="A22" s="6" t="s">
        <v>38</v>
      </c>
      <c r="B22" s="7" t="s">
        <v>24</v>
      </c>
      <c r="C22" s="6" t="s">
        <v>38</v>
      </c>
      <c r="D22" s="6" t="s">
        <v>24</v>
      </c>
      <c r="E22" s="6" t="s">
        <v>13</v>
      </c>
      <c r="F22" s="6" t="s">
        <v>12</v>
      </c>
      <c r="I22" s="8" t="str">
        <f>IFERROR(__xludf.DUMMYFUNCTION("SPLIT(A22,"","")"),"(1")</f>
        <v>(1</v>
      </c>
      <c r="J22" s="8" t="str">
        <f>IFERROR(__xludf.DUMMYFUNCTION("""COMPUTED_VALUE""")," 3)")</f>
        <v> 3)</v>
      </c>
      <c r="K22" s="8" t="str">
        <f>IFERROR(__xludf.DUMMYFUNCTION("SPLIT(B22,"","")"),"(1")</f>
        <v>(1</v>
      </c>
      <c r="L22" s="8" t="str">
        <f>IFERROR(__xludf.DUMMYFUNCTION("""COMPUTED_VALUE""")," 2)")</f>
        <v> 2)</v>
      </c>
      <c r="M22" s="2" t="str">
        <f t="shared" si="1"/>
        <v> 3</v>
      </c>
      <c r="N22" s="2" t="str">
        <f t="shared" si="2"/>
        <v> 2</v>
      </c>
      <c r="O22" s="5">
        <f t="shared" si="14"/>
        <v>1.2</v>
      </c>
      <c r="P22" s="9" t="str">
        <f>IFERROR(__xludf.DUMMYFUNCTION("SPLIT(D22,"","")"),"(1")</f>
        <v>(1</v>
      </c>
      <c r="Q22" s="8" t="str">
        <f>IFERROR(__xludf.DUMMYFUNCTION("""COMPUTED_VALUE""")," 2)")</f>
        <v> 2)</v>
      </c>
      <c r="R22" s="9" t="str">
        <f t="shared" si="10"/>
        <v> 2</v>
      </c>
      <c r="S22" s="5">
        <f t="shared" ref="S22:S25" si="17">(2*M22)/(M22+R22)</f>
        <v>1.2</v>
      </c>
      <c r="T22" s="6" t="s">
        <v>14</v>
      </c>
      <c r="U22" s="6" t="s">
        <v>15</v>
      </c>
      <c r="V22" s="1" t="str">
        <f t="shared" si="4"/>
        <v>1</v>
      </c>
      <c r="W22" s="8">
        <f t="shared" si="16"/>
        <v>1.5</v>
      </c>
      <c r="Z22" s="6" t="s">
        <v>12</v>
      </c>
      <c r="AA22" s="6"/>
      <c r="AB22" s="1" t="str">
        <f t="shared" si="8"/>
        <v/>
      </c>
      <c r="AD22" s="1"/>
      <c r="AE22" s="1"/>
      <c r="AF22" s="1"/>
    </row>
    <row r="23" ht="15.75" customHeight="1">
      <c r="A23" s="6" t="s">
        <v>21</v>
      </c>
      <c r="B23" s="7" t="s">
        <v>39</v>
      </c>
      <c r="C23" s="6" t="s">
        <v>40</v>
      </c>
      <c r="D23" s="6" t="s">
        <v>41</v>
      </c>
      <c r="E23" s="6" t="s">
        <v>13</v>
      </c>
      <c r="F23" s="6" t="s">
        <v>24</v>
      </c>
      <c r="I23" s="8" t="str">
        <f>IFERROR(__xludf.DUMMYFUNCTION("SPLIT(A23,"","")"),"(1")</f>
        <v>(1</v>
      </c>
      <c r="J23" s="8" t="str">
        <f>IFERROR(__xludf.DUMMYFUNCTION("""COMPUTED_VALUE""")," 149)")</f>
        <v> 149)</v>
      </c>
      <c r="K23" s="8" t="str">
        <f>IFERROR(__xludf.DUMMYFUNCTION("SPLIT(B23,"","")"),"(1")</f>
        <v>(1</v>
      </c>
      <c r="L23" s="8" t="str">
        <f>IFERROR(__xludf.DUMMYFUNCTION("""COMPUTED_VALUE""")," 112)")</f>
        <v> 112)</v>
      </c>
      <c r="M23" s="2" t="str">
        <f t="shared" si="1"/>
        <v> 149</v>
      </c>
      <c r="N23" s="2" t="str">
        <f t="shared" si="2"/>
        <v> 112</v>
      </c>
      <c r="O23" s="5">
        <f t="shared" si="14"/>
        <v>1.141762452</v>
      </c>
      <c r="P23" s="9" t="str">
        <f>IFERROR(__xludf.DUMMYFUNCTION("SPLIT(D23,"","")"),"(1")</f>
        <v>(1</v>
      </c>
      <c r="Q23" s="8" t="str">
        <f>IFERROR(__xludf.DUMMYFUNCTION("""COMPUTED_VALUE""")," 63)")</f>
        <v> 63)</v>
      </c>
      <c r="R23" s="9" t="str">
        <f t="shared" si="10"/>
        <v> 63</v>
      </c>
      <c r="S23" s="5">
        <f t="shared" si="17"/>
        <v>1.405660377</v>
      </c>
      <c r="T23" s="6" t="s">
        <v>14</v>
      </c>
      <c r="U23" s="6" t="s">
        <v>15</v>
      </c>
      <c r="V23" s="1" t="str">
        <f t="shared" si="4"/>
        <v>1</v>
      </c>
      <c r="W23" s="8">
        <f t="shared" si="16"/>
        <v>1.986666667</v>
      </c>
      <c r="Z23" s="6" t="s">
        <v>14</v>
      </c>
      <c r="AA23" s="6" t="s">
        <v>42</v>
      </c>
      <c r="AB23" s="1" t="str">
        <f t="shared" si="8"/>
        <v>2</v>
      </c>
      <c r="AC23" s="8">
        <f t="shared" ref="AC23:AC25" si="18">(2*M23)/(M23+AB23)</f>
        <v>1.973509934</v>
      </c>
      <c r="AD23" s="1"/>
      <c r="AE23" s="1"/>
      <c r="AF23" s="1"/>
    </row>
    <row r="24" ht="15.75" customHeight="1">
      <c r="A24" s="6" t="s">
        <v>43</v>
      </c>
      <c r="B24" s="7" t="s">
        <v>44</v>
      </c>
      <c r="C24" s="6" t="s">
        <v>45</v>
      </c>
      <c r="D24" s="6" t="s">
        <v>45</v>
      </c>
      <c r="E24" s="6" t="s">
        <v>13</v>
      </c>
      <c r="F24" s="6" t="s">
        <v>13</v>
      </c>
      <c r="I24" s="8" t="str">
        <f>IFERROR(__xludf.DUMMYFUNCTION("SPLIT(A24,"","")"),"(1")</f>
        <v>(1</v>
      </c>
      <c r="J24" s="8" t="str">
        <f>IFERROR(__xludf.DUMMYFUNCTION("""COMPUTED_VALUE""")," 32)")</f>
        <v> 32)</v>
      </c>
      <c r="K24" s="8" t="str">
        <f>IFERROR(__xludf.DUMMYFUNCTION("SPLIT(B24,"","")"),"(1")</f>
        <v>(1</v>
      </c>
      <c r="L24" s="8" t="str">
        <f>IFERROR(__xludf.DUMMYFUNCTION("""COMPUTED_VALUE""")," 44)")</f>
        <v> 44)</v>
      </c>
      <c r="M24" s="2" t="str">
        <f t="shared" si="1"/>
        <v> 32</v>
      </c>
      <c r="N24" s="2" t="str">
        <f t="shared" si="2"/>
        <v> 44</v>
      </c>
      <c r="O24" s="5">
        <f t="shared" si="14"/>
        <v>0.8421052632</v>
      </c>
      <c r="P24" s="9" t="str">
        <f>IFERROR(__xludf.DUMMYFUNCTION("SPLIT(D24,"","")"),"(1")</f>
        <v>(1</v>
      </c>
      <c r="Q24" s="8" t="str">
        <f>IFERROR(__xludf.DUMMYFUNCTION("""COMPUTED_VALUE""")," 17)")</f>
        <v> 17)</v>
      </c>
      <c r="R24" s="9" t="str">
        <f t="shared" si="10"/>
        <v> 17</v>
      </c>
      <c r="S24" s="5">
        <f t="shared" si="17"/>
        <v>1.306122449</v>
      </c>
      <c r="T24" s="6" t="s">
        <v>14</v>
      </c>
      <c r="U24" s="6" t="s">
        <v>15</v>
      </c>
      <c r="V24" s="1" t="str">
        <f t="shared" si="4"/>
        <v>1</v>
      </c>
      <c r="W24" s="8">
        <f t="shared" si="16"/>
        <v>1.939393939</v>
      </c>
      <c r="Z24" s="6" t="s">
        <v>14</v>
      </c>
      <c r="AA24" s="6" t="s">
        <v>15</v>
      </c>
      <c r="AB24" s="1" t="str">
        <f t="shared" si="8"/>
        <v>1</v>
      </c>
      <c r="AC24" s="8">
        <f t="shared" si="18"/>
        <v>1.939393939</v>
      </c>
      <c r="AD24" s="1"/>
      <c r="AE24" s="1"/>
      <c r="AF24" s="1"/>
    </row>
    <row r="25" ht="15.75" customHeight="1">
      <c r="A25" s="6" t="s">
        <v>46</v>
      </c>
      <c r="B25" s="7" t="s">
        <v>47</v>
      </c>
      <c r="C25" s="6" t="s">
        <v>48</v>
      </c>
      <c r="D25" s="6" t="s">
        <v>47</v>
      </c>
      <c r="E25" s="6" t="s">
        <v>13</v>
      </c>
      <c r="F25" s="6" t="s">
        <v>24</v>
      </c>
      <c r="I25" s="8" t="str">
        <f>IFERROR(__xludf.DUMMYFUNCTION("SPLIT(A25,"","")"),"(1")</f>
        <v>(1</v>
      </c>
      <c r="J25" s="8" t="str">
        <f>IFERROR(__xludf.DUMMYFUNCTION("""COMPUTED_VALUE""")," 100)")</f>
        <v> 100)</v>
      </c>
      <c r="K25" s="8" t="str">
        <f>IFERROR(__xludf.DUMMYFUNCTION("SPLIT(B25,"","")"),"(1")</f>
        <v>(1</v>
      </c>
      <c r="L25" s="8" t="str">
        <f>IFERROR(__xludf.DUMMYFUNCTION("""COMPUTED_VALUE""")," 28)")</f>
        <v> 28)</v>
      </c>
      <c r="M25" s="2" t="str">
        <f t="shared" si="1"/>
        <v> 100</v>
      </c>
      <c r="N25" s="2" t="str">
        <f t="shared" si="2"/>
        <v> 28</v>
      </c>
      <c r="O25" s="5">
        <f t="shared" si="14"/>
        <v>1.5625</v>
      </c>
      <c r="P25" s="9" t="str">
        <f>IFERROR(__xludf.DUMMYFUNCTION("SPLIT(D25,"","")"),"(1")</f>
        <v>(1</v>
      </c>
      <c r="Q25" s="8" t="str">
        <f>IFERROR(__xludf.DUMMYFUNCTION("""COMPUTED_VALUE""")," 28)")</f>
        <v> 28)</v>
      </c>
      <c r="R25" s="9" t="str">
        <f t="shared" si="10"/>
        <v> 28</v>
      </c>
      <c r="S25" s="5">
        <f t="shared" si="17"/>
        <v>1.5625</v>
      </c>
      <c r="T25" s="6" t="s">
        <v>14</v>
      </c>
      <c r="U25" s="6" t="s">
        <v>15</v>
      </c>
      <c r="V25" s="1" t="str">
        <f t="shared" si="4"/>
        <v>1</v>
      </c>
      <c r="W25" s="8">
        <f t="shared" si="16"/>
        <v>1.98019802</v>
      </c>
      <c r="Z25" s="6" t="s">
        <v>14</v>
      </c>
      <c r="AA25" s="6" t="s">
        <v>42</v>
      </c>
      <c r="AB25" s="1" t="str">
        <f t="shared" si="8"/>
        <v>2</v>
      </c>
      <c r="AC25" s="8">
        <f t="shared" si="18"/>
        <v>1.960784314</v>
      </c>
      <c r="AD25" s="1"/>
      <c r="AE25" s="1"/>
      <c r="AF25" s="1"/>
    </row>
    <row r="26" ht="15.75" customHeight="1">
      <c r="A26" s="6" t="s">
        <v>49</v>
      </c>
      <c r="B26" s="10" t="s">
        <v>12</v>
      </c>
      <c r="C26" s="6" t="s">
        <v>13</v>
      </c>
      <c r="D26" s="6" t="s">
        <v>12</v>
      </c>
      <c r="E26" s="6" t="s">
        <v>13</v>
      </c>
      <c r="F26" s="6" t="s">
        <v>12</v>
      </c>
      <c r="I26" s="8" t="str">
        <f>IFERROR(__xludf.DUMMYFUNCTION("SPLIT(A26,"","")"),"(1")</f>
        <v>(1</v>
      </c>
      <c r="J26" s="8" t="str">
        <f>IFERROR(__xludf.DUMMYFUNCTION("""COMPUTED_VALUE""")," 4)")</f>
        <v> 4)</v>
      </c>
      <c r="K26" s="8" t="str">
        <f>IFERROR(__xludf.DUMMYFUNCTION("SPLIT(B26,"","")"),"NA")</f>
        <v>NA</v>
      </c>
      <c r="M26" s="2" t="str">
        <f t="shared" si="1"/>
        <v> 4</v>
      </c>
      <c r="N26" s="2" t="str">
        <f t="shared" si="2"/>
        <v/>
      </c>
      <c r="O26" s="5"/>
      <c r="P26" s="9" t="str">
        <f>IFERROR(__xludf.DUMMYFUNCTION("SPLIT(D26,"","")"),"NA")</f>
        <v>NA</v>
      </c>
      <c r="R26" s="9" t="str">
        <f t="shared" si="10"/>
        <v/>
      </c>
      <c r="S26" s="5"/>
      <c r="T26" s="6" t="s">
        <v>14</v>
      </c>
      <c r="U26" s="6" t="s">
        <v>15</v>
      </c>
      <c r="V26" s="1" t="str">
        <f t="shared" si="4"/>
        <v>1</v>
      </c>
      <c r="W26" s="8">
        <f t="shared" si="16"/>
        <v>1.6</v>
      </c>
      <c r="Z26" s="6" t="s">
        <v>12</v>
      </c>
      <c r="AA26" s="6"/>
      <c r="AB26" s="1" t="str">
        <f t="shared" si="8"/>
        <v/>
      </c>
      <c r="AD26" s="1"/>
      <c r="AE26" s="1"/>
      <c r="AF26" s="1"/>
    </row>
    <row r="27" ht="15.75" customHeight="1">
      <c r="A27" s="6" t="s">
        <v>31</v>
      </c>
      <c r="B27" s="10" t="s">
        <v>12</v>
      </c>
      <c r="C27" s="7" t="s">
        <v>12</v>
      </c>
      <c r="D27" s="6" t="s">
        <v>12</v>
      </c>
      <c r="E27" s="6" t="s">
        <v>12</v>
      </c>
      <c r="F27" s="6" t="s">
        <v>12</v>
      </c>
      <c r="I27" s="8" t="str">
        <f>IFERROR(__xludf.DUMMYFUNCTION("SPLIT(A27,"","")"),"(2")</f>
        <v>(2</v>
      </c>
      <c r="J27" s="8" t="str">
        <f>IFERROR(__xludf.DUMMYFUNCTION("""COMPUTED_VALUE""")," 1)")</f>
        <v> 1)</v>
      </c>
      <c r="K27" s="8" t="str">
        <f>IFERROR(__xludf.DUMMYFUNCTION("SPLIT(B27,"","")"),"NA")</f>
        <v>NA</v>
      </c>
      <c r="M27" s="2" t="str">
        <f t="shared" si="1"/>
        <v> 1</v>
      </c>
      <c r="N27" s="2" t="str">
        <f t="shared" si="2"/>
        <v/>
      </c>
      <c r="O27" s="5"/>
      <c r="P27" s="9" t="str">
        <f>IFERROR(__xludf.DUMMYFUNCTION("SPLIT(D27,"","")"),"NA")</f>
        <v>NA</v>
      </c>
      <c r="R27" s="9" t="str">
        <f t="shared" si="10"/>
        <v/>
      </c>
      <c r="S27" s="5"/>
      <c r="T27" s="6" t="s">
        <v>12</v>
      </c>
      <c r="U27" s="6"/>
      <c r="V27" s="1" t="str">
        <f t="shared" si="4"/>
        <v/>
      </c>
      <c r="Z27" s="6" t="s">
        <v>12</v>
      </c>
      <c r="AA27" s="6"/>
      <c r="AB27" s="1" t="str">
        <f t="shared" si="8"/>
        <v/>
      </c>
      <c r="AD27" s="1"/>
      <c r="AE27" s="1"/>
      <c r="AF27" s="1"/>
    </row>
    <row r="28" ht="15.75" customHeight="1">
      <c r="A28" s="6" t="s">
        <v>11</v>
      </c>
      <c r="B28" s="7" t="s">
        <v>24</v>
      </c>
      <c r="C28" s="6" t="s">
        <v>49</v>
      </c>
      <c r="D28" s="6" t="s">
        <v>49</v>
      </c>
      <c r="E28" s="6" t="s">
        <v>13</v>
      </c>
      <c r="F28" s="6" t="s">
        <v>13</v>
      </c>
      <c r="I28" s="8" t="str">
        <f>IFERROR(__xludf.DUMMYFUNCTION("SPLIT(A28,"","")"),"(1")</f>
        <v>(1</v>
      </c>
      <c r="J28" s="8" t="str">
        <f>IFERROR(__xludf.DUMMYFUNCTION("""COMPUTED_VALUE""")," 5)")</f>
        <v> 5)</v>
      </c>
      <c r="K28" s="8" t="str">
        <f>IFERROR(__xludf.DUMMYFUNCTION("SPLIT(B28,"","")"),"(1")</f>
        <v>(1</v>
      </c>
      <c r="L28" s="8" t="str">
        <f>IFERROR(__xludf.DUMMYFUNCTION("""COMPUTED_VALUE""")," 2)")</f>
        <v> 2)</v>
      </c>
      <c r="M28" s="2" t="str">
        <f t="shared" si="1"/>
        <v> 5</v>
      </c>
      <c r="N28" s="2" t="str">
        <f t="shared" si="2"/>
        <v> 2</v>
      </c>
      <c r="O28" s="5">
        <f t="shared" ref="O28:O29" si="19">(2*M28)/(M28+N28)</f>
        <v>1.428571429</v>
      </c>
      <c r="P28" s="9" t="str">
        <f>IFERROR(__xludf.DUMMYFUNCTION("SPLIT(D28,"","")"),"(1")</f>
        <v>(1</v>
      </c>
      <c r="Q28" s="8" t="str">
        <f>IFERROR(__xludf.DUMMYFUNCTION("""COMPUTED_VALUE""")," 4)")</f>
        <v> 4)</v>
      </c>
      <c r="R28" s="9" t="str">
        <f t="shared" si="10"/>
        <v> 4</v>
      </c>
      <c r="S28" s="5">
        <f t="shared" ref="S28:S34" si="20">(2*M28)/(M28+R28)</f>
        <v>1.111111111</v>
      </c>
      <c r="T28" s="6" t="s">
        <v>14</v>
      </c>
      <c r="U28" s="6" t="s">
        <v>15</v>
      </c>
      <c r="V28" s="1" t="str">
        <f t="shared" si="4"/>
        <v>1</v>
      </c>
      <c r="W28" s="8">
        <f t="shared" ref="W28:W37" si="21">(2*M28)/(M28+V28)</f>
        <v>1.666666667</v>
      </c>
      <c r="Z28" s="6" t="s">
        <v>14</v>
      </c>
      <c r="AA28" s="6" t="s">
        <v>15</v>
      </c>
      <c r="AB28" s="1" t="str">
        <f t="shared" si="8"/>
        <v>1</v>
      </c>
      <c r="AC28" s="8">
        <f t="shared" ref="AC28:AC29" si="22">(2*M28)/(M28+AB28)</f>
        <v>1.666666667</v>
      </c>
      <c r="AD28" s="1"/>
      <c r="AE28" s="1"/>
      <c r="AF28" s="1"/>
    </row>
    <row r="29" ht="15.75" customHeight="1">
      <c r="A29" s="6" t="s">
        <v>50</v>
      </c>
      <c r="B29" s="7" t="s">
        <v>51</v>
      </c>
      <c r="C29" s="6" t="s">
        <v>45</v>
      </c>
      <c r="D29" s="6" t="s">
        <v>45</v>
      </c>
      <c r="E29" s="6" t="s">
        <v>13</v>
      </c>
      <c r="F29" s="6" t="s">
        <v>13</v>
      </c>
      <c r="I29" s="8" t="str">
        <f>IFERROR(__xludf.DUMMYFUNCTION("SPLIT(A29,"","")"),"(1")</f>
        <v>(1</v>
      </c>
      <c r="J29" s="8" t="str">
        <f>IFERROR(__xludf.DUMMYFUNCTION("""COMPUTED_VALUE""")," 26)")</f>
        <v> 26)</v>
      </c>
      <c r="K29" s="8" t="str">
        <f>IFERROR(__xludf.DUMMYFUNCTION("SPLIT(B29,"","")"),"(1")</f>
        <v>(1</v>
      </c>
      <c r="L29" s="8" t="str">
        <f>IFERROR(__xludf.DUMMYFUNCTION("""COMPUTED_VALUE""")," 23)")</f>
        <v> 23)</v>
      </c>
      <c r="M29" s="2" t="str">
        <f t="shared" si="1"/>
        <v> 26</v>
      </c>
      <c r="N29" s="2" t="str">
        <f t="shared" si="2"/>
        <v> 23</v>
      </c>
      <c r="O29" s="5">
        <f t="shared" si="19"/>
        <v>1.06122449</v>
      </c>
      <c r="P29" s="9" t="str">
        <f>IFERROR(__xludf.DUMMYFUNCTION("SPLIT(D29,"","")"),"(1")</f>
        <v>(1</v>
      </c>
      <c r="Q29" s="8" t="str">
        <f>IFERROR(__xludf.DUMMYFUNCTION("""COMPUTED_VALUE""")," 17)")</f>
        <v> 17)</v>
      </c>
      <c r="R29" s="9" t="str">
        <f t="shared" si="10"/>
        <v> 17</v>
      </c>
      <c r="S29" s="5">
        <f t="shared" si="20"/>
        <v>1.209302326</v>
      </c>
      <c r="T29" s="6" t="s">
        <v>14</v>
      </c>
      <c r="U29" s="6" t="s">
        <v>15</v>
      </c>
      <c r="V29" s="1" t="str">
        <f t="shared" si="4"/>
        <v>1</v>
      </c>
      <c r="W29" s="8">
        <f t="shared" si="21"/>
        <v>1.925925926</v>
      </c>
      <c r="Z29" s="6" t="s">
        <v>14</v>
      </c>
      <c r="AA29" s="6" t="s">
        <v>15</v>
      </c>
      <c r="AB29" s="1" t="str">
        <f t="shared" si="8"/>
        <v>1</v>
      </c>
      <c r="AC29" s="8">
        <f t="shared" si="22"/>
        <v>1.925925926</v>
      </c>
      <c r="AD29" s="1"/>
      <c r="AE29" s="1"/>
      <c r="AF29" s="1"/>
    </row>
    <row r="30" ht="15.75" customHeight="1">
      <c r="A30" s="6" t="s">
        <v>13</v>
      </c>
      <c r="B30" s="10" t="s">
        <v>12</v>
      </c>
      <c r="C30" s="6" t="s">
        <v>22</v>
      </c>
      <c r="D30" s="6" t="s">
        <v>52</v>
      </c>
      <c r="E30" s="6" t="s">
        <v>13</v>
      </c>
      <c r="F30" s="6" t="s">
        <v>12</v>
      </c>
      <c r="I30" s="8" t="str">
        <f>IFERROR(__xludf.DUMMYFUNCTION("SPLIT(A30,"","")"),"(1")</f>
        <v>(1</v>
      </c>
      <c r="J30" s="8" t="str">
        <f>IFERROR(__xludf.DUMMYFUNCTION("""COMPUTED_VALUE""")," 1)")</f>
        <v> 1)</v>
      </c>
      <c r="K30" s="8" t="str">
        <f>IFERROR(__xludf.DUMMYFUNCTION("SPLIT(B30,"","")"),"NA")</f>
        <v>NA</v>
      </c>
      <c r="M30" s="2" t="str">
        <f t="shared" si="1"/>
        <v> 1</v>
      </c>
      <c r="N30" s="2" t="str">
        <f t="shared" si="2"/>
        <v/>
      </c>
      <c r="O30" s="5"/>
      <c r="P30" s="9" t="str">
        <f>IFERROR(__xludf.DUMMYFUNCTION("SPLIT(D30,"","")"),"(1")</f>
        <v>(1</v>
      </c>
      <c r="Q30" s="8" t="str">
        <f>IFERROR(__xludf.DUMMYFUNCTION("""COMPUTED_VALUE""")," 180)")</f>
        <v> 180)</v>
      </c>
      <c r="R30" s="9" t="str">
        <f t="shared" si="10"/>
        <v> 180</v>
      </c>
      <c r="S30" s="5">
        <f t="shared" si="20"/>
        <v>0.01104972376</v>
      </c>
      <c r="T30" s="6" t="s">
        <v>14</v>
      </c>
      <c r="U30" s="6" t="s">
        <v>15</v>
      </c>
      <c r="V30" s="1" t="str">
        <f t="shared" si="4"/>
        <v>1</v>
      </c>
      <c r="W30" s="8">
        <f t="shared" si="21"/>
        <v>1</v>
      </c>
      <c r="Z30" s="6" t="s">
        <v>12</v>
      </c>
      <c r="AA30" s="6"/>
      <c r="AB30" s="1" t="str">
        <f t="shared" si="8"/>
        <v/>
      </c>
      <c r="AD30" s="1"/>
      <c r="AE30" s="1"/>
      <c r="AF30" s="1"/>
    </row>
    <row r="31" ht="15.75" customHeight="1">
      <c r="A31" s="6" t="s">
        <v>13</v>
      </c>
      <c r="B31" s="10" t="s">
        <v>12</v>
      </c>
      <c r="C31" s="6" t="s">
        <v>13</v>
      </c>
      <c r="D31" s="6" t="s">
        <v>13</v>
      </c>
      <c r="E31" s="6" t="s">
        <v>13</v>
      </c>
      <c r="F31" s="6" t="s">
        <v>12</v>
      </c>
      <c r="I31" s="8" t="str">
        <f>IFERROR(__xludf.DUMMYFUNCTION("SPLIT(A31,"","")"),"(1")</f>
        <v>(1</v>
      </c>
      <c r="J31" s="8" t="str">
        <f>IFERROR(__xludf.DUMMYFUNCTION("""COMPUTED_VALUE""")," 1)")</f>
        <v> 1)</v>
      </c>
      <c r="K31" s="8" t="str">
        <f>IFERROR(__xludf.DUMMYFUNCTION("SPLIT(B31,"","")"),"NA")</f>
        <v>NA</v>
      </c>
      <c r="M31" s="2" t="str">
        <f t="shared" si="1"/>
        <v> 1</v>
      </c>
      <c r="N31" s="2" t="str">
        <f t="shared" si="2"/>
        <v/>
      </c>
      <c r="O31" s="5"/>
      <c r="P31" s="9" t="str">
        <f>IFERROR(__xludf.DUMMYFUNCTION("SPLIT(D31,"","")"),"(1")</f>
        <v>(1</v>
      </c>
      <c r="Q31" s="8" t="str">
        <f>IFERROR(__xludf.DUMMYFUNCTION("""COMPUTED_VALUE""")," 1)")</f>
        <v> 1)</v>
      </c>
      <c r="R31" s="9" t="str">
        <f t="shared" si="10"/>
        <v> 1</v>
      </c>
      <c r="S31" s="5">
        <f t="shared" si="20"/>
        <v>1</v>
      </c>
      <c r="T31" s="6" t="s">
        <v>14</v>
      </c>
      <c r="U31" s="6" t="s">
        <v>15</v>
      </c>
      <c r="V31" s="1" t="str">
        <f t="shared" si="4"/>
        <v>1</v>
      </c>
      <c r="W31" s="8">
        <f t="shared" si="21"/>
        <v>1</v>
      </c>
      <c r="Z31" s="6" t="s">
        <v>12</v>
      </c>
      <c r="AA31" s="6"/>
      <c r="AB31" s="1" t="str">
        <f t="shared" si="8"/>
        <v/>
      </c>
      <c r="AD31" s="1"/>
      <c r="AE31" s="1"/>
      <c r="AF31" s="1"/>
    </row>
    <row r="32" ht="15.75" customHeight="1">
      <c r="A32" s="6" t="s">
        <v>13</v>
      </c>
      <c r="B32" s="7" t="s">
        <v>13</v>
      </c>
      <c r="C32" s="6" t="s">
        <v>13</v>
      </c>
      <c r="D32" s="6" t="s">
        <v>13</v>
      </c>
      <c r="E32" s="6" t="s">
        <v>13</v>
      </c>
      <c r="F32" s="6" t="s">
        <v>13</v>
      </c>
      <c r="I32" s="8" t="str">
        <f>IFERROR(__xludf.DUMMYFUNCTION("SPLIT(A32,"","")"),"(1")</f>
        <v>(1</v>
      </c>
      <c r="J32" s="8" t="str">
        <f>IFERROR(__xludf.DUMMYFUNCTION("""COMPUTED_VALUE""")," 1)")</f>
        <v> 1)</v>
      </c>
      <c r="K32" s="8" t="str">
        <f>IFERROR(__xludf.DUMMYFUNCTION("SPLIT(B32,"","")"),"(1")</f>
        <v>(1</v>
      </c>
      <c r="L32" s="8" t="str">
        <f>IFERROR(__xludf.DUMMYFUNCTION("""COMPUTED_VALUE""")," 1)")</f>
        <v> 1)</v>
      </c>
      <c r="M32" s="2" t="str">
        <f t="shared" si="1"/>
        <v> 1</v>
      </c>
      <c r="N32" s="2" t="str">
        <f t="shared" si="2"/>
        <v> 1</v>
      </c>
      <c r="O32" s="5">
        <f>(2*M32)/(M32+N32)</f>
        <v>1</v>
      </c>
      <c r="P32" s="9" t="str">
        <f>IFERROR(__xludf.DUMMYFUNCTION("SPLIT(D32,"","")"),"(1")</f>
        <v>(1</v>
      </c>
      <c r="Q32" s="8" t="str">
        <f>IFERROR(__xludf.DUMMYFUNCTION("""COMPUTED_VALUE""")," 1)")</f>
        <v> 1)</v>
      </c>
      <c r="R32" s="9" t="str">
        <f t="shared" si="10"/>
        <v> 1</v>
      </c>
      <c r="S32" s="5">
        <f t="shared" si="20"/>
        <v>1</v>
      </c>
      <c r="T32" s="6" t="s">
        <v>14</v>
      </c>
      <c r="U32" s="6" t="s">
        <v>15</v>
      </c>
      <c r="V32" s="1" t="str">
        <f t="shared" si="4"/>
        <v>1</v>
      </c>
      <c r="W32" s="8">
        <f t="shared" si="21"/>
        <v>1</v>
      </c>
      <c r="Z32" s="6" t="s">
        <v>14</v>
      </c>
      <c r="AA32" s="6" t="s">
        <v>15</v>
      </c>
      <c r="AB32" s="1" t="str">
        <f t="shared" si="8"/>
        <v>1</v>
      </c>
      <c r="AC32" s="8">
        <f>(2*M32)/(M32+AB32)</f>
        <v>1</v>
      </c>
      <c r="AD32" s="1"/>
      <c r="AE32" s="1"/>
      <c r="AF32" s="1"/>
    </row>
    <row r="33" ht="15.75" customHeight="1">
      <c r="A33" s="6" t="s">
        <v>49</v>
      </c>
      <c r="B33" s="10" t="s">
        <v>12</v>
      </c>
      <c r="C33" s="6" t="s">
        <v>53</v>
      </c>
      <c r="D33" s="6" t="s">
        <v>54</v>
      </c>
      <c r="E33" s="6" t="s">
        <v>13</v>
      </c>
      <c r="F33" s="6" t="s">
        <v>12</v>
      </c>
      <c r="I33" s="8" t="str">
        <f>IFERROR(__xludf.DUMMYFUNCTION("SPLIT(A33,"","")"),"(1")</f>
        <v>(1</v>
      </c>
      <c r="J33" s="8" t="str">
        <f>IFERROR(__xludf.DUMMYFUNCTION("""COMPUTED_VALUE""")," 4)")</f>
        <v> 4)</v>
      </c>
      <c r="K33" s="8" t="str">
        <f>IFERROR(__xludf.DUMMYFUNCTION("SPLIT(B33,"","")"),"NA")</f>
        <v>NA</v>
      </c>
      <c r="M33" s="2" t="str">
        <f t="shared" si="1"/>
        <v> 4</v>
      </c>
      <c r="N33" s="2" t="str">
        <f t="shared" si="2"/>
        <v/>
      </c>
      <c r="O33" s="5"/>
      <c r="P33" s="9" t="str">
        <f>IFERROR(__xludf.DUMMYFUNCTION("SPLIT(D33,"","")"),"(1")</f>
        <v>(1</v>
      </c>
      <c r="Q33" s="8" t="str">
        <f>IFERROR(__xludf.DUMMYFUNCTION("""COMPUTED_VALUE""")," 22)")</f>
        <v> 22)</v>
      </c>
      <c r="R33" s="9" t="str">
        <f t="shared" si="10"/>
        <v> 22</v>
      </c>
      <c r="S33" s="5">
        <f t="shared" si="20"/>
        <v>0.3076923077</v>
      </c>
      <c r="T33" s="6" t="s">
        <v>14</v>
      </c>
      <c r="U33" s="6" t="s">
        <v>15</v>
      </c>
      <c r="V33" s="1" t="str">
        <f t="shared" si="4"/>
        <v>1</v>
      </c>
      <c r="W33" s="8">
        <f t="shared" si="21"/>
        <v>1.6</v>
      </c>
      <c r="Z33" s="6" t="s">
        <v>12</v>
      </c>
      <c r="AA33" s="6"/>
      <c r="AB33" s="1" t="str">
        <f t="shared" si="8"/>
        <v/>
      </c>
      <c r="AD33" s="1"/>
      <c r="AE33" s="1"/>
      <c r="AF33" s="1"/>
    </row>
    <row r="34" ht="15.75" customHeight="1">
      <c r="A34" s="6" t="s">
        <v>13</v>
      </c>
      <c r="B34" s="7" t="s">
        <v>13</v>
      </c>
      <c r="C34" s="6" t="s">
        <v>13</v>
      </c>
      <c r="D34" s="6" t="s">
        <v>13</v>
      </c>
      <c r="E34" s="6" t="s">
        <v>13</v>
      </c>
      <c r="F34" s="6" t="s">
        <v>13</v>
      </c>
      <c r="I34" s="8" t="str">
        <f>IFERROR(__xludf.DUMMYFUNCTION("SPLIT(A34,"","")"),"(1")</f>
        <v>(1</v>
      </c>
      <c r="J34" s="8" t="str">
        <f>IFERROR(__xludf.DUMMYFUNCTION("""COMPUTED_VALUE""")," 1)")</f>
        <v> 1)</v>
      </c>
      <c r="K34" s="8" t="str">
        <f>IFERROR(__xludf.DUMMYFUNCTION("SPLIT(B34,"","")"),"(1")</f>
        <v>(1</v>
      </c>
      <c r="L34" s="8" t="str">
        <f>IFERROR(__xludf.DUMMYFUNCTION("""COMPUTED_VALUE""")," 1)")</f>
        <v> 1)</v>
      </c>
      <c r="M34" s="2" t="str">
        <f t="shared" si="1"/>
        <v> 1</v>
      </c>
      <c r="N34" s="2" t="str">
        <f t="shared" si="2"/>
        <v> 1</v>
      </c>
      <c r="O34" s="5">
        <f t="shared" ref="O34:O39" si="23">(2*M34)/(M34+N34)</f>
        <v>1</v>
      </c>
      <c r="P34" s="9" t="str">
        <f>IFERROR(__xludf.DUMMYFUNCTION("SPLIT(D34,"","")"),"(1")</f>
        <v>(1</v>
      </c>
      <c r="Q34" s="8" t="str">
        <f>IFERROR(__xludf.DUMMYFUNCTION("""COMPUTED_VALUE""")," 1)")</f>
        <v> 1)</v>
      </c>
      <c r="R34" s="9" t="str">
        <f t="shared" si="10"/>
        <v> 1</v>
      </c>
      <c r="S34" s="5">
        <f t="shared" si="20"/>
        <v>1</v>
      </c>
      <c r="T34" s="6" t="s">
        <v>14</v>
      </c>
      <c r="U34" s="6" t="s">
        <v>15</v>
      </c>
      <c r="V34" s="1" t="str">
        <f t="shared" si="4"/>
        <v>1</v>
      </c>
      <c r="W34" s="8">
        <f t="shared" si="21"/>
        <v>1</v>
      </c>
      <c r="Z34" s="6" t="s">
        <v>14</v>
      </c>
      <c r="AA34" s="6" t="s">
        <v>15</v>
      </c>
      <c r="AB34" s="1" t="str">
        <f t="shared" si="8"/>
        <v>1</v>
      </c>
      <c r="AC34" s="8">
        <f t="shared" ref="AC34:AC35" si="24">(2*M34)/(M34+AB34)</f>
        <v>1</v>
      </c>
      <c r="AD34" s="1"/>
      <c r="AE34" s="1"/>
      <c r="AF34" s="1"/>
    </row>
    <row r="35" ht="15.75" customHeight="1">
      <c r="A35" s="6" t="s">
        <v>13</v>
      </c>
      <c r="B35" s="7" t="s">
        <v>13</v>
      </c>
      <c r="C35" s="6" t="s">
        <v>13</v>
      </c>
      <c r="D35" s="6" t="s">
        <v>12</v>
      </c>
      <c r="E35" s="6" t="s">
        <v>13</v>
      </c>
      <c r="F35" s="6" t="s">
        <v>13</v>
      </c>
      <c r="I35" s="8" t="str">
        <f>IFERROR(__xludf.DUMMYFUNCTION("SPLIT(A35,"","")"),"(1")</f>
        <v>(1</v>
      </c>
      <c r="J35" s="8" t="str">
        <f>IFERROR(__xludf.DUMMYFUNCTION("""COMPUTED_VALUE""")," 1)")</f>
        <v> 1)</v>
      </c>
      <c r="K35" s="8" t="str">
        <f>IFERROR(__xludf.DUMMYFUNCTION("SPLIT(B35,"","")"),"(1")</f>
        <v>(1</v>
      </c>
      <c r="L35" s="8" t="str">
        <f>IFERROR(__xludf.DUMMYFUNCTION("""COMPUTED_VALUE""")," 1)")</f>
        <v> 1)</v>
      </c>
      <c r="M35" s="2" t="str">
        <f t="shared" si="1"/>
        <v> 1</v>
      </c>
      <c r="N35" s="2" t="str">
        <f t="shared" si="2"/>
        <v> 1</v>
      </c>
      <c r="O35" s="5">
        <f t="shared" si="23"/>
        <v>1</v>
      </c>
      <c r="P35" s="9" t="str">
        <f>IFERROR(__xludf.DUMMYFUNCTION("SPLIT(D35,"","")"),"NA")</f>
        <v>NA</v>
      </c>
      <c r="R35" s="9" t="str">
        <f t="shared" si="10"/>
        <v/>
      </c>
      <c r="S35" s="5"/>
      <c r="T35" s="6" t="s">
        <v>14</v>
      </c>
      <c r="U35" s="6" t="s">
        <v>15</v>
      </c>
      <c r="V35" s="1" t="str">
        <f t="shared" si="4"/>
        <v>1</v>
      </c>
      <c r="W35" s="8">
        <f t="shared" si="21"/>
        <v>1</v>
      </c>
      <c r="Z35" s="6" t="s">
        <v>14</v>
      </c>
      <c r="AA35" s="6" t="s">
        <v>15</v>
      </c>
      <c r="AB35" s="1" t="str">
        <f t="shared" si="8"/>
        <v>1</v>
      </c>
      <c r="AC35" s="8">
        <f t="shared" si="24"/>
        <v>1</v>
      </c>
      <c r="AD35" s="1"/>
      <c r="AE35" s="1"/>
      <c r="AF35" s="1"/>
    </row>
    <row r="36" ht="15.75" customHeight="1">
      <c r="A36" s="6" t="s">
        <v>55</v>
      </c>
      <c r="B36" s="7" t="s">
        <v>56</v>
      </c>
      <c r="C36" s="6" t="s">
        <v>57</v>
      </c>
      <c r="D36" s="6" t="s">
        <v>57</v>
      </c>
      <c r="E36" s="6" t="s">
        <v>13</v>
      </c>
      <c r="F36" s="6" t="s">
        <v>12</v>
      </c>
      <c r="I36" s="8" t="str">
        <f>IFERROR(__xludf.DUMMYFUNCTION("SPLIT(A36,"","")"),"(1")</f>
        <v>(1</v>
      </c>
      <c r="J36" s="8" t="str">
        <f>IFERROR(__xludf.DUMMYFUNCTION("""COMPUTED_VALUE""")," 51)")</f>
        <v> 51)</v>
      </c>
      <c r="K36" s="8" t="str">
        <f>IFERROR(__xludf.DUMMYFUNCTION("SPLIT(B36,"","")"),"(1")</f>
        <v>(1</v>
      </c>
      <c r="L36" s="8" t="str">
        <f>IFERROR(__xludf.DUMMYFUNCTION("""COMPUTED_VALUE"""),"49)")</f>
        <v>49)</v>
      </c>
      <c r="M36" s="2" t="str">
        <f t="shared" si="1"/>
        <v> 51</v>
      </c>
      <c r="N36" s="2" t="str">
        <f t="shared" si="2"/>
        <v>49</v>
      </c>
      <c r="O36" s="5">
        <f t="shared" si="23"/>
        <v>1.02</v>
      </c>
      <c r="P36" s="9" t="str">
        <f>IFERROR(__xludf.DUMMYFUNCTION("SPLIT(D36,"","")"),"(1")</f>
        <v>(1</v>
      </c>
      <c r="Q36" s="8" t="str">
        <f>IFERROR(__xludf.DUMMYFUNCTION("""COMPUTED_VALUE""")," 49)")</f>
        <v> 49)</v>
      </c>
      <c r="R36" s="9" t="str">
        <f t="shared" si="10"/>
        <v> 49</v>
      </c>
      <c r="S36" s="5">
        <f t="shared" ref="S36:S40" si="25">(2*M36)/(M36+R36)</f>
        <v>1.02</v>
      </c>
      <c r="T36" s="6" t="s">
        <v>14</v>
      </c>
      <c r="U36" s="6" t="s">
        <v>15</v>
      </c>
      <c r="V36" s="1" t="str">
        <f t="shared" si="4"/>
        <v>1</v>
      </c>
      <c r="W36" s="8">
        <f t="shared" si="21"/>
        <v>1.961538462</v>
      </c>
      <c r="Z36" s="6" t="s">
        <v>12</v>
      </c>
      <c r="AA36" s="6"/>
      <c r="AB36" s="1" t="str">
        <f t="shared" si="8"/>
        <v/>
      </c>
      <c r="AD36" s="1"/>
      <c r="AE36" s="1"/>
      <c r="AF36" s="1"/>
    </row>
    <row r="37" ht="15.75" customHeight="1">
      <c r="A37" s="6" t="s">
        <v>13</v>
      </c>
      <c r="B37" s="7" t="s">
        <v>13</v>
      </c>
      <c r="C37" s="6" t="s">
        <v>13</v>
      </c>
      <c r="D37" s="6" t="s">
        <v>13</v>
      </c>
      <c r="E37" s="6" t="s">
        <v>13</v>
      </c>
      <c r="F37" s="6" t="s">
        <v>12</v>
      </c>
      <c r="I37" s="8" t="str">
        <f>IFERROR(__xludf.DUMMYFUNCTION("SPLIT(A37,"","")"),"(1")</f>
        <v>(1</v>
      </c>
      <c r="J37" s="8" t="str">
        <f>IFERROR(__xludf.DUMMYFUNCTION("""COMPUTED_VALUE""")," 1)")</f>
        <v> 1)</v>
      </c>
      <c r="K37" s="8" t="str">
        <f>IFERROR(__xludf.DUMMYFUNCTION("SPLIT(B37,"","")"),"(1")</f>
        <v>(1</v>
      </c>
      <c r="L37" s="8" t="str">
        <f>IFERROR(__xludf.DUMMYFUNCTION("""COMPUTED_VALUE""")," 1)")</f>
        <v> 1)</v>
      </c>
      <c r="M37" s="2" t="str">
        <f t="shared" si="1"/>
        <v> 1</v>
      </c>
      <c r="N37" s="2" t="str">
        <f t="shared" si="2"/>
        <v> 1</v>
      </c>
      <c r="O37" s="5">
        <f t="shared" si="23"/>
        <v>1</v>
      </c>
      <c r="P37" s="9" t="str">
        <f>IFERROR(__xludf.DUMMYFUNCTION("SPLIT(D37,"","")"),"(1")</f>
        <v>(1</v>
      </c>
      <c r="Q37" s="8" t="str">
        <f>IFERROR(__xludf.DUMMYFUNCTION("""COMPUTED_VALUE""")," 1)")</f>
        <v> 1)</v>
      </c>
      <c r="R37" s="9" t="str">
        <f t="shared" si="10"/>
        <v> 1</v>
      </c>
      <c r="S37" s="5">
        <f t="shared" si="25"/>
        <v>1</v>
      </c>
      <c r="T37" s="6" t="s">
        <v>14</v>
      </c>
      <c r="U37" s="6" t="s">
        <v>15</v>
      </c>
      <c r="V37" s="1" t="str">
        <f t="shared" si="4"/>
        <v>1</v>
      </c>
      <c r="W37" s="8">
        <f t="shared" si="21"/>
        <v>1</v>
      </c>
      <c r="Z37" s="6" t="s">
        <v>12</v>
      </c>
      <c r="AA37" s="6"/>
      <c r="AB37" s="1" t="str">
        <f t="shared" si="8"/>
        <v/>
      </c>
      <c r="AD37" s="1"/>
      <c r="AE37" s="1"/>
      <c r="AF37" s="1"/>
    </row>
    <row r="38" ht="15.75" customHeight="1">
      <c r="A38" s="6" t="s">
        <v>13</v>
      </c>
      <c r="B38" s="7" t="s">
        <v>13</v>
      </c>
      <c r="C38" s="7" t="s">
        <v>58</v>
      </c>
      <c r="D38" s="6" t="s">
        <v>13</v>
      </c>
      <c r="E38" s="6" t="s">
        <v>12</v>
      </c>
      <c r="F38" s="6" t="s">
        <v>12</v>
      </c>
      <c r="I38" s="8" t="str">
        <f>IFERROR(__xludf.DUMMYFUNCTION("SPLIT(A38,"","")"),"(1")</f>
        <v>(1</v>
      </c>
      <c r="J38" s="8" t="str">
        <f>IFERROR(__xludf.DUMMYFUNCTION("""COMPUTED_VALUE""")," 1)")</f>
        <v> 1)</v>
      </c>
      <c r="K38" s="8" t="str">
        <f>IFERROR(__xludf.DUMMYFUNCTION("SPLIT(B38,"","")"),"(1")</f>
        <v>(1</v>
      </c>
      <c r="L38" s="8" t="str">
        <f>IFERROR(__xludf.DUMMYFUNCTION("""COMPUTED_VALUE""")," 1)")</f>
        <v> 1)</v>
      </c>
      <c r="M38" s="2" t="str">
        <f t="shared" si="1"/>
        <v> 1</v>
      </c>
      <c r="N38" s="2" t="str">
        <f t="shared" si="2"/>
        <v> 1</v>
      </c>
      <c r="O38" s="5">
        <f t="shared" si="23"/>
        <v>1</v>
      </c>
      <c r="P38" s="9" t="str">
        <f>IFERROR(__xludf.DUMMYFUNCTION("SPLIT(D38,"","")"),"(1")</f>
        <v>(1</v>
      </c>
      <c r="Q38" s="8" t="str">
        <f>IFERROR(__xludf.DUMMYFUNCTION("""COMPUTED_VALUE""")," 1)")</f>
        <v> 1)</v>
      </c>
      <c r="R38" s="9" t="str">
        <f t="shared" si="10"/>
        <v> 1</v>
      </c>
      <c r="S38" s="5">
        <f t="shared" si="25"/>
        <v>1</v>
      </c>
      <c r="T38" s="6" t="s">
        <v>12</v>
      </c>
      <c r="U38" s="6"/>
      <c r="V38" s="1" t="str">
        <f t="shared" si="4"/>
        <v/>
      </c>
      <c r="Z38" s="6" t="s">
        <v>12</v>
      </c>
      <c r="AA38" s="6"/>
      <c r="AB38" s="1" t="str">
        <f t="shared" si="8"/>
        <v/>
      </c>
      <c r="AD38" s="1"/>
      <c r="AE38" s="1"/>
      <c r="AF38" s="1"/>
    </row>
    <row r="39" ht="15.75" customHeight="1">
      <c r="A39" s="6" t="s">
        <v>49</v>
      </c>
      <c r="B39" s="7" t="s">
        <v>49</v>
      </c>
      <c r="C39" s="6" t="s">
        <v>59</v>
      </c>
      <c r="D39" s="6" t="s">
        <v>11</v>
      </c>
      <c r="E39" s="6" t="s">
        <v>13</v>
      </c>
      <c r="F39" s="6" t="s">
        <v>38</v>
      </c>
      <c r="I39" s="8" t="str">
        <f>IFERROR(__xludf.DUMMYFUNCTION("SPLIT(A39,"","")"),"(1")</f>
        <v>(1</v>
      </c>
      <c r="J39" s="8" t="str">
        <f>IFERROR(__xludf.DUMMYFUNCTION("""COMPUTED_VALUE""")," 4)")</f>
        <v> 4)</v>
      </c>
      <c r="K39" s="8" t="str">
        <f>IFERROR(__xludf.DUMMYFUNCTION("SPLIT(B39,"","")"),"(1")</f>
        <v>(1</v>
      </c>
      <c r="L39" s="8" t="str">
        <f>IFERROR(__xludf.DUMMYFUNCTION("""COMPUTED_VALUE""")," 4)")</f>
        <v> 4)</v>
      </c>
      <c r="M39" s="2" t="str">
        <f t="shared" si="1"/>
        <v> 4</v>
      </c>
      <c r="N39" s="2" t="str">
        <f t="shared" si="2"/>
        <v> 4</v>
      </c>
      <c r="O39" s="5">
        <f t="shared" si="23"/>
        <v>1</v>
      </c>
      <c r="P39" s="9" t="str">
        <f>IFERROR(__xludf.DUMMYFUNCTION("SPLIT(D39,"","")"),"(1")</f>
        <v>(1</v>
      </c>
      <c r="Q39" s="8" t="str">
        <f>IFERROR(__xludf.DUMMYFUNCTION("""COMPUTED_VALUE""")," 5)")</f>
        <v> 5)</v>
      </c>
      <c r="R39" s="9" t="str">
        <f t="shared" si="10"/>
        <v> 5</v>
      </c>
      <c r="S39" s="5">
        <f t="shared" si="25"/>
        <v>0.8888888889</v>
      </c>
      <c r="T39" s="6" t="s">
        <v>14</v>
      </c>
      <c r="U39" s="6" t="s">
        <v>15</v>
      </c>
      <c r="V39" s="1" t="str">
        <f t="shared" si="4"/>
        <v>1</v>
      </c>
      <c r="W39" s="8">
        <f t="shared" ref="W39:W40" si="26">(2*M39)/(M39+V39)</f>
        <v>1.6</v>
      </c>
      <c r="Z39" s="6" t="s">
        <v>14</v>
      </c>
      <c r="AA39" s="6" t="s">
        <v>60</v>
      </c>
      <c r="AB39" s="1" t="str">
        <f t="shared" si="8"/>
        <v>3</v>
      </c>
      <c r="AC39" s="8">
        <f t="shared" ref="AC39:AC40" si="27">(2*M39)/(M39+AB39)</f>
        <v>1.142857143</v>
      </c>
      <c r="AD39" s="1"/>
      <c r="AE39" s="1"/>
      <c r="AF39" s="1"/>
    </row>
    <row r="40" ht="15.75" customHeight="1">
      <c r="A40" s="6" t="s">
        <v>13</v>
      </c>
      <c r="B40" s="7" t="s">
        <v>12</v>
      </c>
      <c r="C40" s="6" t="s">
        <v>61</v>
      </c>
      <c r="D40" s="6" t="s">
        <v>61</v>
      </c>
      <c r="E40" s="6" t="s">
        <v>13</v>
      </c>
      <c r="F40" s="6" t="s">
        <v>13</v>
      </c>
      <c r="I40" s="8" t="str">
        <f>IFERROR(__xludf.DUMMYFUNCTION("SPLIT(A40,"","")"),"(1")</f>
        <v>(1</v>
      </c>
      <c r="J40" s="8" t="str">
        <f>IFERROR(__xludf.DUMMYFUNCTION("""COMPUTED_VALUE""")," 1)")</f>
        <v> 1)</v>
      </c>
      <c r="K40" s="8" t="str">
        <f>IFERROR(__xludf.DUMMYFUNCTION("SPLIT(B40,"","")"),"NA")</f>
        <v>NA</v>
      </c>
      <c r="M40" s="2" t="str">
        <f t="shared" si="1"/>
        <v> 1</v>
      </c>
      <c r="N40" s="2" t="str">
        <f t="shared" si="2"/>
        <v/>
      </c>
      <c r="O40" s="5"/>
      <c r="P40" s="9" t="str">
        <f>IFERROR(__xludf.DUMMYFUNCTION("SPLIT(D40,"","")"),"(1")</f>
        <v>(1</v>
      </c>
      <c r="Q40" s="8" t="str">
        <f>IFERROR(__xludf.DUMMYFUNCTION("""COMPUTED_VALUE""")," 85)")</f>
        <v> 85)</v>
      </c>
      <c r="R40" s="9" t="str">
        <f t="shared" si="10"/>
        <v> 85</v>
      </c>
      <c r="S40" s="5">
        <f t="shared" si="25"/>
        <v>0.02325581395</v>
      </c>
      <c r="T40" s="6" t="s">
        <v>14</v>
      </c>
      <c r="U40" s="6" t="s">
        <v>15</v>
      </c>
      <c r="V40" s="1" t="str">
        <f t="shared" si="4"/>
        <v>1</v>
      </c>
      <c r="W40" s="8">
        <f t="shared" si="26"/>
        <v>1</v>
      </c>
      <c r="Z40" s="6" t="s">
        <v>14</v>
      </c>
      <c r="AA40" s="6" t="s">
        <v>15</v>
      </c>
      <c r="AB40" s="1" t="str">
        <f t="shared" si="8"/>
        <v>1</v>
      </c>
      <c r="AC40" s="8">
        <f t="shared" si="27"/>
        <v>1</v>
      </c>
      <c r="AD40" s="1"/>
      <c r="AE40" s="1"/>
      <c r="AF40" s="1"/>
    </row>
    <row r="41" ht="15.75" customHeight="1">
      <c r="A41" s="6" t="s">
        <v>13</v>
      </c>
      <c r="B41" s="7" t="s">
        <v>12</v>
      </c>
      <c r="C41" s="7" t="s">
        <v>12</v>
      </c>
      <c r="D41" s="6" t="s">
        <v>12</v>
      </c>
      <c r="E41" s="6" t="s">
        <v>12</v>
      </c>
      <c r="F41" s="6" t="s">
        <v>12</v>
      </c>
      <c r="I41" s="8" t="str">
        <f>IFERROR(__xludf.DUMMYFUNCTION("SPLIT(A41,"","")"),"(1")</f>
        <v>(1</v>
      </c>
      <c r="J41" s="8" t="str">
        <f>IFERROR(__xludf.DUMMYFUNCTION("""COMPUTED_VALUE""")," 1)")</f>
        <v> 1)</v>
      </c>
      <c r="K41" s="8" t="str">
        <f>IFERROR(__xludf.DUMMYFUNCTION("SPLIT(B41,"","")"),"NA")</f>
        <v>NA</v>
      </c>
      <c r="M41" s="2" t="str">
        <f t="shared" si="1"/>
        <v> 1</v>
      </c>
      <c r="N41" s="2" t="str">
        <f t="shared" si="2"/>
        <v/>
      </c>
      <c r="O41" s="5"/>
      <c r="P41" s="9" t="str">
        <f>IFERROR(__xludf.DUMMYFUNCTION("SPLIT(D41,"","")"),"NA")</f>
        <v>NA</v>
      </c>
      <c r="R41" s="9" t="str">
        <f t="shared" si="10"/>
        <v/>
      </c>
      <c r="S41" s="5"/>
      <c r="T41" s="6" t="s">
        <v>12</v>
      </c>
      <c r="U41" s="6"/>
      <c r="V41" s="1" t="str">
        <f t="shared" si="4"/>
        <v/>
      </c>
      <c r="Z41" s="6" t="s">
        <v>12</v>
      </c>
      <c r="AA41" s="6"/>
      <c r="AB41" s="1" t="str">
        <f t="shared" si="8"/>
        <v/>
      </c>
      <c r="AD41" s="1"/>
      <c r="AE41" s="1"/>
      <c r="AF41" s="1"/>
    </row>
    <row r="42" ht="15.75" customHeight="1">
      <c r="A42" s="6" t="s">
        <v>62</v>
      </c>
      <c r="B42" s="7" t="s">
        <v>12</v>
      </c>
      <c r="C42" s="7" t="s">
        <v>12</v>
      </c>
      <c r="D42" s="6" t="s">
        <v>12</v>
      </c>
      <c r="E42" s="6" t="s">
        <v>12</v>
      </c>
      <c r="F42" s="6" t="s">
        <v>12</v>
      </c>
      <c r="I42" s="8" t="str">
        <f>IFERROR(__xludf.DUMMYFUNCTION("SPLIT(A42,"","")"),"(1")</f>
        <v>(1</v>
      </c>
      <c r="J42" s="8" t="str">
        <f>IFERROR(__xludf.DUMMYFUNCTION("""COMPUTED_VALUE""")," 20)")</f>
        <v> 20)</v>
      </c>
      <c r="K42" s="8" t="str">
        <f>IFERROR(__xludf.DUMMYFUNCTION("SPLIT(B42,"","")"),"NA")</f>
        <v>NA</v>
      </c>
      <c r="M42" s="2" t="str">
        <f t="shared" si="1"/>
        <v> 20</v>
      </c>
      <c r="N42" s="2" t="str">
        <f t="shared" si="2"/>
        <v/>
      </c>
      <c r="O42" s="5"/>
      <c r="P42" s="9" t="str">
        <f>IFERROR(__xludf.DUMMYFUNCTION("SPLIT(D42,"","")"),"NA")</f>
        <v>NA</v>
      </c>
      <c r="R42" s="9" t="str">
        <f t="shared" si="10"/>
        <v/>
      </c>
      <c r="S42" s="5"/>
      <c r="T42" s="6" t="s">
        <v>12</v>
      </c>
      <c r="U42" s="6"/>
      <c r="V42" s="1" t="str">
        <f t="shared" si="4"/>
        <v/>
      </c>
      <c r="Z42" s="6" t="s">
        <v>12</v>
      </c>
      <c r="AA42" s="6"/>
      <c r="AB42" s="1" t="str">
        <f t="shared" si="8"/>
        <v/>
      </c>
      <c r="AD42" s="1"/>
      <c r="AE42" s="1"/>
      <c r="AF42" s="1"/>
    </row>
    <row r="43" ht="15.75" customHeight="1">
      <c r="A43" s="6" t="s">
        <v>49</v>
      </c>
      <c r="B43" s="7" t="s">
        <v>12</v>
      </c>
      <c r="C43" s="6" t="s">
        <v>63</v>
      </c>
      <c r="D43" s="6" t="s">
        <v>63</v>
      </c>
      <c r="E43" s="6" t="s">
        <v>12</v>
      </c>
      <c r="F43" s="6" t="s">
        <v>12</v>
      </c>
      <c r="I43" s="8" t="str">
        <f>IFERROR(__xludf.DUMMYFUNCTION("SPLIT(A43,"","")"),"(1")</f>
        <v>(1</v>
      </c>
      <c r="J43" s="8" t="str">
        <f>IFERROR(__xludf.DUMMYFUNCTION("""COMPUTED_VALUE""")," 4)")</f>
        <v> 4)</v>
      </c>
      <c r="K43" s="8" t="str">
        <f>IFERROR(__xludf.DUMMYFUNCTION("SPLIT(B43,"","")"),"NA")</f>
        <v>NA</v>
      </c>
      <c r="M43" s="2" t="str">
        <f t="shared" si="1"/>
        <v> 4</v>
      </c>
      <c r="N43" s="2" t="str">
        <f t="shared" si="2"/>
        <v/>
      </c>
      <c r="O43" s="5"/>
      <c r="P43" s="9" t="str">
        <f>IFERROR(__xludf.DUMMYFUNCTION("SPLIT(D43,"","")"),"(1")</f>
        <v>(1</v>
      </c>
      <c r="Q43" s="8" t="str">
        <f>IFERROR(__xludf.DUMMYFUNCTION("""COMPUTED_VALUE""")," 36)")</f>
        <v> 36)</v>
      </c>
      <c r="R43" s="9" t="str">
        <f t="shared" si="10"/>
        <v> 36</v>
      </c>
      <c r="S43" s="5">
        <f t="shared" ref="S43:S44" si="28">(2*M43)/(M43+R43)</f>
        <v>0.2</v>
      </c>
      <c r="T43" s="6" t="s">
        <v>12</v>
      </c>
      <c r="U43" s="6"/>
      <c r="V43" s="1" t="str">
        <f t="shared" si="4"/>
        <v/>
      </c>
      <c r="Z43" s="6" t="s">
        <v>12</v>
      </c>
      <c r="AA43" s="6"/>
      <c r="AB43" s="1" t="str">
        <f t="shared" si="8"/>
        <v/>
      </c>
      <c r="AD43" s="1"/>
      <c r="AE43" s="1"/>
      <c r="AF43" s="1"/>
    </row>
    <row r="44" ht="15.75" customHeight="1">
      <c r="A44" s="6" t="s">
        <v>13</v>
      </c>
      <c r="B44" s="7" t="s">
        <v>12</v>
      </c>
      <c r="C44" s="6" t="s">
        <v>58</v>
      </c>
      <c r="D44" s="6" t="s">
        <v>13</v>
      </c>
      <c r="E44" s="6" t="s">
        <v>12</v>
      </c>
      <c r="F44" s="6" t="s">
        <v>12</v>
      </c>
      <c r="I44" s="8" t="str">
        <f>IFERROR(__xludf.DUMMYFUNCTION("SPLIT(A44,"","")"),"(1")</f>
        <v>(1</v>
      </c>
      <c r="J44" s="8" t="str">
        <f>IFERROR(__xludf.DUMMYFUNCTION("""COMPUTED_VALUE""")," 1)")</f>
        <v> 1)</v>
      </c>
      <c r="K44" s="8" t="str">
        <f>IFERROR(__xludf.DUMMYFUNCTION("SPLIT(B44,"","")"),"NA")</f>
        <v>NA</v>
      </c>
      <c r="M44" s="2" t="str">
        <f t="shared" si="1"/>
        <v> 1</v>
      </c>
      <c r="N44" s="2" t="str">
        <f t="shared" si="2"/>
        <v/>
      </c>
      <c r="O44" s="5"/>
      <c r="P44" s="9" t="str">
        <f>IFERROR(__xludf.DUMMYFUNCTION("SPLIT(D44,"","")"),"(1")</f>
        <v>(1</v>
      </c>
      <c r="Q44" s="8" t="str">
        <f>IFERROR(__xludf.DUMMYFUNCTION("""COMPUTED_VALUE""")," 1)")</f>
        <v> 1)</v>
      </c>
      <c r="R44" s="9" t="str">
        <f t="shared" si="10"/>
        <v> 1</v>
      </c>
      <c r="S44" s="5">
        <f t="shared" si="28"/>
        <v>1</v>
      </c>
      <c r="T44" s="6" t="s">
        <v>12</v>
      </c>
      <c r="U44" s="6"/>
      <c r="V44" s="1" t="str">
        <f t="shared" si="4"/>
        <v/>
      </c>
      <c r="W44" s="8">
        <f>COUNTIF(W2:W40,1)</f>
        <v>14</v>
      </c>
      <c r="Z44" s="6" t="s">
        <v>12</v>
      </c>
      <c r="AA44" s="6"/>
      <c r="AB44" s="1" t="str">
        <f t="shared" si="8"/>
        <v/>
      </c>
      <c r="AD44" s="1"/>
      <c r="AE44" s="1"/>
      <c r="AF44" s="1"/>
    </row>
    <row r="45" ht="15.75" customHeight="1">
      <c r="A45" s="6" t="s">
        <v>13</v>
      </c>
      <c r="B45" s="7" t="s">
        <v>12</v>
      </c>
      <c r="C45" s="7" t="s">
        <v>12</v>
      </c>
      <c r="D45" s="6" t="s">
        <v>12</v>
      </c>
      <c r="E45" s="6" t="s">
        <v>12</v>
      </c>
      <c r="F45" s="6" t="s">
        <v>12</v>
      </c>
      <c r="I45" s="8" t="str">
        <f>IFERROR(__xludf.DUMMYFUNCTION("SPLIT(A45,"","")"),"(1")</f>
        <v>(1</v>
      </c>
      <c r="J45" s="8" t="str">
        <f>IFERROR(__xludf.DUMMYFUNCTION("""COMPUTED_VALUE""")," 1)")</f>
        <v> 1)</v>
      </c>
      <c r="K45" s="8" t="str">
        <f>IFERROR(__xludf.DUMMYFUNCTION("SPLIT(B45,"","")"),"NA")</f>
        <v>NA</v>
      </c>
      <c r="M45" s="2" t="str">
        <f t="shared" si="1"/>
        <v> 1</v>
      </c>
      <c r="N45" s="2" t="str">
        <f t="shared" si="2"/>
        <v/>
      </c>
      <c r="O45" s="5"/>
      <c r="P45" s="9" t="str">
        <f>IFERROR(__xludf.DUMMYFUNCTION("SPLIT(D45,"","")"),"NA")</f>
        <v>NA</v>
      </c>
      <c r="R45" s="9" t="str">
        <f t="shared" si="10"/>
        <v/>
      </c>
      <c r="S45" s="5"/>
      <c r="T45" s="6" t="s">
        <v>12</v>
      </c>
      <c r="U45" s="6"/>
      <c r="V45" s="1" t="str">
        <f t="shared" si="4"/>
        <v/>
      </c>
      <c r="Z45" s="6" t="s">
        <v>12</v>
      </c>
      <c r="AA45" s="6"/>
      <c r="AB45" s="1" t="str">
        <f t="shared" si="8"/>
        <v/>
      </c>
      <c r="AD45" s="1"/>
      <c r="AE45" s="1"/>
      <c r="AF45" s="1"/>
    </row>
    <row r="46" ht="15.75" customHeight="1">
      <c r="A46" s="6" t="s">
        <v>13</v>
      </c>
      <c r="B46" s="7" t="s">
        <v>12</v>
      </c>
      <c r="C46" s="6" t="s">
        <v>12</v>
      </c>
      <c r="D46" s="6" t="s">
        <v>12</v>
      </c>
      <c r="E46" s="6" t="s">
        <v>12</v>
      </c>
      <c r="F46" s="6" t="s">
        <v>12</v>
      </c>
      <c r="I46" s="8" t="str">
        <f>IFERROR(__xludf.DUMMYFUNCTION("SPLIT(A46,"","")"),"(1")</f>
        <v>(1</v>
      </c>
      <c r="J46" s="8" t="str">
        <f>IFERROR(__xludf.DUMMYFUNCTION("""COMPUTED_VALUE""")," 1)")</f>
        <v> 1)</v>
      </c>
      <c r="K46" s="8" t="str">
        <f>IFERROR(__xludf.DUMMYFUNCTION("SPLIT(B46,"","")"),"NA")</f>
        <v>NA</v>
      </c>
      <c r="M46" s="2" t="str">
        <f t="shared" si="1"/>
        <v> 1</v>
      </c>
      <c r="N46" s="2" t="str">
        <f t="shared" si="2"/>
        <v/>
      </c>
      <c r="O46" s="5"/>
      <c r="P46" s="9" t="str">
        <f>IFERROR(__xludf.DUMMYFUNCTION("SPLIT(D46,"","")"),"NA")</f>
        <v>NA</v>
      </c>
      <c r="R46" s="9" t="str">
        <f t="shared" si="10"/>
        <v/>
      </c>
      <c r="S46" s="5"/>
      <c r="T46" s="6" t="s">
        <v>12</v>
      </c>
      <c r="U46" s="6"/>
      <c r="V46" s="1" t="str">
        <f t="shared" si="4"/>
        <v/>
      </c>
      <c r="Z46" s="6" t="s">
        <v>12</v>
      </c>
      <c r="AA46" s="6"/>
      <c r="AB46" s="1" t="str">
        <f t="shared" si="8"/>
        <v/>
      </c>
      <c r="AD46" s="1"/>
      <c r="AE46" s="1"/>
      <c r="AF46" s="1"/>
    </row>
    <row r="47" ht="15.75" customHeight="1">
      <c r="A47" s="6" t="s">
        <v>64</v>
      </c>
      <c r="B47" s="7" t="s">
        <v>12</v>
      </c>
      <c r="C47" s="6" t="s">
        <v>65</v>
      </c>
      <c r="D47" s="6" t="s">
        <v>65</v>
      </c>
      <c r="E47" s="6" t="s">
        <v>12</v>
      </c>
      <c r="F47" s="6" t="s">
        <v>12</v>
      </c>
      <c r="I47" s="8" t="str">
        <f>IFERROR(__xludf.DUMMYFUNCTION("SPLIT(A47,"","")"),"(1")</f>
        <v>(1</v>
      </c>
      <c r="J47" s="8" t="str">
        <f>IFERROR(__xludf.DUMMYFUNCTION("""COMPUTED_VALUE""")," 19)")</f>
        <v> 19)</v>
      </c>
      <c r="K47" s="8" t="str">
        <f>IFERROR(__xludf.DUMMYFUNCTION("SPLIT(B47,"","")"),"NA")</f>
        <v>NA</v>
      </c>
      <c r="M47" s="2" t="str">
        <f t="shared" si="1"/>
        <v> 19</v>
      </c>
      <c r="N47" s="2" t="str">
        <f t="shared" si="2"/>
        <v/>
      </c>
      <c r="O47" s="5"/>
      <c r="P47" s="9" t="str">
        <f>IFERROR(__xludf.DUMMYFUNCTION("SPLIT(D47,"","")"),"(1")</f>
        <v>(1</v>
      </c>
      <c r="Q47" s="8" t="str">
        <f>IFERROR(__xludf.DUMMYFUNCTION("""COMPUTED_VALUE""")," 11)")</f>
        <v> 11)</v>
      </c>
      <c r="R47" s="9" t="str">
        <f t="shared" si="10"/>
        <v> 11</v>
      </c>
      <c r="S47" s="5">
        <f>(2*M47)/(M47+R47)</f>
        <v>1.266666667</v>
      </c>
      <c r="T47" s="6" t="s">
        <v>12</v>
      </c>
      <c r="U47" s="6"/>
      <c r="V47" s="1" t="str">
        <f t="shared" si="4"/>
        <v/>
      </c>
      <c r="Z47" s="6" t="s">
        <v>12</v>
      </c>
      <c r="AA47" s="6"/>
      <c r="AB47" s="1" t="str">
        <f t="shared" si="8"/>
        <v/>
      </c>
      <c r="AD47" s="1"/>
      <c r="AE47" s="1"/>
      <c r="AF47" s="1"/>
    </row>
    <row r="48" ht="15.75" customHeight="1">
      <c r="M48" s="2"/>
      <c r="N48" s="2"/>
      <c r="O48" s="5">
        <f>AVERAGE(O2:O43)</f>
        <v>1.195340093</v>
      </c>
      <c r="S48" s="5">
        <f>AVERAGE(S2:S43)</f>
        <v>0.9895466017</v>
      </c>
      <c r="W48" s="11">
        <f>AVERAGE(W2:W43)</f>
        <v>1.436667977</v>
      </c>
      <c r="AB48" s="1" t="str">
        <f t="shared" si="8"/>
        <v/>
      </c>
      <c r="AC48" s="11">
        <f>AVERAGE(AC2:AC43)</f>
        <v>1.473788509</v>
      </c>
      <c r="AD48" s="1"/>
      <c r="AE48" s="1"/>
      <c r="AF48" s="1"/>
    </row>
    <row r="49" ht="15.75" customHeight="1">
      <c r="M49" s="2"/>
      <c r="N49" s="2"/>
      <c r="O49" s="5"/>
      <c r="S49" s="5">
        <f>100*(1-S48)</f>
        <v>1.045339833</v>
      </c>
      <c r="V49" s="6"/>
      <c r="W49" s="5">
        <f>100*(1-W48)</f>
        <v>-43.66679772</v>
      </c>
      <c r="AB49" s="1" t="str">
        <f t="shared" si="8"/>
        <v/>
      </c>
      <c r="AC49" s="5">
        <f>100*(1-AC48)</f>
        <v>-47.37885088</v>
      </c>
      <c r="AD49" s="1"/>
      <c r="AE49" s="1"/>
      <c r="AF49" s="1"/>
    </row>
    <row r="50" ht="15.75" customHeight="1">
      <c r="M50" s="2"/>
      <c r="N50" s="2"/>
      <c r="O50" s="5"/>
      <c r="S50" s="5"/>
      <c r="V50" s="6"/>
    </row>
    <row r="51" ht="15.75" customHeight="1">
      <c r="M51" s="2"/>
      <c r="N51" s="2"/>
      <c r="O51" s="5"/>
      <c r="S51" s="5"/>
      <c r="V51" s="6"/>
    </row>
    <row r="52" ht="15.75" customHeight="1">
      <c r="M52" s="2"/>
      <c r="N52" s="2"/>
      <c r="O52" s="5"/>
      <c r="S52" s="5"/>
      <c r="V52" s="6"/>
    </row>
    <row r="53" ht="15.75" customHeight="1">
      <c r="M53" s="2"/>
      <c r="N53" s="2"/>
      <c r="O53" s="5"/>
      <c r="S53" s="5"/>
      <c r="V53" s="6"/>
    </row>
    <row r="54" ht="15.75" customHeight="1">
      <c r="M54" s="2"/>
      <c r="N54" s="2"/>
      <c r="O54" s="5"/>
      <c r="S54" s="5"/>
      <c r="V54" s="6"/>
    </row>
    <row r="55" ht="15.75" customHeight="1">
      <c r="M55" s="2"/>
      <c r="N55" s="2"/>
      <c r="O55" s="5"/>
      <c r="S55" s="5"/>
      <c r="V55" s="6"/>
    </row>
    <row r="56" ht="15.75" customHeight="1">
      <c r="M56" s="2"/>
      <c r="N56" s="2"/>
      <c r="O56" s="5"/>
      <c r="S56" s="5"/>
      <c r="V56" s="6"/>
    </row>
    <row r="57" ht="15.75" customHeight="1">
      <c r="M57" s="2"/>
      <c r="N57" s="2"/>
      <c r="O57" s="5"/>
      <c r="S57" s="5"/>
      <c r="V57" s="6"/>
    </row>
    <row r="58" ht="15.75" customHeight="1">
      <c r="M58" s="2"/>
      <c r="N58" s="2"/>
      <c r="O58" s="5"/>
      <c r="S58" s="5"/>
      <c r="V58" s="6"/>
    </row>
    <row r="59" ht="15.75" customHeight="1">
      <c r="M59" s="2"/>
      <c r="N59" s="2"/>
      <c r="O59" s="5"/>
      <c r="S59" s="5"/>
      <c r="V59" s="6"/>
    </row>
    <row r="60" ht="15.75" customHeight="1">
      <c r="M60" s="2"/>
      <c r="N60" s="2"/>
      <c r="O60" s="5"/>
      <c r="S60" s="5"/>
      <c r="V60" s="6"/>
    </row>
    <row r="61" ht="15.75" customHeight="1">
      <c r="M61" s="2"/>
      <c r="N61" s="2"/>
      <c r="O61" s="5"/>
      <c r="S61" s="5"/>
      <c r="V61" s="6"/>
    </row>
    <row r="62" ht="15.75" customHeight="1">
      <c r="M62" s="2"/>
      <c r="N62" s="2"/>
      <c r="O62" s="5"/>
      <c r="S62" s="5"/>
      <c r="V62" s="6"/>
    </row>
    <row r="63" ht="15.75" customHeight="1">
      <c r="M63" s="2"/>
      <c r="N63" s="2"/>
      <c r="O63" s="5"/>
      <c r="S63" s="5"/>
      <c r="V63" s="6"/>
    </row>
    <row r="64" ht="15.75" customHeight="1">
      <c r="M64" s="2"/>
      <c r="N64" s="2"/>
      <c r="O64" s="5"/>
      <c r="S64" s="5"/>
      <c r="V64" s="6"/>
    </row>
    <row r="65" ht="15.75" customHeight="1">
      <c r="M65" s="2"/>
      <c r="N65" s="2"/>
      <c r="O65" s="5"/>
      <c r="S65" s="5"/>
      <c r="V65" s="6"/>
    </row>
    <row r="66" ht="15.75" customHeight="1">
      <c r="M66" s="2"/>
      <c r="N66" s="2"/>
      <c r="O66" s="5"/>
      <c r="S66" s="5"/>
      <c r="V66" s="6"/>
    </row>
    <row r="67" ht="15.75" customHeight="1">
      <c r="M67" s="2"/>
      <c r="N67" s="2"/>
      <c r="O67" s="5"/>
      <c r="S67" s="5"/>
      <c r="V67" s="6"/>
    </row>
    <row r="68" ht="15.75" customHeight="1">
      <c r="M68" s="2"/>
      <c r="N68" s="2"/>
      <c r="O68" s="5"/>
      <c r="S68" s="5"/>
      <c r="V68" s="6"/>
    </row>
    <row r="69" ht="15.75" customHeight="1">
      <c r="M69" s="2"/>
      <c r="N69" s="2"/>
      <c r="O69" s="5"/>
      <c r="S69" s="5"/>
      <c r="V69" s="6"/>
    </row>
    <row r="70" ht="15.75" customHeight="1">
      <c r="M70" s="2"/>
      <c r="N70" s="2"/>
      <c r="O70" s="5"/>
      <c r="S70" s="5"/>
      <c r="V70" s="6"/>
    </row>
    <row r="71" ht="15.75" customHeight="1">
      <c r="M71" s="2"/>
      <c r="N71" s="2"/>
      <c r="O71" s="5"/>
      <c r="S71" s="5"/>
      <c r="V71" s="6"/>
    </row>
    <row r="72" ht="15.75" customHeight="1">
      <c r="M72" s="2"/>
      <c r="N72" s="2"/>
      <c r="O72" s="5"/>
      <c r="S72" s="5"/>
      <c r="V72" s="6"/>
    </row>
    <row r="73" ht="15.75" customHeight="1">
      <c r="M73" s="2"/>
      <c r="N73" s="2"/>
      <c r="O73" s="5"/>
      <c r="S73" s="5"/>
      <c r="V73" s="6"/>
    </row>
    <row r="74" ht="15.75" customHeight="1">
      <c r="M74" s="2"/>
      <c r="N74" s="2"/>
      <c r="O74" s="5"/>
      <c r="S74" s="5"/>
      <c r="V74" s="6"/>
    </row>
    <row r="75" ht="15.75" customHeight="1">
      <c r="M75" s="2"/>
      <c r="N75" s="2"/>
      <c r="O75" s="5"/>
      <c r="S75" s="5"/>
      <c r="V75" s="6"/>
    </row>
    <row r="76" ht="15.75" customHeight="1">
      <c r="M76" s="2"/>
      <c r="N76" s="2"/>
      <c r="O76" s="5"/>
      <c r="S76" s="5"/>
      <c r="V76" s="6"/>
    </row>
    <row r="77" ht="15.75" customHeight="1">
      <c r="M77" s="2"/>
      <c r="N77" s="2"/>
      <c r="O77" s="5"/>
      <c r="S77" s="5"/>
      <c r="V77" s="6"/>
    </row>
    <row r="78" ht="15.75" customHeight="1">
      <c r="M78" s="2"/>
      <c r="N78" s="2"/>
      <c r="O78" s="5"/>
      <c r="S78" s="5"/>
      <c r="V78" s="6"/>
    </row>
    <row r="79" ht="15.75" customHeight="1">
      <c r="M79" s="2"/>
      <c r="N79" s="2"/>
      <c r="O79" s="5"/>
      <c r="S79" s="5"/>
      <c r="V79" s="6"/>
    </row>
    <row r="80" ht="15.75" customHeight="1">
      <c r="M80" s="2"/>
      <c r="N80" s="2"/>
      <c r="O80" s="5"/>
      <c r="S80" s="5"/>
      <c r="V80" s="6"/>
    </row>
    <row r="81" ht="15.75" customHeight="1">
      <c r="M81" s="2"/>
      <c r="N81" s="2"/>
      <c r="O81" s="5"/>
      <c r="S81" s="5"/>
      <c r="V81" s="6"/>
    </row>
    <row r="82" ht="15.75" customHeight="1">
      <c r="M82" s="2"/>
      <c r="N82" s="2"/>
      <c r="O82" s="5"/>
      <c r="S82" s="5"/>
      <c r="V82" s="6"/>
    </row>
    <row r="83" ht="15.75" customHeight="1">
      <c r="M83" s="2"/>
      <c r="N83" s="2"/>
      <c r="O83" s="5"/>
      <c r="S83" s="5"/>
      <c r="V83" s="6"/>
    </row>
    <row r="84" ht="15.75" customHeight="1">
      <c r="M84" s="2"/>
      <c r="N84" s="2"/>
      <c r="O84" s="5"/>
      <c r="S84" s="5"/>
      <c r="V84" s="6"/>
    </row>
    <row r="85" ht="15.75" customHeight="1">
      <c r="M85" s="2"/>
      <c r="N85" s="2"/>
      <c r="O85" s="5"/>
      <c r="S85" s="5"/>
      <c r="V85" s="6"/>
    </row>
    <row r="86" ht="15.75" customHeight="1">
      <c r="M86" s="2"/>
      <c r="N86" s="2"/>
      <c r="O86" s="5"/>
      <c r="S86" s="5"/>
      <c r="V86" s="6"/>
    </row>
    <row r="87" ht="15.75" customHeight="1">
      <c r="M87" s="2"/>
      <c r="N87" s="2"/>
      <c r="O87" s="5"/>
      <c r="S87" s="5"/>
      <c r="V87" s="6"/>
    </row>
    <row r="88" ht="15.75" customHeight="1">
      <c r="M88" s="2"/>
      <c r="N88" s="2"/>
      <c r="O88" s="5"/>
      <c r="S88" s="5"/>
      <c r="V88" s="6"/>
    </row>
    <row r="89" ht="15.75" customHeight="1">
      <c r="M89" s="2"/>
      <c r="N89" s="2"/>
      <c r="O89" s="5"/>
      <c r="S89" s="5"/>
      <c r="V89" s="6"/>
    </row>
    <row r="90" ht="15.75" customHeight="1">
      <c r="M90" s="2"/>
      <c r="N90" s="2"/>
      <c r="O90" s="5"/>
      <c r="S90" s="5"/>
      <c r="V90" s="6"/>
    </row>
    <row r="91" ht="15.75" customHeight="1">
      <c r="M91" s="2"/>
      <c r="N91" s="2"/>
      <c r="O91" s="5"/>
      <c r="S91" s="5"/>
      <c r="V91" s="6"/>
    </row>
    <row r="92" ht="15.75" customHeight="1">
      <c r="M92" s="2"/>
      <c r="N92" s="2"/>
      <c r="O92" s="5"/>
      <c r="S92" s="5"/>
      <c r="V92" s="6"/>
    </row>
    <row r="93" ht="15.75" customHeight="1">
      <c r="M93" s="2"/>
      <c r="N93" s="2"/>
      <c r="O93" s="5"/>
      <c r="S93" s="5"/>
      <c r="V93" s="6"/>
    </row>
    <row r="94" ht="15.75" customHeight="1">
      <c r="M94" s="2"/>
      <c r="N94" s="2"/>
      <c r="O94" s="5"/>
      <c r="S94" s="5"/>
      <c r="V94" s="6"/>
    </row>
    <row r="95" ht="15.75" customHeight="1">
      <c r="M95" s="2"/>
      <c r="N95" s="2"/>
      <c r="O95" s="5"/>
      <c r="S95" s="5"/>
      <c r="V95" s="6"/>
    </row>
    <row r="96" ht="15.75" customHeight="1">
      <c r="M96" s="2"/>
      <c r="N96" s="2"/>
      <c r="O96" s="5"/>
      <c r="S96" s="5"/>
      <c r="V96" s="6"/>
    </row>
    <row r="97" ht="15.75" customHeight="1">
      <c r="M97" s="2"/>
      <c r="N97" s="2"/>
      <c r="O97" s="5"/>
      <c r="S97" s="5"/>
      <c r="V97" s="6"/>
    </row>
    <row r="98" ht="15.75" customHeight="1">
      <c r="M98" s="2"/>
      <c r="N98" s="2"/>
      <c r="O98" s="5"/>
      <c r="S98" s="5"/>
      <c r="V98" s="6"/>
    </row>
    <row r="99" ht="15.75" customHeight="1">
      <c r="M99" s="2"/>
      <c r="N99" s="2"/>
      <c r="O99" s="5"/>
      <c r="S99" s="5"/>
      <c r="V99" s="6"/>
    </row>
    <row r="100" ht="15.75" customHeight="1">
      <c r="M100" s="2"/>
      <c r="N100" s="2"/>
      <c r="O100" s="5"/>
      <c r="S100" s="5"/>
      <c r="V100" s="6"/>
    </row>
    <row r="101" ht="15.75" customHeight="1">
      <c r="M101" s="2"/>
      <c r="N101" s="2"/>
      <c r="O101" s="5"/>
      <c r="S101" s="5"/>
      <c r="V101" s="6"/>
    </row>
    <row r="102" ht="15.75" customHeight="1">
      <c r="M102" s="2"/>
      <c r="N102" s="2"/>
      <c r="O102" s="5"/>
      <c r="S102" s="5"/>
      <c r="V102" s="6"/>
    </row>
    <row r="103" ht="15.75" customHeight="1">
      <c r="M103" s="2"/>
      <c r="N103" s="2"/>
      <c r="O103" s="5"/>
      <c r="S103" s="5"/>
      <c r="V103" s="6"/>
    </row>
    <row r="104" ht="15.75" customHeight="1">
      <c r="M104" s="2"/>
      <c r="N104" s="2"/>
      <c r="O104" s="5"/>
      <c r="S104" s="5"/>
      <c r="V104" s="6"/>
    </row>
    <row r="105" ht="15.75" customHeight="1">
      <c r="M105" s="2"/>
      <c r="N105" s="2"/>
      <c r="O105" s="5"/>
      <c r="S105" s="5"/>
      <c r="V105" s="6"/>
    </row>
    <row r="106" ht="15.75" customHeight="1">
      <c r="M106" s="2"/>
      <c r="N106" s="2"/>
      <c r="O106" s="5"/>
      <c r="S106" s="5"/>
      <c r="V106" s="6"/>
    </row>
    <row r="107" ht="15.75" customHeight="1">
      <c r="M107" s="2"/>
      <c r="N107" s="2"/>
      <c r="O107" s="5"/>
      <c r="S107" s="5"/>
      <c r="V107" s="6"/>
    </row>
    <row r="108" ht="15.75" customHeight="1">
      <c r="M108" s="2"/>
      <c r="N108" s="2"/>
      <c r="O108" s="5"/>
      <c r="S108" s="5"/>
      <c r="V108" s="6"/>
    </row>
    <row r="109" ht="15.75" customHeight="1">
      <c r="M109" s="2"/>
      <c r="N109" s="2"/>
      <c r="O109" s="5"/>
      <c r="S109" s="5"/>
      <c r="V109" s="6"/>
    </row>
    <row r="110" ht="15.75" customHeight="1">
      <c r="M110" s="2"/>
      <c r="N110" s="2"/>
      <c r="O110" s="5"/>
      <c r="S110" s="5"/>
      <c r="V110" s="6"/>
    </row>
    <row r="111" ht="15.75" customHeight="1">
      <c r="M111" s="2"/>
      <c r="N111" s="2"/>
      <c r="O111" s="5"/>
      <c r="S111" s="5"/>
      <c r="V111" s="6"/>
    </row>
    <row r="112" ht="15.75" customHeight="1">
      <c r="M112" s="2"/>
      <c r="N112" s="2"/>
      <c r="O112" s="5"/>
      <c r="S112" s="5"/>
      <c r="V112" s="6"/>
    </row>
    <row r="113" ht="15.75" customHeight="1">
      <c r="M113" s="2"/>
      <c r="N113" s="2"/>
      <c r="O113" s="5"/>
      <c r="S113" s="5"/>
      <c r="V113" s="6"/>
    </row>
    <row r="114" ht="15.75" customHeight="1">
      <c r="M114" s="2"/>
      <c r="N114" s="2"/>
      <c r="O114" s="5"/>
      <c r="S114" s="5"/>
      <c r="V114" s="6"/>
    </row>
    <row r="115" ht="15.75" customHeight="1">
      <c r="M115" s="2"/>
      <c r="N115" s="2"/>
      <c r="O115" s="5"/>
      <c r="S115" s="5"/>
      <c r="V115" s="6"/>
    </row>
    <row r="116" ht="15.75" customHeight="1">
      <c r="M116" s="2"/>
      <c r="N116" s="2"/>
      <c r="O116" s="5"/>
      <c r="S116" s="5"/>
      <c r="V116" s="6"/>
    </row>
    <row r="117" ht="15.75" customHeight="1">
      <c r="M117" s="2"/>
      <c r="N117" s="2"/>
      <c r="O117" s="5"/>
      <c r="S117" s="5"/>
      <c r="V117" s="6"/>
    </row>
    <row r="118" ht="15.75" customHeight="1">
      <c r="M118" s="2"/>
      <c r="N118" s="2"/>
      <c r="O118" s="5"/>
      <c r="S118" s="5"/>
      <c r="V118" s="6"/>
    </row>
    <row r="119" ht="15.75" customHeight="1">
      <c r="M119" s="2"/>
      <c r="N119" s="2"/>
      <c r="O119" s="5"/>
      <c r="S119" s="5"/>
      <c r="V119" s="6"/>
    </row>
    <row r="120" ht="15.75" customHeight="1">
      <c r="M120" s="2"/>
      <c r="N120" s="2"/>
      <c r="O120" s="5"/>
      <c r="S120" s="5"/>
      <c r="V120" s="6"/>
    </row>
    <row r="121" ht="15.75" customHeight="1">
      <c r="M121" s="2"/>
      <c r="N121" s="2"/>
      <c r="O121" s="5"/>
      <c r="S121" s="5"/>
      <c r="V121" s="6"/>
    </row>
    <row r="122" ht="15.75" customHeight="1">
      <c r="M122" s="2"/>
      <c r="N122" s="2"/>
      <c r="O122" s="5"/>
      <c r="S122" s="5"/>
      <c r="V122" s="6"/>
    </row>
    <row r="123" ht="15.75" customHeight="1">
      <c r="M123" s="2"/>
      <c r="N123" s="2"/>
      <c r="O123" s="5"/>
      <c r="S123" s="5"/>
      <c r="V123" s="6"/>
    </row>
    <row r="124" ht="15.75" customHeight="1">
      <c r="M124" s="2"/>
      <c r="N124" s="2"/>
      <c r="O124" s="5"/>
      <c r="S124" s="5"/>
      <c r="V124" s="6"/>
    </row>
    <row r="125" ht="15.75" customHeight="1">
      <c r="M125" s="2"/>
      <c r="N125" s="2"/>
      <c r="O125" s="5"/>
      <c r="S125" s="5"/>
      <c r="V125" s="6"/>
    </row>
    <row r="126" ht="15.75" customHeight="1">
      <c r="M126" s="2"/>
      <c r="N126" s="2"/>
      <c r="O126" s="5"/>
      <c r="S126" s="5"/>
      <c r="V126" s="6"/>
    </row>
    <row r="127" ht="15.75" customHeight="1">
      <c r="M127" s="2"/>
      <c r="N127" s="2"/>
      <c r="O127" s="5"/>
      <c r="S127" s="5"/>
      <c r="V127" s="6"/>
    </row>
    <row r="128" ht="15.75" customHeight="1">
      <c r="M128" s="2"/>
      <c r="N128" s="2"/>
      <c r="O128" s="5"/>
      <c r="S128" s="5"/>
      <c r="V128" s="6"/>
    </row>
    <row r="129" ht="15.75" customHeight="1">
      <c r="M129" s="2"/>
      <c r="N129" s="2"/>
      <c r="O129" s="5"/>
      <c r="S129" s="5"/>
      <c r="V129" s="6"/>
    </row>
    <row r="130" ht="15.75" customHeight="1">
      <c r="M130" s="2"/>
      <c r="N130" s="2"/>
      <c r="O130" s="5"/>
      <c r="S130" s="5"/>
      <c r="V130" s="6"/>
    </row>
    <row r="131" ht="15.75" customHeight="1">
      <c r="M131" s="2"/>
      <c r="N131" s="2"/>
      <c r="O131" s="5"/>
      <c r="S131" s="5"/>
      <c r="V131" s="6"/>
    </row>
    <row r="132" ht="15.75" customHeight="1">
      <c r="M132" s="2"/>
      <c r="N132" s="2"/>
      <c r="O132" s="5"/>
      <c r="S132" s="5"/>
      <c r="V132" s="6"/>
    </row>
    <row r="133" ht="15.75" customHeight="1">
      <c r="M133" s="2"/>
      <c r="N133" s="2"/>
      <c r="O133" s="5"/>
      <c r="S133" s="5"/>
      <c r="V133" s="6"/>
    </row>
    <row r="134" ht="15.75" customHeight="1">
      <c r="M134" s="2"/>
      <c r="N134" s="2"/>
      <c r="O134" s="5"/>
      <c r="S134" s="5"/>
      <c r="V134" s="6"/>
    </row>
    <row r="135" ht="15.75" customHeight="1">
      <c r="M135" s="2"/>
      <c r="N135" s="2"/>
      <c r="O135" s="5"/>
      <c r="S135" s="5"/>
      <c r="V135" s="6"/>
    </row>
    <row r="136" ht="15.75" customHeight="1">
      <c r="M136" s="2"/>
      <c r="N136" s="2"/>
      <c r="O136" s="5"/>
      <c r="S136" s="5"/>
      <c r="V136" s="6"/>
    </row>
    <row r="137" ht="15.75" customHeight="1">
      <c r="M137" s="2"/>
      <c r="N137" s="2"/>
      <c r="O137" s="5"/>
      <c r="S137" s="5"/>
      <c r="V137" s="6"/>
    </row>
    <row r="138" ht="15.75" customHeight="1">
      <c r="M138" s="2"/>
      <c r="N138" s="2"/>
      <c r="O138" s="5"/>
      <c r="S138" s="5"/>
      <c r="V138" s="6"/>
    </row>
    <row r="139" ht="15.75" customHeight="1">
      <c r="M139" s="2"/>
      <c r="N139" s="2"/>
      <c r="O139" s="5"/>
      <c r="S139" s="5"/>
      <c r="V139" s="6"/>
    </row>
    <row r="140" ht="15.75" customHeight="1">
      <c r="M140" s="2"/>
      <c r="N140" s="2"/>
      <c r="O140" s="5"/>
      <c r="S140" s="5"/>
      <c r="V140" s="6"/>
    </row>
    <row r="141" ht="15.75" customHeight="1">
      <c r="M141" s="2"/>
      <c r="N141" s="2"/>
      <c r="O141" s="5"/>
      <c r="S141" s="5"/>
      <c r="V141" s="6"/>
    </row>
    <row r="142" ht="15.75" customHeight="1">
      <c r="M142" s="2"/>
      <c r="N142" s="2"/>
      <c r="O142" s="5"/>
      <c r="S142" s="5"/>
      <c r="V142" s="6"/>
    </row>
    <row r="143" ht="15.75" customHeight="1">
      <c r="M143" s="2"/>
      <c r="N143" s="2"/>
      <c r="O143" s="5"/>
      <c r="S143" s="5"/>
      <c r="V143" s="6"/>
    </row>
    <row r="144" ht="15.75" customHeight="1">
      <c r="M144" s="2"/>
      <c r="N144" s="2"/>
      <c r="O144" s="5"/>
      <c r="S144" s="5"/>
      <c r="V144" s="6"/>
    </row>
    <row r="145" ht="15.75" customHeight="1">
      <c r="M145" s="2"/>
      <c r="N145" s="2"/>
      <c r="O145" s="5"/>
      <c r="S145" s="5"/>
      <c r="V145" s="6"/>
    </row>
    <row r="146" ht="15.75" customHeight="1">
      <c r="M146" s="2"/>
      <c r="N146" s="2"/>
      <c r="O146" s="5"/>
      <c r="S146" s="5"/>
      <c r="V146" s="6"/>
    </row>
    <row r="147" ht="15.75" customHeight="1">
      <c r="M147" s="2"/>
      <c r="N147" s="2"/>
      <c r="O147" s="5"/>
      <c r="S147" s="5"/>
      <c r="V147" s="6"/>
    </row>
    <row r="148" ht="15.75" customHeight="1">
      <c r="M148" s="2"/>
      <c r="N148" s="2"/>
      <c r="O148" s="5"/>
      <c r="S148" s="5"/>
      <c r="V148" s="6"/>
    </row>
    <row r="149" ht="15.75" customHeight="1">
      <c r="M149" s="2"/>
      <c r="N149" s="2"/>
      <c r="O149" s="5"/>
      <c r="S149" s="5"/>
      <c r="V149" s="6"/>
    </row>
    <row r="150" ht="15.75" customHeight="1">
      <c r="M150" s="2"/>
      <c r="N150" s="2"/>
      <c r="O150" s="5"/>
      <c r="S150" s="5"/>
      <c r="V150" s="6"/>
    </row>
    <row r="151" ht="15.75" customHeight="1">
      <c r="M151" s="2"/>
      <c r="N151" s="2"/>
      <c r="O151" s="5"/>
      <c r="S151" s="5"/>
      <c r="V151" s="6"/>
    </row>
    <row r="152" ht="15.75" customHeight="1">
      <c r="M152" s="2"/>
      <c r="N152" s="2"/>
      <c r="O152" s="5"/>
      <c r="S152" s="5"/>
      <c r="V152" s="6"/>
    </row>
    <row r="153" ht="15.75" customHeight="1">
      <c r="M153" s="2"/>
      <c r="N153" s="2"/>
      <c r="O153" s="5"/>
      <c r="S153" s="5"/>
      <c r="V153" s="6"/>
    </row>
    <row r="154" ht="15.75" customHeight="1">
      <c r="M154" s="2"/>
      <c r="N154" s="2"/>
      <c r="O154" s="5"/>
      <c r="S154" s="5"/>
      <c r="V154" s="6"/>
    </row>
    <row r="155" ht="15.75" customHeight="1">
      <c r="M155" s="2"/>
      <c r="N155" s="2"/>
      <c r="O155" s="5"/>
      <c r="S155" s="5"/>
      <c r="V155" s="6"/>
    </row>
    <row r="156" ht="15.75" customHeight="1">
      <c r="M156" s="2"/>
      <c r="N156" s="2"/>
      <c r="O156" s="5"/>
      <c r="S156" s="5"/>
      <c r="V156" s="6"/>
    </row>
    <row r="157" ht="15.75" customHeight="1">
      <c r="M157" s="2"/>
      <c r="N157" s="2"/>
      <c r="O157" s="5"/>
      <c r="S157" s="5"/>
      <c r="V157" s="6"/>
    </row>
    <row r="158" ht="15.75" customHeight="1">
      <c r="M158" s="2"/>
      <c r="N158" s="2"/>
      <c r="O158" s="5"/>
      <c r="S158" s="5"/>
      <c r="V158" s="6"/>
    </row>
    <row r="159" ht="15.75" customHeight="1">
      <c r="M159" s="2"/>
      <c r="N159" s="2"/>
      <c r="O159" s="5"/>
      <c r="S159" s="5"/>
      <c r="V159" s="6"/>
    </row>
    <row r="160" ht="15.75" customHeight="1">
      <c r="M160" s="2"/>
      <c r="N160" s="2"/>
      <c r="O160" s="5"/>
      <c r="S160" s="5"/>
      <c r="V160" s="6"/>
    </row>
    <row r="161" ht="15.75" customHeight="1">
      <c r="M161" s="2"/>
      <c r="N161" s="2"/>
      <c r="O161" s="5"/>
      <c r="S161" s="5"/>
      <c r="V161" s="6"/>
    </row>
    <row r="162" ht="15.75" customHeight="1">
      <c r="M162" s="2"/>
      <c r="N162" s="2"/>
      <c r="O162" s="5"/>
      <c r="S162" s="5"/>
      <c r="V162" s="6"/>
    </row>
    <row r="163" ht="15.75" customHeight="1">
      <c r="M163" s="2"/>
      <c r="N163" s="2"/>
      <c r="O163" s="5"/>
      <c r="S163" s="5"/>
      <c r="V163" s="6"/>
    </row>
    <row r="164" ht="15.75" customHeight="1">
      <c r="M164" s="2"/>
      <c r="N164" s="2"/>
      <c r="O164" s="5"/>
      <c r="S164" s="5"/>
      <c r="V164" s="6"/>
    </row>
    <row r="165" ht="15.75" customHeight="1">
      <c r="M165" s="2"/>
      <c r="N165" s="2"/>
      <c r="O165" s="5"/>
      <c r="S165" s="5"/>
      <c r="V165" s="6"/>
    </row>
    <row r="166" ht="15.75" customHeight="1">
      <c r="M166" s="2"/>
      <c r="N166" s="2"/>
      <c r="O166" s="5"/>
      <c r="S166" s="5"/>
      <c r="V166" s="6"/>
    </row>
    <row r="167" ht="15.75" customHeight="1">
      <c r="M167" s="2"/>
      <c r="N167" s="2"/>
      <c r="O167" s="5"/>
      <c r="S167" s="5"/>
      <c r="V167" s="6"/>
    </row>
    <row r="168" ht="15.75" customHeight="1">
      <c r="M168" s="2"/>
      <c r="N168" s="2"/>
      <c r="O168" s="5"/>
      <c r="S168" s="5"/>
      <c r="V168" s="6"/>
    </row>
    <row r="169" ht="15.75" customHeight="1">
      <c r="M169" s="2"/>
      <c r="N169" s="2"/>
      <c r="O169" s="5"/>
      <c r="S169" s="5"/>
      <c r="V169" s="6"/>
    </row>
    <row r="170" ht="15.75" customHeight="1">
      <c r="M170" s="2"/>
      <c r="N170" s="2"/>
      <c r="O170" s="5"/>
      <c r="S170" s="5"/>
      <c r="V170" s="6"/>
    </row>
    <row r="171" ht="15.75" customHeight="1">
      <c r="M171" s="2"/>
      <c r="N171" s="2"/>
      <c r="O171" s="5"/>
      <c r="S171" s="5"/>
      <c r="V171" s="6"/>
    </row>
    <row r="172" ht="15.75" customHeight="1">
      <c r="M172" s="2"/>
      <c r="N172" s="2"/>
      <c r="O172" s="5"/>
      <c r="S172" s="5"/>
      <c r="V172" s="6"/>
    </row>
    <row r="173" ht="15.75" customHeight="1">
      <c r="M173" s="2"/>
      <c r="N173" s="2"/>
      <c r="O173" s="5"/>
      <c r="S173" s="5"/>
      <c r="V173" s="6"/>
    </row>
    <row r="174" ht="15.75" customHeight="1">
      <c r="M174" s="2"/>
      <c r="N174" s="2"/>
      <c r="O174" s="5"/>
      <c r="S174" s="5"/>
      <c r="V174" s="6"/>
    </row>
    <row r="175" ht="15.75" customHeight="1">
      <c r="M175" s="2"/>
      <c r="N175" s="2"/>
      <c r="O175" s="5"/>
      <c r="S175" s="5"/>
      <c r="V175" s="6"/>
    </row>
    <row r="176" ht="15.75" customHeight="1">
      <c r="M176" s="2"/>
      <c r="N176" s="2"/>
      <c r="O176" s="5"/>
      <c r="S176" s="5"/>
      <c r="V176" s="6"/>
    </row>
    <row r="177" ht="15.75" customHeight="1">
      <c r="M177" s="2"/>
      <c r="N177" s="2"/>
      <c r="O177" s="5"/>
      <c r="S177" s="5"/>
      <c r="V177" s="6"/>
    </row>
    <row r="178" ht="15.75" customHeight="1">
      <c r="M178" s="2"/>
      <c r="N178" s="2"/>
      <c r="O178" s="5"/>
      <c r="S178" s="5"/>
      <c r="V178" s="6"/>
    </row>
    <row r="179" ht="15.75" customHeight="1">
      <c r="M179" s="2"/>
      <c r="N179" s="2"/>
      <c r="O179" s="5"/>
      <c r="S179" s="5"/>
      <c r="V179" s="6"/>
    </row>
    <row r="180" ht="15.75" customHeight="1">
      <c r="M180" s="2"/>
      <c r="N180" s="2"/>
      <c r="O180" s="5"/>
      <c r="S180" s="5"/>
      <c r="V180" s="6"/>
    </row>
    <row r="181" ht="15.75" customHeight="1">
      <c r="M181" s="2"/>
      <c r="N181" s="2"/>
      <c r="O181" s="5"/>
      <c r="S181" s="5"/>
      <c r="V181" s="6"/>
    </row>
    <row r="182" ht="15.75" customHeight="1">
      <c r="M182" s="2"/>
      <c r="N182" s="2"/>
      <c r="O182" s="5"/>
      <c r="S182" s="5"/>
      <c r="V182" s="6"/>
    </row>
    <row r="183" ht="15.75" customHeight="1">
      <c r="M183" s="2"/>
      <c r="N183" s="2"/>
      <c r="O183" s="5"/>
      <c r="S183" s="5"/>
      <c r="V183" s="6"/>
    </row>
    <row r="184" ht="15.75" customHeight="1">
      <c r="M184" s="2"/>
      <c r="N184" s="2"/>
      <c r="O184" s="5"/>
      <c r="S184" s="5"/>
      <c r="V184" s="6"/>
    </row>
    <row r="185" ht="15.75" customHeight="1">
      <c r="M185" s="2"/>
      <c r="N185" s="2"/>
      <c r="O185" s="5"/>
      <c r="S185" s="5"/>
      <c r="V185" s="6"/>
    </row>
    <row r="186" ht="15.75" customHeight="1">
      <c r="M186" s="2"/>
      <c r="N186" s="2"/>
      <c r="O186" s="5"/>
      <c r="S186" s="5"/>
      <c r="V186" s="6"/>
    </row>
    <row r="187" ht="15.75" customHeight="1">
      <c r="M187" s="2"/>
      <c r="N187" s="2"/>
      <c r="O187" s="5"/>
      <c r="S187" s="5"/>
      <c r="V187" s="6"/>
    </row>
    <row r="188" ht="15.75" customHeight="1">
      <c r="M188" s="2"/>
      <c r="N188" s="2"/>
      <c r="O188" s="5"/>
      <c r="S188" s="5"/>
      <c r="V188" s="6"/>
    </row>
    <row r="189" ht="15.75" customHeight="1">
      <c r="M189" s="2"/>
      <c r="N189" s="2"/>
      <c r="O189" s="5"/>
      <c r="S189" s="5"/>
      <c r="V189" s="6"/>
    </row>
    <row r="190" ht="15.75" customHeight="1">
      <c r="M190" s="2"/>
      <c r="N190" s="2"/>
      <c r="O190" s="5"/>
      <c r="S190" s="5"/>
      <c r="V190" s="6"/>
    </row>
    <row r="191" ht="15.75" customHeight="1">
      <c r="M191" s="2"/>
      <c r="N191" s="2"/>
      <c r="O191" s="5"/>
      <c r="S191" s="5"/>
      <c r="V191" s="6"/>
    </row>
    <row r="192" ht="15.75" customHeight="1">
      <c r="M192" s="2"/>
      <c r="N192" s="2"/>
      <c r="O192" s="5"/>
      <c r="S192" s="5"/>
      <c r="V192" s="6"/>
    </row>
    <row r="193" ht="15.75" customHeight="1">
      <c r="M193" s="2"/>
      <c r="N193" s="2"/>
      <c r="O193" s="5"/>
      <c r="S193" s="5"/>
      <c r="V193" s="6"/>
    </row>
    <row r="194" ht="15.75" customHeight="1">
      <c r="M194" s="2"/>
      <c r="N194" s="2"/>
      <c r="O194" s="5"/>
      <c r="S194" s="5"/>
      <c r="V194" s="6"/>
    </row>
    <row r="195" ht="15.75" customHeight="1">
      <c r="M195" s="2"/>
      <c r="N195" s="2"/>
      <c r="O195" s="5"/>
      <c r="S195" s="5"/>
      <c r="V195" s="6"/>
    </row>
    <row r="196" ht="15.75" customHeight="1">
      <c r="M196" s="2"/>
      <c r="N196" s="2"/>
      <c r="O196" s="5"/>
      <c r="S196" s="5"/>
      <c r="V196" s="6"/>
    </row>
    <row r="197" ht="15.75" customHeight="1">
      <c r="M197" s="2"/>
      <c r="N197" s="2"/>
      <c r="O197" s="5"/>
      <c r="S197" s="5"/>
      <c r="V197" s="6"/>
    </row>
    <row r="198" ht="15.75" customHeight="1">
      <c r="M198" s="2"/>
      <c r="N198" s="2"/>
      <c r="O198" s="5"/>
      <c r="S198" s="5"/>
      <c r="V198" s="6"/>
    </row>
    <row r="199" ht="15.75" customHeight="1">
      <c r="M199" s="2"/>
      <c r="N199" s="2"/>
      <c r="O199" s="5"/>
      <c r="S199" s="5"/>
      <c r="V199" s="6"/>
    </row>
    <row r="200" ht="15.75" customHeight="1">
      <c r="M200" s="2"/>
      <c r="N200" s="2"/>
      <c r="O200" s="5"/>
      <c r="S200" s="5"/>
      <c r="V200" s="6"/>
    </row>
    <row r="201" ht="15.75" customHeight="1">
      <c r="M201" s="2"/>
      <c r="N201" s="2"/>
      <c r="O201" s="5"/>
      <c r="S201" s="5"/>
      <c r="V201" s="6"/>
    </row>
    <row r="202" ht="15.75" customHeight="1">
      <c r="M202" s="2"/>
      <c r="N202" s="2"/>
      <c r="O202" s="5"/>
      <c r="S202" s="5"/>
      <c r="V202" s="6"/>
    </row>
    <row r="203" ht="15.75" customHeight="1">
      <c r="M203" s="2"/>
      <c r="N203" s="2"/>
      <c r="O203" s="5"/>
      <c r="S203" s="5"/>
      <c r="V203" s="6"/>
    </row>
    <row r="204" ht="15.75" customHeight="1">
      <c r="M204" s="2"/>
      <c r="N204" s="2"/>
      <c r="O204" s="5"/>
      <c r="S204" s="5"/>
      <c r="V204" s="6"/>
    </row>
    <row r="205" ht="15.75" customHeight="1">
      <c r="M205" s="2"/>
      <c r="N205" s="2"/>
      <c r="O205" s="5"/>
      <c r="S205" s="5"/>
      <c r="V205" s="6"/>
    </row>
    <row r="206" ht="15.75" customHeight="1">
      <c r="M206" s="2"/>
      <c r="N206" s="2"/>
      <c r="O206" s="5"/>
      <c r="S206" s="5"/>
      <c r="V206" s="6"/>
    </row>
    <row r="207" ht="15.75" customHeight="1">
      <c r="M207" s="2"/>
      <c r="N207" s="2"/>
      <c r="O207" s="5"/>
      <c r="S207" s="5"/>
      <c r="V207" s="6"/>
    </row>
    <row r="208" ht="15.75" customHeight="1">
      <c r="M208" s="2"/>
      <c r="N208" s="2"/>
      <c r="O208" s="5"/>
      <c r="S208" s="5"/>
      <c r="V208" s="6"/>
    </row>
    <row r="209" ht="15.75" customHeight="1">
      <c r="M209" s="2"/>
      <c r="N209" s="2"/>
      <c r="O209" s="5"/>
      <c r="S209" s="5"/>
      <c r="V209" s="6"/>
    </row>
    <row r="210" ht="15.75" customHeight="1">
      <c r="M210" s="2"/>
      <c r="N210" s="2"/>
      <c r="O210" s="5"/>
      <c r="S210" s="5"/>
      <c r="V210" s="6"/>
    </row>
    <row r="211" ht="15.75" customHeight="1">
      <c r="M211" s="2"/>
      <c r="N211" s="2"/>
      <c r="O211" s="5"/>
      <c r="S211" s="5"/>
      <c r="V211" s="6"/>
    </row>
    <row r="212" ht="15.75" customHeight="1">
      <c r="M212" s="2"/>
      <c r="N212" s="2"/>
      <c r="O212" s="5"/>
      <c r="S212" s="5"/>
      <c r="V212" s="6"/>
    </row>
    <row r="213" ht="15.75" customHeight="1">
      <c r="M213" s="2"/>
      <c r="N213" s="2"/>
      <c r="O213" s="5"/>
      <c r="S213" s="5"/>
      <c r="V213" s="6"/>
    </row>
    <row r="214" ht="15.75" customHeight="1">
      <c r="M214" s="2"/>
      <c r="N214" s="2"/>
      <c r="O214" s="5"/>
      <c r="S214" s="5"/>
      <c r="V214" s="6"/>
    </row>
    <row r="215" ht="15.75" customHeight="1">
      <c r="M215" s="2"/>
      <c r="N215" s="2"/>
      <c r="O215" s="5"/>
      <c r="S215" s="5"/>
      <c r="V215" s="6"/>
    </row>
    <row r="216" ht="15.75" customHeight="1">
      <c r="M216" s="2"/>
      <c r="N216" s="2"/>
      <c r="O216" s="5"/>
      <c r="S216" s="5"/>
      <c r="V216" s="6"/>
    </row>
    <row r="217" ht="15.75" customHeight="1">
      <c r="M217" s="2"/>
      <c r="N217" s="2"/>
      <c r="O217" s="5"/>
      <c r="S217" s="5"/>
      <c r="V217" s="6"/>
    </row>
    <row r="218" ht="15.75" customHeight="1">
      <c r="M218" s="2"/>
      <c r="N218" s="2"/>
      <c r="O218" s="5"/>
      <c r="S218" s="5"/>
      <c r="V218" s="6"/>
    </row>
    <row r="219" ht="15.75" customHeight="1">
      <c r="M219" s="2"/>
      <c r="N219" s="2"/>
      <c r="O219" s="5"/>
      <c r="S219" s="5"/>
      <c r="V219" s="6"/>
    </row>
    <row r="220" ht="15.75" customHeight="1">
      <c r="M220" s="2"/>
      <c r="N220" s="2"/>
      <c r="O220" s="5"/>
      <c r="S220" s="5"/>
      <c r="V220" s="6"/>
    </row>
    <row r="221" ht="15.75" customHeight="1">
      <c r="M221" s="2"/>
      <c r="N221" s="2"/>
      <c r="O221" s="5"/>
      <c r="S221" s="5"/>
      <c r="V221" s="6"/>
    </row>
    <row r="222" ht="15.75" customHeight="1">
      <c r="M222" s="2"/>
      <c r="N222" s="2"/>
      <c r="O222" s="5"/>
      <c r="S222" s="5"/>
      <c r="V222" s="6"/>
    </row>
    <row r="223" ht="15.75" customHeight="1">
      <c r="M223" s="2"/>
      <c r="N223" s="2"/>
      <c r="O223" s="5"/>
      <c r="S223" s="5"/>
      <c r="V223" s="6"/>
    </row>
    <row r="224" ht="15.75" customHeight="1">
      <c r="M224" s="2"/>
      <c r="N224" s="2"/>
      <c r="O224" s="5"/>
      <c r="S224" s="5"/>
      <c r="V224" s="6"/>
    </row>
    <row r="225" ht="15.75" customHeight="1">
      <c r="M225" s="2"/>
      <c r="N225" s="2"/>
      <c r="O225" s="5"/>
      <c r="S225" s="5"/>
      <c r="V225" s="6"/>
    </row>
    <row r="226" ht="15.75" customHeight="1">
      <c r="M226" s="2"/>
      <c r="N226" s="2"/>
      <c r="O226" s="5"/>
      <c r="S226" s="5"/>
      <c r="V226" s="6"/>
    </row>
    <row r="227" ht="15.75" customHeight="1">
      <c r="M227" s="2"/>
      <c r="N227" s="2"/>
      <c r="O227" s="5"/>
      <c r="S227" s="5"/>
      <c r="V227" s="6"/>
    </row>
    <row r="228" ht="15.75" customHeight="1">
      <c r="M228" s="2"/>
      <c r="N228" s="2"/>
      <c r="O228" s="5"/>
      <c r="S228" s="5"/>
      <c r="V228" s="6"/>
    </row>
    <row r="229" ht="15.75" customHeight="1">
      <c r="M229" s="2"/>
      <c r="N229" s="2"/>
      <c r="O229" s="5"/>
      <c r="S229" s="5"/>
      <c r="V229" s="6"/>
    </row>
    <row r="230" ht="15.75" customHeight="1">
      <c r="M230" s="2"/>
      <c r="N230" s="2"/>
      <c r="O230" s="5"/>
      <c r="S230" s="5"/>
      <c r="V230" s="6"/>
    </row>
    <row r="231" ht="15.75" customHeight="1">
      <c r="M231" s="2"/>
      <c r="N231" s="2"/>
      <c r="O231" s="5"/>
      <c r="S231" s="5"/>
      <c r="V231" s="6"/>
    </row>
    <row r="232" ht="15.75" customHeight="1">
      <c r="M232" s="2"/>
      <c r="N232" s="2"/>
      <c r="O232" s="5"/>
      <c r="S232" s="5"/>
      <c r="V232" s="6"/>
    </row>
    <row r="233" ht="15.75" customHeight="1">
      <c r="M233" s="2"/>
      <c r="N233" s="2"/>
      <c r="O233" s="5"/>
      <c r="S233" s="5"/>
      <c r="V233" s="6"/>
    </row>
    <row r="234" ht="15.75" customHeight="1">
      <c r="M234" s="2"/>
      <c r="N234" s="2"/>
      <c r="O234" s="5"/>
      <c r="S234" s="5"/>
      <c r="V234" s="6"/>
    </row>
    <row r="235" ht="15.75" customHeight="1">
      <c r="M235" s="2"/>
      <c r="N235" s="2"/>
      <c r="O235" s="5"/>
      <c r="S235" s="5"/>
      <c r="V235" s="6"/>
    </row>
    <row r="236" ht="15.75" customHeight="1">
      <c r="M236" s="2"/>
      <c r="N236" s="2"/>
      <c r="O236" s="5"/>
      <c r="S236" s="5"/>
      <c r="V236" s="6"/>
    </row>
    <row r="237" ht="15.75" customHeight="1">
      <c r="M237" s="2"/>
      <c r="N237" s="2"/>
      <c r="O237" s="5"/>
      <c r="S237" s="5"/>
      <c r="V237" s="6"/>
    </row>
    <row r="238" ht="15.75" customHeight="1">
      <c r="M238" s="2"/>
      <c r="N238" s="2"/>
      <c r="O238" s="5"/>
      <c r="S238" s="5"/>
      <c r="V238" s="6"/>
    </row>
    <row r="239" ht="15.75" customHeight="1">
      <c r="M239" s="2"/>
      <c r="N239" s="2"/>
      <c r="O239" s="5"/>
      <c r="S239" s="5"/>
      <c r="V239" s="6"/>
    </row>
    <row r="240" ht="15.75" customHeight="1">
      <c r="M240" s="2"/>
      <c r="N240" s="2"/>
      <c r="O240" s="5"/>
      <c r="S240" s="5"/>
      <c r="V240" s="6"/>
    </row>
    <row r="241" ht="15.75" customHeight="1">
      <c r="M241" s="2"/>
      <c r="N241" s="2"/>
      <c r="O241" s="5"/>
      <c r="S241" s="5"/>
      <c r="V241" s="6"/>
    </row>
    <row r="242" ht="15.75" customHeight="1">
      <c r="M242" s="2"/>
      <c r="N242" s="2"/>
      <c r="O242" s="5"/>
      <c r="S242" s="5"/>
      <c r="V242" s="6"/>
    </row>
    <row r="243" ht="15.75" customHeight="1">
      <c r="M243" s="2"/>
      <c r="N243" s="2"/>
      <c r="O243" s="5"/>
      <c r="S243" s="5"/>
      <c r="V243" s="6"/>
    </row>
    <row r="244" ht="15.75" customHeight="1">
      <c r="M244" s="2"/>
      <c r="N244" s="2"/>
      <c r="O244" s="5"/>
      <c r="S244" s="5"/>
      <c r="V244" s="6"/>
    </row>
    <row r="245" ht="15.75" customHeight="1">
      <c r="M245" s="2"/>
      <c r="N245" s="2"/>
      <c r="O245" s="5"/>
      <c r="S245" s="5"/>
      <c r="V245" s="6"/>
    </row>
    <row r="246" ht="15.75" customHeight="1">
      <c r="M246" s="2"/>
      <c r="N246" s="2"/>
      <c r="O246" s="5"/>
      <c r="S246" s="5"/>
      <c r="V246" s="6"/>
    </row>
    <row r="247" ht="15.75" customHeight="1">
      <c r="M247" s="2"/>
      <c r="N247" s="2"/>
      <c r="O247" s="5"/>
      <c r="S247" s="5"/>
      <c r="V247" s="6"/>
    </row>
    <row r="248" ht="15.75" customHeight="1">
      <c r="M248" s="2"/>
      <c r="N248" s="2"/>
      <c r="O248" s="5"/>
      <c r="S248" s="5"/>
      <c r="V248" s="6"/>
    </row>
    <row r="249" ht="15.75" customHeight="1">
      <c r="M249" s="2"/>
      <c r="N249" s="2"/>
      <c r="O249" s="5"/>
      <c r="S249" s="5"/>
      <c r="V249" s="6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