
<file path=[Content_Types].xml><?xml version="1.0" encoding="utf-8"?>
<Types xmlns="http://schemas.openxmlformats.org/package/2006/content-types">
  <Override PartName="/xl/activeX/activeX4.bin" ContentType="application/vnd.ms-office.activeX"/>
  <Override PartName="/xl/activeX/activeX54.bin" ContentType="application/vnd.ms-office.activeX"/>
  <Override PartName="/xl/activeX/activeX148.xml" ContentType="application/vnd.ms-office.activeX+xml"/>
  <Override PartName="/xl/activeX/activeX195.xml" ContentType="application/vnd.ms-office.activeX+xml"/>
  <Override PartName="/xl/activeX/activeX211.xml" ContentType="application/vnd.ms-office.activeX+xml"/>
  <Override PartName="/xl/styles.xml" ContentType="application/vnd.openxmlformats-officedocument.spreadsheetml.styles+xml"/>
  <Override PartName="/xl/activeX/activeX32.bin" ContentType="application/vnd.ms-office.activeX"/>
  <Override PartName="/xl/activeX/activeX77.xml" ContentType="application/vnd.ms-office.activeX+xml"/>
  <Override PartName="/xl/activeX/activeX103.bin" ContentType="application/vnd.ms-office.activeX"/>
  <Override PartName="/xl/activeX/activeX150.bin" ContentType="application/vnd.ms-office.activeX"/>
  <Override PartName="/xl/activeX/activeX5.xml" ContentType="application/vnd.ms-office.activeX+xml"/>
  <Override PartName="/xl/activeX/activeX55.xml" ContentType="application/vnd.ms-office.activeX+xml"/>
  <Override PartName="/xl/activeX/activeX126.xml" ContentType="application/vnd.ms-office.activeX+xml"/>
  <Override PartName="/xl/activeX/activeX173.xml" ContentType="application/vnd.ms-office.activeX+xml"/>
  <Default Extension="xml" ContentType="application/xml"/>
  <Override PartName="/xl/activeX/activeX10.bin" ContentType="application/vnd.ms-office.activeX"/>
  <Override PartName="/xl/activeX/activeX104.xml" ContentType="application/vnd.ms-office.activeX+xml"/>
  <Override PartName="/xl/activeX/activeX151.xml" ContentType="application/vnd.ms-office.activeX+xml"/>
  <Override PartName="/xl/activeX/activeX204.bin" ContentType="application/vnd.ms-office.activeX"/>
  <Override PartName="/xl/activeX/activeX33.xml" ContentType="application/vnd.ms-office.activeX+xml"/>
  <Override PartName="/xl/activeX/activeX80.xml" ContentType="application/vnd.ms-office.activeX+xml"/>
  <Override PartName="/xl/activeX/activeX188.bin" ContentType="application/vnd.ms-office.activeX"/>
  <Override PartName="/xl/activeX/activeX11.xml" ContentType="application/vnd.ms-office.activeX+xml"/>
  <Override PartName="/xl/activeX/activeX48.bin" ContentType="application/vnd.ms-office.activeX"/>
  <Override PartName="/xl/activeX/activeX95.bin" ContentType="application/vnd.ms-office.activeX"/>
  <Override PartName="/xl/activeX/activeX119.bin" ContentType="application/vnd.ms-office.activeX"/>
  <Override PartName="/xl/activeX/activeX166.bin" ContentType="application/vnd.ms-office.activeX"/>
  <Override PartName="/xl/activeX/activeX205.xml" ContentType="application/vnd.ms-office.activeX+xml"/>
  <Override PartName="/xl/activeX/activeX144.bin" ContentType="application/vnd.ms-office.activeX"/>
  <Override PartName="/xl/activeX/activeX189.xml" ContentType="application/vnd.ms-office.activeX+xml"/>
  <Override PartName="/xl/activeX/activeX191.bin" ContentType="application/vnd.ms-office.activeX"/>
  <Override PartName="/xl/activeX/activeX26.bin" ContentType="application/vnd.ms-office.activeX"/>
  <Override PartName="/xl/activeX/activeX73.bin" ContentType="application/vnd.ms-office.activeX"/>
  <Override PartName="/xl/activeX/activeX167.xml" ContentType="application/vnd.ms-office.activeX+xml"/>
  <Override PartName="/xl/activeX/activeX1.bin" ContentType="application/vnd.ms-office.activeX"/>
  <Override PartName="/xl/activeX/activeX49.xml" ContentType="application/vnd.ms-office.activeX+xml"/>
  <Override PartName="/xl/activeX/activeX51.bin" ContentType="application/vnd.ms-office.activeX"/>
  <Override PartName="/xl/activeX/activeX96.xml" ContentType="application/vnd.ms-office.activeX+xml"/>
  <Override PartName="/xl/activeX/activeX122.bin" ContentType="application/vnd.ms-office.activeX"/>
  <Override PartName="/xl/activeX/activeX27.xml" ContentType="application/vnd.ms-office.activeX+xml"/>
  <Override PartName="/xl/activeX/activeX40.bin" ContentType="application/vnd.ms-office.activeX"/>
  <Override PartName="/xl/activeX/activeX74.xml" ContentType="application/vnd.ms-office.activeX+xml"/>
  <Override PartName="/xl/activeX/activeX100.bin" ContentType="application/vnd.ms-office.activeX"/>
  <Override PartName="/xl/activeX/activeX134.xml" ContentType="application/vnd.ms-office.activeX+xml"/>
  <Override PartName="/xl/activeX/activeX145.xml" ContentType="application/vnd.ms-office.activeX+xml"/>
  <Override PartName="/xl/activeX/activeX181.xml" ContentType="application/vnd.ms-office.activeX+xml"/>
  <Override PartName="/xl/activeX/activeX192.xml" ContentType="application/vnd.ms-office.activeX+xml"/>
  <Default Extension="emf" ContentType="image/x-emf"/>
  <Override PartName="/xl/activeX/activeX2.xml" ContentType="application/vnd.ms-office.activeX+xml"/>
  <Override PartName="/xl/activeX/activeX16.xml" ContentType="application/vnd.ms-office.activeX+xml"/>
  <Override PartName="/xl/activeX/activeX63.xml" ContentType="application/vnd.ms-office.activeX+xml"/>
  <Override PartName="/xl/activeX/activeX123.xml" ContentType="application/vnd.ms-office.activeX+xml"/>
  <Override PartName="/xl/activeX/activeX170.xml" ContentType="application/vnd.ms-office.activeX+xml"/>
  <Override PartName="/docProps/app.xml" ContentType="application/vnd.openxmlformats-officedocument.extended-properties+xml"/>
  <Override PartName="/xl/activeX/activeX41.xml" ContentType="application/vnd.ms-office.activeX+xml"/>
  <Override PartName="/xl/activeX/activeX52.xml" ContentType="application/vnd.ms-office.activeX+xml"/>
  <Override PartName="/xl/activeX/activeX89.bin" ContentType="application/vnd.ms-office.activeX"/>
  <Override PartName="/xl/activeX/activeX112.xml" ContentType="application/vnd.ms-office.activeX+xml"/>
  <Override PartName="/xl/activeX/activeX212.bin" ContentType="application/vnd.ms-office.activeX"/>
  <Override PartName="/xl/activeX/activeX30.xml" ContentType="application/vnd.ms-office.activeX+xml"/>
  <Override PartName="/xl/activeX/activeX78.bin" ContentType="application/vnd.ms-office.activeX"/>
  <Override PartName="/xl/activeX/activeX101.xml" ContentType="application/vnd.ms-office.activeX+xml"/>
  <Override PartName="/xl/activeX/activeX138.bin" ContentType="application/vnd.ms-office.activeX"/>
  <Override PartName="/xl/activeX/activeX149.bin" ContentType="application/vnd.ms-office.activeX"/>
  <Override PartName="/xl/activeX/activeX185.bin" ContentType="application/vnd.ms-office.activeX"/>
  <Override PartName="/xl/activeX/activeX196.bin" ContentType="application/vnd.ms-office.activeX"/>
  <Override PartName="/xl/activeX/activeX201.bin" ContentType="application/vnd.ms-office.activeX"/>
  <Override PartName="/xl/calcChain.xml" ContentType="application/vnd.openxmlformats-officedocument.spreadsheetml.calcChain+xml"/>
  <Override PartName="/xl/activeX/activeX67.bin" ContentType="application/vnd.ms-office.activeX"/>
  <Override PartName="/xl/activeX/activeX127.bin" ContentType="application/vnd.ms-office.activeX"/>
  <Override PartName="/xl/activeX/activeX174.bin" ContentType="application/vnd.ms-office.activeX"/>
  <Override PartName="/xl/activeX/activeX6.bin" ContentType="application/vnd.ms-office.activeX"/>
  <Override PartName="/xl/activeX/activeX45.bin" ContentType="application/vnd.ms-office.activeX"/>
  <Override PartName="/xl/activeX/activeX56.bin" ContentType="application/vnd.ms-office.activeX"/>
  <Override PartName="/xl/activeX/activeX92.bin" ContentType="application/vnd.ms-office.activeX"/>
  <Override PartName="/xl/activeX/activeX116.bin" ContentType="application/vnd.ms-office.activeX"/>
  <Override PartName="/xl/activeX/activeX163.bin" ContentType="application/vnd.ms-office.activeX"/>
  <Override PartName="/xl/activeX/activeX197.xml" ContentType="application/vnd.ms-office.activeX+xml"/>
  <Override PartName="/xl/activeX/activeX202.xml" ContentType="application/vnd.ms-office.activeX+xml"/>
  <Override PartName="/xl/activeX/activeX213.xml" ContentType="application/vnd.ms-office.activeX+xml"/>
  <Override PartName="/xl/activeX/activeX34.bin" ContentType="application/vnd.ms-office.activeX"/>
  <Override PartName="/xl/activeX/activeX68.xml" ContentType="application/vnd.ms-office.activeX+xml"/>
  <Override PartName="/xl/activeX/activeX79.xml" ContentType="application/vnd.ms-office.activeX+xml"/>
  <Override PartName="/xl/activeX/activeX81.bin" ContentType="application/vnd.ms-office.activeX"/>
  <Override PartName="/xl/activeX/activeX105.bin" ContentType="application/vnd.ms-office.activeX"/>
  <Override PartName="/xl/activeX/activeX139.xml" ContentType="application/vnd.ms-office.activeX+xml"/>
  <Override PartName="/xl/activeX/activeX152.bin" ContentType="application/vnd.ms-office.activeX"/>
  <Override PartName="/xl/activeX/activeX186.xml" ContentType="application/vnd.ms-office.activeX+xml"/>
  <Override PartName="/xl/activeX/activeX7.xml" ContentType="application/vnd.ms-office.activeX+xml"/>
  <Override PartName="/xl/activeX/activeX23.bin" ContentType="application/vnd.ms-office.activeX"/>
  <Override PartName="/xl/activeX/activeX57.xml" ContentType="application/vnd.ms-office.activeX+xml"/>
  <Override PartName="/xl/activeX/activeX70.bin" ContentType="application/vnd.ms-office.activeX"/>
  <Override PartName="/xl/activeX/activeX128.xml" ContentType="application/vnd.ms-office.activeX+xml"/>
  <Override PartName="/xl/activeX/activeX130.bin" ContentType="application/vnd.ms-office.activeX"/>
  <Override PartName="/xl/activeX/activeX141.bin" ContentType="application/vnd.ms-office.activeX"/>
  <Override PartName="/xl/activeX/activeX175.xml" ContentType="application/vnd.ms-office.activeX+xml"/>
  <Override PartName="/xl/activeX/activeX12.bin" ContentType="application/vnd.ms-office.activeX"/>
  <Override PartName="/xl/activeX/activeX46.xml" ContentType="application/vnd.ms-office.activeX+xml"/>
  <Override PartName="/xl/activeX/activeX93.xml" ContentType="application/vnd.ms-office.activeX+xml"/>
  <Override PartName="/xl/activeX/activeX106.xml" ContentType="application/vnd.ms-office.activeX+xml"/>
  <Override PartName="/xl/activeX/activeX117.xml" ContentType="application/vnd.ms-office.activeX+xml"/>
  <Override PartName="/xl/activeX/activeX153.xml" ContentType="application/vnd.ms-office.activeX+xml"/>
  <Override PartName="/xl/activeX/activeX164.xml" ContentType="application/vnd.ms-office.activeX+xml"/>
  <Override PartName="/xl/activeX/activeX206.bin" ContentType="application/vnd.ms-office.activeX"/>
  <Override PartName="/xl/activeX/activeX24.xml" ContentType="application/vnd.ms-office.activeX+xml"/>
  <Override PartName="/xl/activeX/activeX35.xml" ContentType="application/vnd.ms-office.activeX+xml"/>
  <Override PartName="/xl/activeX/activeX82.xml" ContentType="application/vnd.ms-office.activeX+xml"/>
  <Override PartName="/xl/activeX/activeX142.xml" ContentType="application/vnd.ms-office.activeX+xml"/>
  <Override PartName="/xl/activeX/activeX13.xml" ContentType="application/vnd.ms-office.activeX+xml"/>
  <Override PartName="/xl/activeX/activeX60.xml" ContentType="application/vnd.ms-office.activeX+xml"/>
  <Override PartName="/xl/activeX/activeX71.xml" ContentType="application/vnd.ms-office.activeX+xml"/>
  <Override PartName="/xl/activeX/activeX131.xml" ContentType="application/vnd.ms-office.activeX+xml"/>
  <Override PartName="/xl/activeX/activeX179.bin" ContentType="application/vnd.ms-office.activeX"/>
  <Override PartName="/xl/activeX/activeX97.bin" ContentType="application/vnd.ms-office.activeX"/>
  <Override PartName="/xl/activeX/activeX120.xml" ContentType="application/vnd.ms-office.activeX+xml"/>
  <Override PartName="/xl/activeX/activeX157.bin" ContentType="application/vnd.ms-office.activeX"/>
  <Override PartName="/xl/activeX/activeX168.bin" ContentType="application/vnd.ms-office.activeX"/>
  <Override PartName="/xl/activeX/activeX207.xml" ContentType="application/vnd.ms-office.activeX+xml"/>
  <Override PartName="/xl/activeX/activeX39.bin" ContentType="application/vnd.ms-office.activeX"/>
  <Override PartName="/xl/activeX/activeX86.bin" ContentType="application/vnd.ms-office.activeX"/>
  <Override PartName="/xl/activeX/activeX146.bin" ContentType="application/vnd.ms-office.activeX"/>
  <Override PartName="/xl/activeX/activeX193.bin" ContentType="application/vnd.ms-office.activeX"/>
  <Override PartName="/xl/activeX/activeX17.bin" ContentType="application/vnd.ms-office.activeX"/>
  <Override PartName="/xl/activeX/activeX28.bin" ContentType="application/vnd.ms-office.activeX"/>
  <Override PartName="/xl/activeX/activeX64.bin" ContentType="application/vnd.ms-office.activeX"/>
  <Override PartName="/xl/activeX/activeX75.bin" ContentType="application/vnd.ms-office.activeX"/>
  <Override PartName="/xl/activeX/activeX135.bin" ContentType="application/vnd.ms-office.activeX"/>
  <Override PartName="/xl/activeX/activeX169.xml" ContentType="application/vnd.ms-office.activeX+xml"/>
  <Override PartName="/xl/activeX/activeX182.bin" ContentType="application/vnd.ms-office.activeX"/>
  <Override PartName="/xl/activeX/activeX3.bin" ContentType="application/vnd.ms-office.activeX"/>
  <Override PartName="/xl/activeX/activeX53.bin" ContentType="application/vnd.ms-office.activeX"/>
  <Override PartName="/xl/activeX/activeX87.xml" ContentType="application/vnd.ms-office.activeX+xml"/>
  <Override PartName="/xl/activeX/activeX98.xml" ContentType="application/vnd.ms-office.activeX+xml"/>
  <Override PartName="/xl/activeX/activeX113.bin" ContentType="application/vnd.ms-office.activeX"/>
  <Override PartName="/xl/activeX/activeX124.bin" ContentType="application/vnd.ms-office.activeX"/>
  <Override PartName="/xl/activeX/activeX158.xml" ContentType="application/vnd.ms-office.activeX+xml"/>
  <Override PartName="/xl/activeX/activeX160.bin" ContentType="application/vnd.ms-office.activeX"/>
  <Override PartName="/xl/activeX/activeX171.bin" ContentType="application/vnd.ms-office.activeX"/>
  <Override PartName="/xl/activeX/activeX210.xml" ContentType="application/vnd.ms-office.activeX+xml"/>
  <Override PartName="/xl/activeX/activeX29.xml" ContentType="application/vnd.ms-office.activeX+xml"/>
  <Override PartName="/xl/activeX/activeX42.bin" ContentType="application/vnd.ms-office.activeX"/>
  <Override PartName="/xl/activeX/activeX76.xml" ContentType="application/vnd.ms-office.activeX+xml"/>
  <Override PartName="/xl/activeX/activeX102.bin" ContentType="application/vnd.ms-office.activeX"/>
  <Override PartName="/xl/activeX/activeX136.xml" ContentType="application/vnd.ms-office.activeX+xml"/>
  <Override PartName="/xl/activeX/activeX147.xml" ContentType="application/vnd.ms-office.activeX+xml"/>
  <Override PartName="/xl/activeX/activeX183.xml" ContentType="application/vnd.ms-office.activeX+xml"/>
  <Override PartName="/xl/activeX/activeX194.xml" ContentType="application/vnd.ms-office.activeX+xml"/>
  <Override PartName="/xl/activeX/activeX18.xml" ContentType="application/vnd.ms-office.activeX+xml"/>
  <Override PartName="/xl/activeX/activeX20.bin" ContentType="application/vnd.ms-office.activeX"/>
  <Override PartName="/xl/activeX/activeX31.bin" ContentType="application/vnd.ms-office.activeX"/>
  <Override PartName="/xl/activeX/activeX65.xml" ContentType="application/vnd.ms-office.activeX+xml"/>
  <Override PartName="/xl/activeX/activeX125.xml" ContentType="application/vnd.ms-office.activeX+xml"/>
  <Override PartName="/xl/activeX/activeX172.xml" ContentType="application/vnd.ms-office.activeX+xml"/>
  <Override PartName="/xl/activeX/activeX4.xml" ContentType="application/vnd.ms-office.activeX+xml"/>
  <Override PartName="/xl/activeX/activeX43.xml" ContentType="application/vnd.ms-office.activeX+xml"/>
  <Override PartName="/xl/activeX/activeX54.xml" ContentType="application/vnd.ms-office.activeX+xml"/>
  <Override PartName="/xl/activeX/activeX90.xml" ContentType="application/vnd.ms-office.activeX+xml"/>
  <Override PartName="/xl/activeX/activeX114.xml" ContentType="application/vnd.ms-office.activeX+xml"/>
  <Override PartName="/xl/activeX/activeX161.xml" ContentType="application/vnd.ms-office.activeX+xml"/>
  <Override PartName="/xl/activeX/activeX214.bin" ContentType="application/vnd.ms-office.activeX"/>
  <Override PartName="/xl/worksheets/sheet2.xml" ContentType="application/vnd.openxmlformats-officedocument.spreadsheetml.worksheet+xml"/>
  <Override PartName="/xl/activeX/activeX32.xml" ContentType="application/vnd.ms-office.activeX+xml"/>
  <Override PartName="/xl/activeX/activeX103.xml" ContentType="application/vnd.ms-office.activeX+xml"/>
  <Override PartName="/xl/activeX/activeX150.xml" ContentType="application/vnd.ms-office.activeX+xml"/>
  <Override PartName="/xl/activeX/activeX198.bin" ContentType="application/vnd.ms-office.activeX"/>
  <Override PartName="/xl/activeX/activeX203.bin" ContentType="application/vnd.ms-office.activeX"/>
  <Override PartName="/xl/activeX/activeX21.xml" ContentType="application/vnd.ms-office.activeX+xml"/>
  <Override PartName="/xl/activeX/activeX69.bin" ContentType="application/vnd.ms-office.activeX"/>
  <Override PartName="/xl/activeX/activeX129.bin" ContentType="application/vnd.ms-office.activeX"/>
  <Override PartName="/xl/activeX/activeX176.bin" ContentType="application/vnd.ms-office.activeX"/>
  <Override PartName="/xl/activeX/activeX187.bin" ContentType="application/vnd.ms-office.activeX"/>
  <Override PartName="/xl/activeX/activeX8.bin" ContentType="application/vnd.ms-office.activeX"/>
  <Override PartName="/xl/activeX/activeX10.xml" ContentType="application/vnd.ms-office.activeX+xml"/>
  <Override PartName="/xl/activeX/activeX58.bin" ContentType="application/vnd.ms-office.activeX"/>
  <Override PartName="/xl/activeX/activeX118.bin" ContentType="application/vnd.ms-office.activeX"/>
  <Override PartName="/xl/activeX/activeX165.bin" ContentType="application/vnd.ms-office.activeX"/>
  <Override PartName="/xl/activeX/activeX199.xml" ContentType="application/vnd.ms-office.activeX+xml"/>
  <Override PartName="/xl/activeX/activeX204.xml" ContentType="application/vnd.ms-office.activeX+xml"/>
  <Override PartName="/xl/activeX/activeX36.bin" ContentType="application/vnd.ms-office.activeX"/>
  <Override PartName="/xl/activeX/activeX47.bin" ContentType="application/vnd.ms-office.activeX"/>
  <Override PartName="/xl/activeX/activeX83.bin" ContentType="application/vnd.ms-office.activeX"/>
  <Override PartName="/xl/activeX/activeX94.bin" ContentType="application/vnd.ms-office.activeX"/>
  <Override PartName="/xl/activeX/activeX107.bin" ContentType="application/vnd.ms-office.activeX"/>
  <Override PartName="/xl/activeX/activeX154.bin" ContentType="application/vnd.ms-office.activeX"/>
  <Override PartName="/xl/activeX/activeX188.xml" ContentType="application/vnd.ms-office.activeX+xml"/>
  <Override PartName="/xl/activeX/activeX9.xml" ContentType="application/vnd.ms-office.activeX+xml"/>
  <Override PartName="/xl/activeX/activeX25.bin" ContentType="application/vnd.ms-office.activeX"/>
  <Override PartName="/xl/activeX/activeX59.xml" ContentType="application/vnd.ms-office.activeX+xml"/>
  <Override PartName="/xl/activeX/activeX72.bin" ContentType="application/vnd.ms-office.activeX"/>
  <Override PartName="/xl/activeX/activeX132.bin" ContentType="application/vnd.ms-office.activeX"/>
  <Override PartName="/xl/activeX/activeX143.bin" ContentType="application/vnd.ms-office.activeX"/>
  <Override PartName="/xl/activeX/activeX177.xml" ContentType="application/vnd.ms-office.activeX+xml"/>
  <Override PartName="/xl/activeX/activeX190.bin" ContentType="application/vnd.ms-office.activeX"/>
  <Override PartName="/xl/activeX/activeX14.bin" ContentType="application/vnd.ms-office.activeX"/>
  <Override PartName="/xl/activeX/activeX48.xml" ContentType="application/vnd.ms-office.activeX+xml"/>
  <Override PartName="/xl/activeX/activeX61.bin" ContentType="application/vnd.ms-office.activeX"/>
  <Override PartName="/xl/activeX/activeX95.xml" ContentType="application/vnd.ms-office.activeX+xml"/>
  <Override PartName="/xl/activeX/activeX108.xml" ContentType="application/vnd.ms-office.activeX+xml"/>
  <Override PartName="/xl/activeX/activeX119.xml" ContentType="application/vnd.ms-office.activeX+xml"/>
  <Override PartName="/xl/activeX/activeX121.bin" ContentType="application/vnd.ms-office.activeX"/>
  <Override PartName="/xl/activeX/activeX155.xml" ContentType="application/vnd.ms-office.activeX+xml"/>
  <Override PartName="/xl/activeX/activeX166.xml" ContentType="application/vnd.ms-office.activeX+xml"/>
  <Override PartName="/xl/activeX/activeX208.bin" ContentType="application/vnd.ms-office.activeX"/>
  <Override PartName="/xl/activeX/activeX37.xml" ContentType="application/vnd.ms-office.activeX+xml"/>
  <Override PartName="/xl/activeX/activeX50.bin" ContentType="application/vnd.ms-office.activeX"/>
  <Override PartName="/xl/activeX/activeX84.xml" ContentType="application/vnd.ms-office.activeX+xml"/>
  <Override PartName="/xl/activeX/activeX110.bin" ContentType="application/vnd.ms-office.activeX"/>
  <Override PartName="/xl/activeX/activeX144.xml" ContentType="application/vnd.ms-office.activeX+xml"/>
  <Override PartName="/xl/activeX/activeX191.xml" ContentType="application/vnd.ms-office.activeX+xml"/>
  <Override PartName="/xl/activeX/activeX15.xml" ContentType="application/vnd.ms-office.activeX+xml"/>
  <Override PartName="/xl/activeX/activeX26.xml" ContentType="application/vnd.ms-office.activeX+xml"/>
  <Override PartName="/xl/activeX/activeX62.xml" ContentType="application/vnd.ms-office.activeX+xml"/>
  <Override PartName="/xl/activeX/activeX73.xml" ContentType="application/vnd.ms-office.activeX+xml"/>
  <Override PartName="/xl/activeX/activeX133.xml" ContentType="application/vnd.ms-office.activeX+xml"/>
  <Override PartName="/xl/activeX/activeX180.xml" ContentType="application/vnd.ms-office.activeX+xml"/>
  <Override PartName="/xl/activeX/activeX1.xml" ContentType="application/vnd.ms-office.activeX+xml"/>
  <Override PartName="/xl/activeX/activeX51.xml" ContentType="application/vnd.ms-office.activeX+xml"/>
  <Override PartName="/xl/activeX/activeX99.bin" ContentType="application/vnd.ms-office.activeX"/>
  <Override PartName="/xl/activeX/activeX111.xml" ContentType="application/vnd.ms-office.activeX+xml"/>
  <Override PartName="/xl/activeX/activeX122.xml" ContentType="application/vnd.ms-office.activeX+xml"/>
  <Override PartName="/xl/activeX/activeX159.bin" ContentType="application/vnd.ms-office.activeX"/>
  <Override PartName="/xl/activeX/activeX209.xml" ContentType="application/vnd.ms-office.activeX+xml"/>
  <Override PartName="/xl/activeX/activeX40.xml" ContentType="application/vnd.ms-office.activeX+xml"/>
  <Override PartName="/xl/activeX/activeX88.bin" ContentType="application/vnd.ms-office.activeX"/>
  <Override PartName="/xl/activeX/activeX100.xml" ContentType="application/vnd.ms-office.activeX+xml"/>
  <Override PartName="/xl/activeX/activeX148.bin" ContentType="application/vnd.ms-office.activeX"/>
  <Override PartName="/xl/activeX/activeX195.bin" ContentType="application/vnd.ms-office.activeX"/>
  <Override PartName="/xl/activeX/activeX200.bin" ContentType="application/vnd.ms-office.activeX"/>
  <Override PartName="/xl/activeX/activeX211.bin" ContentType="application/vnd.ms-office.activeX"/>
  <Override PartName="/xl/sharedStrings.xml" ContentType="application/vnd.openxmlformats-officedocument.spreadsheetml.sharedStrings+xml"/>
  <Override PartName="/xl/activeX/activeX19.bin" ContentType="application/vnd.ms-office.activeX"/>
  <Override PartName="/xl/activeX/activeX66.bin" ContentType="application/vnd.ms-office.activeX"/>
  <Override PartName="/xl/activeX/activeX77.bin" ContentType="application/vnd.ms-office.activeX"/>
  <Override PartName="/xl/activeX/activeX137.bin" ContentType="application/vnd.ms-office.activeX"/>
  <Override PartName="/xl/activeX/activeX184.bin" ContentType="application/vnd.ms-office.activeX"/>
  <Override PartName="/xl/activeX/activeX5.bin" ContentType="application/vnd.ms-office.activeX"/>
  <Override PartName="/xl/activeX/activeX55.bin" ContentType="application/vnd.ms-office.activeX"/>
  <Override PartName="/xl/activeX/activeX89.xml" ContentType="application/vnd.ms-office.activeX+xml"/>
  <Override PartName="/xl/activeX/activeX115.bin" ContentType="application/vnd.ms-office.activeX"/>
  <Override PartName="/xl/activeX/activeX126.bin" ContentType="application/vnd.ms-office.activeX"/>
  <Override PartName="/xl/activeX/activeX162.bin" ContentType="application/vnd.ms-office.activeX"/>
  <Override PartName="/xl/activeX/activeX173.bin" ContentType="application/vnd.ms-office.activeX"/>
  <Override PartName="/xl/activeX/activeX212.xml" ContentType="application/vnd.ms-office.activeX+xml"/>
  <Default Extension="bin" ContentType="application/vnd.openxmlformats-officedocument.spreadsheetml.printerSettings"/>
  <Override PartName="/xl/activeX/activeX44.bin" ContentType="application/vnd.ms-office.activeX"/>
  <Override PartName="/xl/activeX/activeX78.xml" ContentType="application/vnd.ms-office.activeX+xml"/>
  <Override PartName="/xl/activeX/activeX91.bin" ContentType="application/vnd.ms-office.activeX"/>
  <Override PartName="/xl/activeX/activeX104.bin" ContentType="application/vnd.ms-office.activeX"/>
  <Override PartName="/xl/activeX/activeX138.xml" ContentType="application/vnd.ms-office.activeX+xml"/>
  <Override PartName="/xl/activeX/activeX149.xml" ContentType="application/vnd.ms-office.activeX+xml"/>
  <Override PartName="/xl/activeX/activeX151.bin" ContentType="application/vnd.ms-office.activeX"/>
  <Override PartName="/xl/activeX/activeX185.xml" ContentType="application/vnd.ms-office.activeX+xml"/>
  <Override PartName="/xl/activeX/activeX196.xml" ContentType="application/vnd.ms-office.activeX+xml"/>
  <Override PartName="/xl/activeX/activeX201.xml" ContentType="application/vnd.ms-office.activeX+xml"/>
  <Override PartName="/xl/activeX/activeX22.bin" ContentType="application/vnd.ms-office.activeX"/>
  <Override PartName="/xl/activeX/activeX33.bin" ContentType="application/vnd.ms-office.activeX"/>
  <Override PartName="/xl/activeX/activeX67.xml" ContentType="application/vnd.ms-office.activeX+xml"/>
  <Override PartName="/xl/activeX/activeX80.bin" ContentType="application/vnd.ms-office.activeX"/>
  <Override PartName="/xl/activeX/activeX127.xml" ContentType="application/vnd.ms-office.activeX+xml"/>
  <Override PartName="/xl/activeX/activeX140.bin" ContentType="application/vnd.ms-office.activeX"/>
  <Override PartName="/xl/activeX/activeX174.xml" ContentType="application/vnd.ms-office.activeX+xml"/>
  <Override PartName="/xl/activeX/activeX6.xml" ContentType="application/vnd.ms-office.activeX+xml"/>
  <Override PartName="/xl/activeX/activeX11.bin" ContentType="application/vnd.ms-office.activeX"/>
  <Override PartName="/xl/activeX/activeX45.xml" ContentType="application/vnd.ms-office.activeX+xml"/>
  <Override PartName="/xl/activeX/activeX56.xml" ContentType="application/vnd.ms-office.activeX+xml"/>
  <Override PartName="/xl/activeX/activeX92.xml" ContentType="application/vnd.ms-office.activeX+xml"/>
  <Override PartName="/xl/activeX/activeX116.xml" ContentType="application/vnd.ms-office.activeX+xml"/>
  <Override PartName="/xl/activeX/activeX163.xml" ContentType="application/vnd.ms-office.activeX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activeX/activeX34.xml" ContentType="application/vnd.ms-office.activeX+xml"/>
  <Override PartName="/xl/activeX/activeX81.xml" ContentType="application/vnd.ms-office.activeX+xml"/>
  <Override PartName="/xl/activeX/activeX105.xml" ContentType="application/vnd.ms-office.activeX+xml"/>
  <Override PartName="/xl/activeX/activeX152.xml" ContentType="application/vnd.ms-office.activeX+xml"/>
  <Override PartName="/xl/activeX/activeX205.bin" ContentType="application/vnd.ms-office.activeX"/>
  <Override PartName="/xl/activeX/activeX23.xml" ContentType="application/vnd.ms-office.activeX+xml"/>
  <Override PartName="/xl/activeX/activeX70.xml" ContentType="application/vnd.ms-office.activeX+xml"/>
  <Override PartName="/xl/activeX/activeX130.xml" ContentType="application/vnd.ms-office.activeX+xml"/>
  <Override PartName="/xl/activeX/activeX141.xml" ContentType="application/vnd.ms-office.activeX+xml"/>
  <Override PartName="/xl/activeX/activeX178.bin" ContentType="application/vnd.ms-office.activeX"/>
  <Override PartName="/xl/activeX/activeX189.bin" ContentType="application/vnd.ms-office.activeX"/>
  <Default Extension="vml" ContentType="application/vnd.openxmlformats-officedocument.vmlDrawing"/>
  <Override PartName="/xl/activeX/activeX12.xml" ContentType="application/vnd.ms-office.activeX+xml"/>
  <Override PartName="/xl/activeX/activeX167.bin" ContentType="application/vnd.ms-office.activeX"/>
  <Override PartName="/xl/activeX/activeX206.xml" ContentType="application/vnd.ms-office.activeX+xml"/>
  <Override PartName="/xl/activeX/activeX38.bin" ContentType="application/vnd.ms-office.activeX"/>
  <Override PartName="/xl/activeX/activeX49.bin" ContentType="application/vnd.ms-office.activeX"/>
  <Override PartName="/xl/activeX/activeX85.bin" ContentType="application/vnd.ms-office.activeX"/>
  <Override PartName="/xl/activeX/activeX96.bin" ContentType="application/vnd.ms-office.activeX"/>
  <Override PartName="/xl/activeX/activeX109.bin" ContentType="application/vnd.ms-office.activeX"/>
  <Override PartName="/xl/activeX/activeX156.bin" ContentType="application/vnd.ms-office.activeX"/>
  <Override PartName="/xl/activeX/activeX27.bin" ContentType="application/vnd.ms-office.activeX"/>
  <Override PartName="/xl/activeX/activeX74.bin" ContentType="application/vnd.ms-office.activeX"/>
  <Override PartName="/xl/activeX/activeX134.bin" ContentType="application/vnd.ms-office.activeX"/>
  <Override PartName="/xl/activeX/activeX145.bin" ContentType="application/vnd.ms-office.activeX"/>
  <Override PartName="/xl/activeX/activeX179.xml" ContentType="application/vnd.ms-office.activeX+xml"/>
  <Override PartName="/xl/activeX/activeX181.bin" ContentType="application/vnd.ms-office.activeX"/>
  <Override PartName="/xl/activeX/activeX192.bin" ContentType="application/vnd.ms-office.activeX"/>
  <Override PartName="/docProps/core.xml" ContentType="application/vnd.openxmlformats-package.core-properties+xml"/>
  <Override PartName="/xl/activeX/activeX2.bin" ContentType="application/vnd.ms-office.activeX"/>
  <Override PartName="/xl/activeX/activeX16.bin" ContentType="application/vnd.ms-office.activeX"/>
  <Override PartName="/xl/activeX/activeX63.bin" ContentType="application/vnd.ms-office.activeX"/>
  <Override PartName="/xl/activeX/activeX97.xml" ContentType="application/vnd.ms-office.activeX+xml"/>
  <Override PartName="/xl/activeX/activeX123.bin" ContentType="application/vnd.ms-office.activeX"/>
  <Override PartName="/xl/activeX/activeX157.xml" ContentType="application/vnd.ms-office.activeX+xml"/>
  <Override PartName="/xl/activeX/activeX168.xml" ContentType="application/vnd.ms-office.activeX+xml"/>
  <Override PartName="/xl/activeX/activeX170.bin" ContentType="application/vnd.ms-office.activeX"/>
  <Override PartName="/xl/theme/theme1.xml" ContentType="application/vnd.openxmlformats-officedocument.theme+xml"/>
  <Override PartName="/xl/activeX/activeX39.xml" ContentType="application/vnd.ms-office.activeX+xml"/>
  <Override PartName="/xl/activeX/activeX41.bin" ContentType="application/vnd.ms-office.activeX"/>
  <Override PartName="/xl/activeX/activeX52.bin" ContentType="application/vnd.ms-office.activeX"/>
  <Override PartName="/xl/activeX/activeX86.xml" ContentType="application/vnd.ms-office.activeX+xml"/>
  <Override PartName="/xl/activeX/activeX112.bin" ContentType="application/vnd.ms-office.activeX"/>
  <Override PartName="/xl/activeX/activeX146.xml" ContentType="application/vnd.ms-office.activeX+xml"/>
  <Override PartName="/xl/activeX/activeX193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0.bin" ContentType="application/vnd.ms-office.activeX"/>
  <Override PartName="/xl/activeX/activeX64.xml" ContentType="application/vnd.ms-office.activeX+xml"/>
  <Override PartName="/xl/activeX/activeX75.xml" ContentType="application/vnd.ms-office.activeX+xml"/>
  <Override PartName="/xl/activeX/activeX101.bin" ContentType="application/vnd.ms-office.activeX"/>
  <Override PartName="/xl/activeX/activeX135.xml" ContentType="application/vnd.ms-office.activeX+xml"/>
  <Override PartName="/xl/activeX/activeX182.xml" ContentType="application/vnd.ms-office.activeX+xml"/>
  <Default Extension="rels" ContentType="application/vnd.openxmlformats-package.relationships+xml"/>
  <Override PartName="/xl/activeX/activeX3.xml" ContentType="application/vnd.ms-office.activeX+xml"/>
  <Override PartName="/xl/activeX/activeX53.xml" ContentType="application/vnd.ms-office.activeX+xml"/>
  <Override PartName="/xl/activeX/activeX113.xml" ContentType="application/vnd.ms-office.activeX+xml"/>
  <Override PartName="/xl/activeX/activeX124.xml" ContentType="application/vnd.ms-office.activeX+xml"/>
  <Override PartName="/xl/activeX/activeX160.xml" ContentType="application/vnd.ms-office.activeX+xml"/>
  <Override PartName="/xl/activeX/activeX171.xml" ContentType="application/vnd.ms-office.activeX+xml"/>
  <Override PartName="/xl/activeX/activeX42.xml" ContentType="application/vnd.ms-office.activeX+xml"/>
  <Override PartName="/xl/activeX/activeX102.xml" ContentType="application/vnd.ms-office.activeX+xml"/>
  <Override PartName="/xl/activeX/activeX197.bin" ContentType="application/vnd.ms-office.activeX"/>
  <Override PartName="/xl/activeX/activeX202.bin" ContentType="application/vnd.ms-office.activeX"/>
  <Override PartName="/xl/activeX/activeX213.bin" ContentType="application/vnd.ms-office.activeX"/>
  <Override PartName="/xl/worksheets/sheet1.xml" ContentType="application/vnd.openxmlformats-officedocument.spreadsheetml.worksheet+xml"/>
  <Override PartName="/xl/activeX/activeX20.xml" ContentType="application/vnd.ms-office.activeX+xml"/>
  <Override PartName="/xl/activeX/activeX31.xml" ContentType="application/vnd.ms-office.activeX+xml"/>
  <Override PartName="/xl/activeX/activeX68.bin" ContentType="application/vnd.ms-office.activeX"/>
  <Override PartName="/xl/activeX/activeX79.bin" ContentType="application/vnd.ms-office.activeX"/>
  <Override PartName="/xl/activeX/activeX139.bin" ContentType="application/vnd.ms-office.activeX"/>
  <Override PartName="/xl/activeX/activeX186.bin" ContentType="application/vnd.ms-office.activeX"/>
  <Override PartName="/xl/activeX/activeX7.bin" ContentType="application/vnd.ms-office.activeX"/>
  <Override PartName="/xl/activeX/activeX57.bin" ContentType="application/vnd.ms-office.activeX"/>
  <Override PartName="/xl/activeX/activeX128.bin" ContentType="application/vnd.ms-office.activeX"/>
  <Override PartName="/xl/activeX/activeX175.bin" ContentType="application/vnd.ms-office.activeX"/>
  <Override PartName="/xl/activeX/activeX214.xml" ContentType="application/vnd.ms-office.activeX+xml"/>
  <Override PartName="/xl/activeX/activeX46.bin" ContentType="application/vnd.ms-office.activeX"/>
  <Override PartName="/xl/activeX/activeX93.bin" ContentType="application/vnd.ms-office.activeX"/>
  <Override PartName="/xl/activeX/activeX106.bin" ContentType="application/vnd.ms-office.activeX"/>
  <Override PartName="/xl/activeX/activeX117.bin" ContentType="application/vnd.ms-office.activeX"/>
  <Override PartName="/xl/activeX/activeX153.bin" ContentType="application/vnd.ms-office.activeX"/>
  <Override PartName="/xl/activeX/activeX164.bin" ContentType="application/vnd.ms-office.activeX"/>
  <Override PartName="/xl/activeX/activeX198.xml" ContentType="application/vnd.ms-office.activeX+xml"/>
  <Override PartName="/xl/activeX/activeX203.xml" ContentType="application/vnd.ms-office.activeX+xml"/>
  <Override PartName="/xl/activeX/activeX35.bin" ContentType="application/vnd.ms-office.activeX"/>
  <Override PartName="/xl/activeX/activeX69.xml" ContentType="application/vnd.ms-office.activeX+xml"/>
  <Override PartName="/xl/activeX/activeX82.bin" ContentType="application/vnd.ms-office.activeX"/>
  <Override PartName="/xl/activeX/activeX129.xml" ContentType="application/vnd.ms-office.activeX+xml"/>
  <Override PartName="/xl/activeX/activeX142.bin" ContentType="application/vnd.ms-office.activeX"/>
  <Override PartName="/xl/activeX/activeX176.xml" ContentType="application/vnd.ms-office.activeX+xml"/>
  <Override PartName="/xl/activeX/activeX187.xml" ContentType="application/vnd.ms-office.activeX+xml"/>
  <Override PartName="/xl/activeX/activeX8.xml" ContentType="application/vnd.ms-office.activeX+xml"/>
  <Override PartName="/xl/activeX/activeX13.bin" ContentType="application/vnd.ms-office.activeX"/>
  <Override PartName="/xl/activeX/activeX24.bin" ContentType="application/vnd.ms-office.activeX"/>
  <Override PartName="/xl/activeX/activeX47.xml" ContentType="application/vnd.ms-office.activeX+xml"/>
  <Override PartName="/xl/activeX/activeX58.xml" ContentType="application/vnd.ms-office.activeX+xml"/>
  <Override PartName="/xl/activeX/activeX60.bin" ContentType="application/vnd.ms-office.activeX"/>
  <Override PartName="/xl/activeX/activeX71.bin" ContentType="application/vnd.ms-office.activeX"/>
  <Override PartName="/xl/activeX/activeX118.xml" ContentType="application/vnd.ms-office.activeX+xml"/>
  <Override PartName="/xl/activeX/activeX131.bin" ContentType="application/vnd.ms-office.activeX"/>
  <Override PartName="/xl/activeX/activeX165.xml" ContentType="application/vnd.ms-office.activeX+xml"/>
  <Override PartName="/xl/activeX/activeX36.xml" ContentType="application/vnd.ms-office.activeX+xml"/>
  <Override PartName="/xl/activeX/activeX83.xml" ContentType="application/vnd.ms-office.activeX+xml"/>
  <Override PartName="/xl/activeX/activeX94.xml" ContentType="application/vnd.ms-office.activeX+xml"/>
  <Override PartName="/xl/activeX/activeX107.xml" ContentType="application/vnd.ms-office.activeX+xml"/>
  <Override PartName="/xl/activeX/activeX120.bin" ContentType="application/vnd.ms-office.activeX"/>
  <Override PartName="/xl/activeX/activeX154.xml" ContentType="application/vnd.ms-office.activeX+xml"/>
  <Override PartName="/xl/activeX/activeX207.bin" ContentType="application/vnd.ms-office.activeX"/>
  <Override PartName="/xl/activeX/activeX25.xml" ContentType="application/vnd.ms-office.activeX+xml"/>
  <Override PartName="/xl/activeX/activeX72.xml" ContentType="application/vnd.ms-office.activeX+xml"/>
  <Override PartName="/xl/activeX/activeX132.xml" ContentType="application/vnd.ms-office.activeX+xml"/>
  <Override PartName="/xl/activeX/activeX143.xml" ContentType="application/vnd.ms-office.activeX+xml"/>
  <Override PartName="/xl/activeX/activeX190.xml" ContentType="application/vnd.ms-office.activeX+xml"/>
  <Override PartName="/xl/activeX/activeX14.xml" ContentType="application/vnd.ms-office.activeX+xml"/>
  <Override PartName="/xl/activeX/activeX61.xml" ContentType="application/vnd.ms-office.activeX+xml"/>
  <Override PartName="/xl/activeX/activeX121.xml" ContentType="application/vnd.ms-office.activeX+xml"/>
  <Override PartName="/xl/activeX/activeX169.bin" ContentType="application/vnd.ms-office.activeX"/>
  <Override PartName="/xl/activeX/activeX208.xml" ContentType="application/vnd.ms-office.activeX+xml"/>
  <Override PartName="/xl/activeX/activeX50.xml" ContentType="application/vnd.ms-office.activeX+xml"/>
  <Override PartName="/xl/activeX/activeX87.bin" ContentType="application/vnd.ms-office.activeX"/>
  <Override PartName="/xl/activeX/activeX98.bin" ContentType="application/vnd.ms-office.activeX"/>
  <Override PartName="/xl/activeX/activeX110.xml" ContentType="application/vnd.ms-office.activeX+xml"/>
  <Override PartName="/xl/activeX/activeX158.bin" ContentType="application/vnd.ms-office.activeX"/>
  <Override PartName="/xl/activeX/activeX210.bin" ContentType="application/vnd.ms-office.activeX"/>
  <Override PartName="/xl/activeX/activeX29.bin" ContentType="application/vnd.ms-office.activeX"/>
  <Override PartName="/xl/activeX/activeX76.bin" ContentType="application/vnd.ms-office.activeX"/>
  <Override PartName="/xl/activeX/activeX136.bin" ContentType="application/vnd.ms-office.activeX"/>
  <Override PartName="/xl/activeX/activeX147.bin" ContentType="application/vnd.ms-office.activeX"/>
  <Override PartName="/xl/activeX/activeX183.bin" ContentType="application/vnd.ms-office.activeX"/>
  <Override PartName="/xl/activeX/activeX194.bin" ContentType="application/vnd.ms-office.activeX"/>
  <Override PartName="/xl/activeX/activeX18.bin" ContentType="application/vnd.ms-office.activeX"/>
  <Override PartName="/xl/activeX/activeX65.bin" ContentType="application/vnd.ms-office.activeX"/>
  <Override PartName="/xl/activeX/activeX99.xml" ContentType="application/vnd.ms-office.activeX+xml"/>
  <Override PartName="/xl/activeX/activeX125.bin" ContentType="application/vnd.ms-office.activeX"/>
  <Override PartName="/xl/activeX/activeX159.xml" ContentType="application/vnd.ms-office.activeX+xml"/>
  <Override PartName="/xl/activeX/activeX172.bin" ContentType="application/vnd.ms-office.activeX"/>
  <Override PartName="/xl/activeX/activeX43.bin" ContentType="application/vnd.ms-office.activeX"/>
  <Override PartName="/xl/activeX/activeX88.xml" ContentType="application/vnd.ms-office.activeX+xml"/>
  <Override PartName="/xl/activeX/activeX90.bin" ContentType="application/vnd.ms-office.activeX"/>
  <Override PartName="/xl/activeX/activeX114.bin" ContentType="application/vnd.ms-office.activeX"/>
  <Override PartName="/xl/activeX/activeX161.bin" ContentType="application/vnd.ms-office.activeX"/>
  <Override PartName="/xl/activeX/activeX200.xml" ContentType="application/vnd.ms-office.activeX+xml"/>
  <Override PartName="/xl/activeX/activeX19.xml" ContentType="application/vnd.ms-office.activeX+xml"/>
  <Override PartName="/xl/activeX/activeX66.xml" ContentType="application/vnd.ms-office.activeX+xml"/>
  <Override PartName="/xl/activeX/activeX137.xml" ContentType="application/vnd.ms-office.activeX+xml"/>
  <Override PartName="/xl/activeX/activeX184.xml" ContentType="application/vnd.ms-office.activeX+xml"/>
  <Override PartName="/xl/activeX/activeX21.bin" ContentType="application/vnd.ms-office.activeX"/>
  <Override PartName="/xl/activeX/activeX115.xml" ContentType="application/vnd.ms-office.activeX+xml"/>
  <Override PartName="/xl/activeX/activeX162.xml" ContentType="application/vnd.ms-office.activeX+xml"/>
  <Override PartName="/xl/activeX/activeX44.xml" ContentType="application/vnd.ms-office.activeX+xml"/>
  <Override PartName="/xl/activeX/activeX91.xml" ContentType="application/vnd.ms-office.activeX+xml"/>
  <Override PartName="/xl/activeX/activeX199.bin" ContentType="application/vnd.ms-office.activeX"/>
  <Override PartName="/xl/worksheets/sheet3.xml" ContentType="application/vnd.openxmlformats-officedocument.spreadsheetml.worksheet+xml"/>
  <Override PartName="/xl/activeX/activeX22.xml" ContentType="application/vnd.ms-office.activeX+xml"/>
  <Override PartName="/xl/activeX/activeX140.xml" ContentType="application/vnd.ms-office.activeX+xml"/>
  <Override PartName="/xl/activeX/activeX9.bin" ContentType="application/vnd.ms-office.activeX"/>
  <Override PartName="/xl/activeX/activeX59.bin" ContentType="application/vnd.ms-office.activeX"/>
  <Override PartName="/xl/activeX/activeX177.bin" ContentType="application/vnd.ms-office.activeX"/>
  <Override PartName="/xl/activeX/activeX108.bin" ContentType="application/vnd.ms-office.activeX"/>
  <Override PartName="/xl/activeX/activeX155.bin" ContentType="application/vnd.ms-office.activeX"/>
  <Override PartName="/xl/activeX/activeX37.bin" ContentType="application/vnd.ms-office.activeX"/>
  <Override PartName="/xl/activeX/activeX84.bin" ContentType="application/vnd.ms-office.activeX"/>
  <Override PartName="/xl/activeX/activeX178.xml" ContentType="application/vnd.ms-office.activeX+xml"/>
  <Override PartName="/xl/activeX/activeX15.bin" ContentType="application/vnd.ms-office.activeX"/>
  <Override PartName="/xl/activeX/activeX62.bin" ContentType="application/vnd.ms-office.activeX"/>
  <Override PartName="/xl/activeX/activeX133.bin" ContentType="application/vnd.ms-office.activeX"/>
  <Override PartName="/xl/activeX/activeX180.bin" ContentType="application/vnd.ms-office.activeX"/>
  <Override PartName="/xl/activeX/activeX38.xml" ContentType="application/vnd.ms-office.activeX+xml"/>
  <Override PartName="/xl/activeX/activeX85.xml" ContentType="application/vnd.ms-office.activeX+xml"/>
  <Override PartName="/xl/activeX/activeX109.xml" ContentType="application/vnd.ms-office.activeX+xml"/>
  <Override PartName="/xl/activeX/activeX111.bin" ContentType="application/vnd.ms-office.activeX"/>
  <Override PartName="/xl/activeX/activeX156.xml" ContentType="application/vnd.ms-office.activeX+xml"/>
  <Override PartName="/xl/activeX/activeX209.bin" ContentType="application/vnd.ms-office.activeX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310" windowHeight="870" tabRatio="593"/>
  </bookViews>
  <sheets>
    <sheet name="WiSeConnect" sheetId="1" r:id="rId1"/>
    <sheet name="Sheet2" sheetId="2" state="hidden" r:id="rId2"/>
    <sheet name="Sheet3" sheetId="3" state="hidden" r:id="rId3"/>
    <sheet name="Sheet1" sheetId="4" state="hidden" r:id="rId4"/>
  </sheets>
  <definedNames>
    <definedName name="INTERFACE">Sheet2!$A$5:$A$8</definedName>
    <definedName name="SPI">Sheet2!$A$5:$A$8</definedName>
    <definedName name="Yes">Sheet2!$A$2:$A$3</definedName>
  </definedNames>
  <calcPr calcId="124519"/>
</workbook>
</file>

<file path=xl/calcChain.xml><?xml version="1.0" encoding="utf-8"?>
<calcChain xmlns="http://schemas.openxmlformats.org/spreadsheetml/2006/main">
  <c r="C82" i="3"/>
  <c r="C81"/>
  <c r="C76"/>
  <c r="B11"/>
  <c r="C11"/>
  <c r="C10"/>
  <c r="C9"/>
  <c r="C77"/>
  <c r="K7"/>
  <c r="L4"/>
  <c r="K4"/>
  <c r="J4"/>
  <c r="I4"/>
  <c r="H4"/>
  <c r="G4"/>
  <c r="F4"/>
  <c r="E4"/>
  <c r="D4"/>
  <c r="D7"/>
  <c r="C84"/>
  <c r="E7"/>
  <c r="F7"/>
  <c r="C75" l="1"/>
  <c r="L72"/>
  <c r="K72"/>
  <c r="J72"/>
  <c r="I72"/>
  <c r="C69"/>
  <c r="C61"/>
  <c r="C59"/>
  <c r="C57"/>
  <c r="C53" l="1"/>
  <c r="C47"/>
  <c r="C42" s="1"/>
  <c r="C41"/>
  <c r="C40"/>
  <c r="C39"/>
  <c r="L36"/>
  <c r="K36"/>
  <c r="J36"/>
  <c r="I36"/>
  <c r="H36"/>
  <c r="G36"/>
  <c r="F36"/>
  <c r="E36"/>
  <c r="D36"/>
  <c r="C26"/>
  <c r="C21"/>
  <c r="K15"/>
  <c r="G15"/>
  <c r="F15"/>
  <c r="L14"/>
  <c r="K14"/>
  <c r="J14"/>
  <c r="I14"/>
  <c r="H14"/>
  <c r="G14"/>
  <c r="F14"/>
  <c r="E14"/>
  <c r="D14"/>
  <c r="C12"/>
  <c r="L7"/>
  <c r="J7"/>
  <c r="I7"/>
  <c r="H7"/>
  <c r="G7"/>
  <c r="K1" l="1"/>
  <c r="K3" l="1"/>
  <c r="K79" s="1"/>
  <c r="K2"/>
  <c r="J1"/>
  <c r="I1"/>
  <c r="H1"/>
  <c r="G1"/>
  <c r="G3" s="1"/>
  <c r="G79" s="1"/>
  <c r="F1"/>
  <c r="E1"/>
  <c r="H3" l="1"/>
  <c r="H79" s="1"/>
  <c r="H2"/>
  <c r="G2" s="1"/>
  <c r="F2"/>
  <c r="F6" i="1" s="1"/>
  <c r="F3" i="3"/>
  <c r="F79" s="1"/>
  <c r="E2"/>
  <c r="E3"/>
  <c r="E79" s="1"/>
  <c r="I3"/>
  <c r="I79" s="1"/>
  <c r="I2"/>
  <c r="J3"/>
  <c r="J79" s="1"/>
  <c r="J2"/>
  <c r="D1"/>
  <c r="D3" s="1"/>
  <c r="D79" s="1"/>
  <c r="L4" i="1"/>
  <c r="K4" s="1"/>
  <c r="J4"/>
  <c r="I4"/>
  <c r="H4" s="1"/>
  <c r="F4" s="1"/>
  <c r="E4"/>
  <c r="E6" l="1"/>
  <c r="D4"/>
  <c r="D2" i="3"/>
  <c r="D6" i="1" s="1"/>
  <c r="L1" i="3"/>
  <c r="L3" l="1"/>
  <c r="L79" s="1"/>
  <c r="L2"/>
  <c r="K6" i="1" l="1"/>
  <c r="J6" s="1"/>
  <c r="I6" s="1"/>
  <c r="H6" s="1"/>
  <c r="L6"/>
</calcChain>
</file>

<file path=xl/sharedStrings.xml><?xml version="1.0" encoding="utf-8"?>
<sst xmlns="http://schemas.openxmlformats.org/spreadsheetml/2006/main" count="269" uniqueCount="102">
  <si>
    <t>Yes</t>
  </si>
  <si>
    <t>No</t>
  </si>
  <si>
    <t>SPI</t>
  </si>
  <si>
    <t>UART</t>
  </si>
  <si>
    <t>USB</t>
  </si>
  <si>
    <t>USB-CDC</t>
  </si>
  <si>
    <t>One Socket</t>
  </si>
  <si>
    <t>Two Sockets</t>
  </si>
  <si>
    <t>One Socket without Roaming, Auto Rejoin</t>
  </si>
  <si>
    <t>Two Sockets without Roaming, Auto Rejoin</t>
  </si>
  <si>
    <t>Wi-Fi Alone Mode</t>
  </si>
  <si>
    <t>WPA/WPA2-PSK</t>
  </si>
  <si>
    <t>WPA/WPA2-Enterprise</t>
  </si>
  <si>
    <t>Access Point</t>
  </si>
  <si>
    <t>Wi-Fi Direct</t>
  </si>
  <si>
    <t>Available dynamic memory(opermode based allocation)</t>
  </si>
  <si>
    <t>wifi supplicant memory</t>
  </si>
  <si>
    <t>LMAC &amp; SME</t>
  </si>
  <si>
    <t>Host Interface</t>
  </si>
  <si>
    <t>WLAN Features</t>
  </si>
  <si>
    <t>NA</t>
  </si>
  <si>
    <t>Bluetooth Classic Features</t>
  </si>
  <si>
    <t>IAP Profile</t>
  </si>
  <si>
    <t>TCP/IP Features</t>
  </si>
  <si>
    <t>TCP/IP Stack</t>
  </si>
  <si>
    <t>ICMP</t>
  </si>
  <si>
    <t>DNS</t>
  </si>
  <si>
    <t>FTP</t>
  </si>
  <si>
    <t>SSL</t>
  </si>
  <si>
    <t>SSL - Private and Public Certificates</t>
  </si>
  <si>
    <t>HTTP Client</t>
  </si>
  <si>
    <t>HTTP Server</t>
  </si>
  <si>
    <t>HTTPS Client</t>
  </si>
  <si>
    <t>HTTPS Server</t>
  </si>
  <si>
    <t>DHCP Client for IPv4</t>
  </si>
  <si>
    <t>DHCP Server for IPv4</t>
  </si>
  <si>
    <t>IPv6</t>
  </si>
  <si>
    <t>DHCP Client for IPv6</t>
  </si>
  <si>
    <t>DHCP Server for IPv6</t>
  </si>
  <si>
    <t>JSON Objects (for Dynamic Pages</t>
  </si>
  <si>
    <t>SNMP</t>
  </si>
  <si>
    <t>SNTP Client</t>
  </si>
  <si>
    <t>mDNS Responder</t>
  </si>
  <si>
    <t>Features</t>
  </si>
  <si>
    <t>Comments</t>
  </si>
  <si>
    <t>Basic TCP/IP Stack (IPv4)</t>
  </si>
  <si>
    <t>This is Mandatory for all features below</t>
  </si>
  <si>
    <t>HTTP Client and SSL are Mandatory</t>
  </si>
  <si>
    <t>HTTP Server and SSL are Mandatory</t>
  </si>
  <si>
    <t>IPv6 is Mandatory</t>
  </si>
  <si>
    <t>HTTP Server is Mandatory</t>
  </si>
  <si>
    <t>Number of Possible Sockets</t>
  </si>
  <si>
    <t>WPS Support in AP</t>
  </si>
  <si>
    <t>WPS Station</t>
  </si>
  <si>
    <t xml:space="preserve">Max no of stations </t>
  </si>
  <si>
    <t xml:space="preserve">No of stations </t>
  </si>
  <si>
    <t>WPS Support</t>
  </si>
  <si>
    <t>Concurrent Mode</t>
  </si>
  <si>
    <t>PUF</t>
  </si>
  <si>
    <t>Coex Modes- BT/ BLE/ Zigbee</t>
  </si>
  <si>
    <t>coex mode</t>
  </si>
  <si>
    <t>BT memory</t>
  </si>
  <si>
    <t>BLE memory</t>
  </si>
  <si>
    <t>ZB memory</t>
  </si>
  <si>
    <t>BT Dual mode memory</t>
  </si>
  <si>
    <t>stack mem</t>
  </si>
  <si>
    <t>controller mem</t>
  </si>
  <si>
    <t>coex modes</t>
  </si>
  <si>
    <t>BT</t>
  </si>
  <si>
    <t>BTLE</t>
  </si>
  <si>
    <t>Combination Feasible or Not</t>
  </si>
  <si>
    <t>Coex Mode</t>
  </si>
  <si>
    <t>BT Dual Mode</t>
  </si>
  <si>
    <t>Bluetooth Classic Mode is Mandatory</t>
  </si>
  <si>
    <t>Basic TCP/IP Stack (IPv4) is mandatory</t>
  </si>
  <si>
    <t>SMTP</t>
  </si>
  <si>
    <t>POP3</t>
  </si>
  <si>
    <t>HTTP CLIENT</t>
  </si>
  <si>
    <t>HTTPS CLIENT</t>
  </si>
  <si>
    <t>Max memory of above feature</t>
  </si>
  <si>
    <t>SMTP Client</t>
  </si>
  <si>
    <t>No of BLE slaves</t>
  </si>
  <si>
    <t>No of BTLE slaves</t>
  </si>
  <si>
    <t>BTLE slave memory</t>
  </si>
  <si>
    <t>OTAF CLIENT</t>
  </si>
  <si>
    <t>Memory configuration 256k</t>
  </si>
  <si>
    <t>Memory configuration 320k</t>
  </si>
  <si>
    <t>Memory configuration 384k</t>
  </si>
  <si>
    <t>Low power mode enable (WIFI)</t>
  </si>
  <si>
    <t>Low power mode enable (WIFI +BLE)</t>
  </si>
  <si>
    <t>Memory configuration</t>
  </si>
  <si>
    <t xml:space="preserve">Low power mode enable </t>
  </si>
  <si>
    <t xml:space="preserve">Low power mode </t>
  </si>
  <si>
    <t>256K</t>
  </si>
  <si>
    <t>320K</t>
  </si>
  <si>
    <t>192K</t>
  </si>
  <si>
    <t>:q</t>
  </si>
  <si>
    <t>Memory configuration 192k</t>
  </si>
  <si>
    <t>heap configuration for 256K</t>
  </si>
  <si>
    <t>New memory configuration</t>
  </si>
  <si>
    <t>Memory Configuraton</t>
  </si>
  <si>
    <t>Note : For Co-ex modes 256k should enable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</si>
</sst>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20"/>
      <color theme="1"/>
      <name val="Calibri"/>
      <family val="2"/>
      <scheme val="minor"/>
    </font>
    <font>
      <sz val="11"/>
      <name val="Calibri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 applyBorder="1"/>
    <xf numFmtId="0" fontId="2" fillId="3" borderId="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5" fillId="0" borderId="0" xfId="0" applyFont="1" applyFill="1" applyBorder="1"/>
    <xf numFmtId="0" fontId="0" fillId="0" borderId="0" xfId="0" applyFont="1" applyBorder="1"/>
    <xf numFmtId="0" fontId="0" fillId="0" borderId="0" xfId="0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4" fillId="2" borderId="0" xfId="0" applyFont="1" applyFill="1" applyBorder="1"/>
    <xf numFmtId="0" fontId="0" fillId="2" borderId="1" xfId="0" applyFill="1" applyBorder="1"/>
    <xf numFmtId="0" fontId="1" fillId="0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7" fillId="0" borderId="3" xfId="0" applyFont="1" applyBorder="1"/>
    <xf numFmtId="0" fontId="8" fillId="0" borderId="0" xfId="0" applyFont="1" applyBorder="1"/>
    <xf numFmtId="0" fontId="9" fillId="0" borderId="0" xfId="0" applyFont="1" applyBorder="1"/>
    <xf numFmtId="1" fontId="10" fillId="0" borderId="3" xfId="0" applyNumberFormat="1" applyFont="1" applyBorder="1"/>
    <xf numFmtId="0" fontId="9" fillId="0" borderId="0" xfId="0" applyFont="1" applyFill="1" applyBorder="1"/>
    <xf numFmtId="0" fontId="10" fillId="0" borderId="0" xfId="0" applyFont="1" applyFill="1" applyBorder="1"/>
    <xf numFmtId="0" fontId="8" fillId="0" borderId="0" xfId="0" applyFont="1" applyBorder="1" applyAlignment="1">
      <alignment horizontal="center"/>
    </xf>
    <xf numFmtId="0" fontId="10" fillId="0" borderId="3" xfId="0" applyFont="1" applyBorder="1"/>
    <xf numFmtId="0" fontId="10" fillId="2" borderId="3" xfId="0" applyFont="1" applyFill="1" applyBorder="1"/>
    <xf numFmtId="0" fontId="9" fillId="5" borderId="4" xfId="0" applyFont="1" applyFill="1" applyBorder="1"/>
    <xf numFmtId="0" fontId="9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 wrapText="1"/>
    </xf>
    <xf numFmtId="0" fontId="0" fillId="3" borderId="1" xfId="0" applyFill="1" applyBorder="1"/>
    <xf numFmtId="0" fontId="0" fillId="4" borderId="1" xfId="0" applyFill="1" applyBorder="1"/>
    <xf numFmtId="0" fontId="2" fillId="2" borderId="0" xfId="0" applyFont="1" applyFill="1" applyBorder="1" applyAlignment="1">
      <alignment horizontal="center" wrapText="1"/>
    </xf>
    <xf numFmtId="0" fontId="0" fillId="4" borderId="5" xfId="0" applyFill="1" applyBorder="1"/>
    <xf numFmtId="0" fontId="4" fillId="0" borderId="0" xfId="0" applyFont="1" applyFill="1" applyBorder="1"/>
    <xf numFmtId="0" fontId="6" fillId="2" borderId="0" xfId="0" applyFont="1" applyFill="1" applyBorder="1" applyAlignment="1">
      <alignment horizontal="center"/>
    </xf>
    <xf numFmtId="0" fontId="13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4" borderId="0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colors>
    <mruColors>
      <color rgb="FF1CEC5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5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5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5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5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5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5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5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5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5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5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0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0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0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0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0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0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0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0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0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0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1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1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1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1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15.xml"/><Relationship Id="rId21" Type="http://schemas.openxmlformats.org/officeDocument/2006/relationships/control" Target="../activeX/activeX19.xml"/><Relationship Id="rId42" Type="http://schemas.openxmlformats.org/officeDocument/2006/relationships/control" Target="../activeX/activeX40.xml"/><Relationship Id="rId63" Type="http://schemas.openxmlformats.org/officeDocument/2006/relationships/control" Target="../activeX/activeX61.xml"/><Relationship Id="rId84" Type="http://schemas.openxmlformats.org/officeDocument/2006/relationships/control" Target="../activeX/activeX82.xml"/><Relationship Id="rId138" Type="http://schemas.openxmlformats.org/officeDocument/2006/relationships/control" Target="../activeX/activeX136.xml"/><Relationship Id="rId159" Type="http://schemas.openxmlformats.org/officeDocument/2006/relationships/control" Target="../activeX/activeX157.xml"/><Relationship Id="rId170" Type="http://schemas.openxmlformats.org/officeDocument/2006/relationships/control" Target="../activeX/activeX168.xml"/><Relationship Id="rId191" Type="http://schemas.openxmlformats.org/officeDocument/2006/relationships/control" Target="../activeX/activeX189.xml"/><Relationship Id="rId205" Type="http://schemas.openxmlformats.org/officeDocument/2006/relationships/control" Target="../activeX/activeX203.xml"/><Relationship Id="rId107" Type="http://schemas.openxmlformats.org/officeDocument/2006/relationships/control" Target="../activeX/activeX105.xml"/><Relationship Id="rId11" Type="http://schemas.openxmlformats.org/officeDocument/2006/relationships/control" Target="../activeX/activeX9.xml"/><Relationship Id="rId32" Type="http://schemas.openxmlformats.org/officeDocument/2006/relationships/control" Target="../activeX/activeX30.xml"/><Relationship Id="rId37" Type="http://schemas.openxmlformats.org/officeDocument/2006/relationships/control" Target="../activeX/activeX35.xml"/><Relationship Id="rId53" Type="http://schemas.openxmlformats.org/officeDocument/2006/relationships/control" Target="../activeX/activeX51.xml"/><Relationship Id="rId58" Type="http://schemas.openxmlformats.org/officeDocument/2006/relationships/control" Target="../activeX/activeX56.xml"/><Relationship Id="rId74" Type="http://schemas.openxmlformats.org/officeDocument/2006/relationships/control" Target="../activeX/activeX72.xml"/><Relationship Id="rId79" Type="http://schemas.openxmlformats.org/officeDocument/2006/relationships/control" Target="../activeX/activeX77.xml"/><Relationship Id="rId102" Type="http://schemas.openxmlformats.org/officeDocument/2006/relationships/control" Target="../activeX/activeX100.xml"/><Relationship Id="rId123" Type="http://schemas.openxmlformats.org/officeDocument/2006/relationships/control" Target="../activeX/activeX121.xml"/><Relationship Id="rId128" Type="http://schemas.openxmlformats.org/officeDocument/2006/relationships/control" Target="../activeX/activeX126.xml"/><Relationship Id="rId144" Type="http://schemas.openxmlformats.org/officeDocument/2006/relationships/control" Target="../activeX/activeX142.xml"/><Relationship Id="rId149" Type="http://schemas.openxmlformats.org/officeDocument/2006/relationships/control" Target="../activeX/activeX147.xml"/><Relationship Id="rId5" Type="http://schemas.openxmlformats.org/officeDocument/2006/relationships/control" Target="../activeX/activeX3.xml"/><Relationship Id="rId90" Type="http://schemas.openxmlformats.org/officeDocument/2006/relationships/control" Target="../activeX/activeX88.xml"/><Relationship Id="rId95" Type="http://schemas.openxmlformats.org/officeDocument/2006/relationships/control" Target="../activeX/activeX93.xml"/><Relationship Id="rId160" Type="http://schemas.openxmlformats.org/officeDocument/2006/relationships/control" Target="../activeX/activeX158.xml"/><Relationship Id="rId165" Type="http://schemas.openxmlformats.org/officeDocument/2006/relationships/control" Target="../activeX/activeX163.xml"/><Relationship Id="rId181" Type="http://schemas.openxmlformats.org/officeDocument/2006/relationships/control" Target="../activeX/activeX179.xml"/><Relationship Id="rId186" Type="http://schemas.openxmlformats.org/officeDocument/2006/relationships/control" Target="../activeX/activeX184.xml"/><Relationship Id="rId216" Type="http://schemas.openxmlformats.org/officeDocument/2006/relationships/control" Target="../activeX/activeX214.xml"/><Relationship Id="rId211" Type="http://schemas.openxmlformats.org/officeDocument/2006/relationships/control" Target="../activeX/activeX209.xml"/><Relationship Id="rId22" Type="http://schemas.openxmlformats.org/officeDocument/2006/relationships/control" Target="../activeX/activeX20.xml"/><Relationship Id="rId27" Type="http://schemas.openxmlformats.org/officeDocument/2006/relationships/control" Target="../activeX/activeX25.xml"/><Relationship Id="rId43" Type="http://schemas.openxmlformats.org/officeDocument/2006/relationships/control" Target="../activeX/activeX41.xml"/><Relationship Id="rId48" Type="http://schemas.openxmlformats.org/officeDocument/2006/relationships/control" Target="../activeX/activeX46.xml"/><Relationship Id="rId64" Type="http://schemas.openxmlformats.org/officeDocument/2006/relationships/control" Target="../activeX/activeX62.xml"/><Relationship Id="rId69" Type="http://schemas.openxmlformats.org/officeDocument/2006/relationships/control" Target="../activeX/activeX67.xml"/><Relationship Id="rId113" Type="http://schemas.openxmlformats.org/officeDocument/2006/relationships/control" Target="../activeX/activeX111.xml"/><Relationship Id="rId118" Type="http://schemas.openxmlformats.org/officeDocument/2006/relationships/control" Target="../activeX/activeX116.xml"/><Relationship Id="rId134" Type="http://schemas.openxmlformats.org/officeDocument/2006/relationships/control" Target="../activeX/activeX132.xml"/><Relationship Id="rId139" Type="http://schemas.openxmlformats.org/officeDocument/2006/relationships/control" Target="../activeX/activeX137.xml"/><Relationship Id="rId80" Type="http://schemas.openxmlformats.org/officeDocument/2006/relationships/control" Target="../activeX/activeX78.xml"/><Relationship Id="rId85" Type="http://schemas.openxmlformats.org/officeDocument/2006/relationships/control" Target="../activeX/activeX83.xml"/><Relationship Id="rId150" Type="http://schemas.openxmlformats.org/officeDocument/2006/relationships/control" Target="../activeX/activeX148.xml"/><Relationship Id="rId155" Type="http://schemas.openxmlformats.org/officeDocument/2006/relationships/control" Target="../activeX/activeX153.xml"/><Relationship Id="rId171" Type="http://schemas.openxmlformats.org/officeDocument/2006/relationships/control" Target="../activeX/activeX169.xml"/><Relationship Id="rId176" Type="http://schemas.openxmlformats.org/officeDocument/2006/relationships/control" Target="../activeX/activeX174.xml"/><Relationship Id="rId192" Type="http://schemas.openxmlformats.org/officeDocument/2006/relationships/control" Target="../activeX/activeX190.xml"/><Relationship Id="rId197" Type="http://schemas.openxmlformats.org/officeDocument/2006/relationships/control" Target="../activeX/activeX195.xml"/><Relationship Id="rId206" Type="http://schemas.openxmlformats.org/officeDocument/2006/relationships/control" Target="../activeX/activeX204.xml"/><Relationship Id="rId201" Type="http://schemas.openxmlformats.org/officeDocument/2006/relationships/control" Target="../activeX/activeX199.xml"/><Relationship Id="rId12" Type="http://schemas.openxmlformats.org/officeDocument/2006/relationships/control" Target="../activeX/activeX10.xml"/><Relationship Id="rId17" Type="http://schemas.openxmlformats.org/officeDocument/2006/relationships/control" Target="../activeX/activeX15.xml"/><Relationship Id="rId33" Type="http://schemas.openxmlformats.org/officeDocument/2006/relationships/control" Target="../activeX/activeX31.xml"/><Relationship Id="rId38" Type="http://schemas.openxmlformats.org/officeDocument/2006/relationships/control" Target="../activeX/activeX36.xml"/><Relationship Id="rId59" Type="http://schemas.openxmlformats.org/officeDocument/2006/relationships/control" Target="../activeX/activeX57.xml"/><Relationship Id="rId103" Type="http://schemas.openxmlformats.org/officeDocument/2006/relationships/control" Target="../activeX/activeX101.xml"/><Relationship Id="rId108" Type="http://schemas.openxmlformats.org/officeDocument/2006/relationships/control" Target="../activeX/activeX106.xml"/><Relationship Id="rId124" Type="http://schemas.openxmlformats.org/officeDocument/2006/relationships/control" Target="../activeX/activeX122.xml"/><Relationship Id="rId129" Type="http://schemas.openxmlformats.org/officeDocument/2006/relationships/control" Target="../activeX/activeX127.xml"/><Relationship Id="rId54" Type="http://schemas.openxmlformats.org/officeDocument/2006/relationships/control" Target="../activeX/activeX52.xml"/><Relationship Id="rId70" Type="http://schemas.openxmlformats.org/officeDocument/2006/relationships/control" Target="../activeX/activeX68.xml"/><Relationship Id="rId75" Type="http://schemas.openxmlformats.org/officeDocument/2006/relationships/control" Target="../activeX/activeX73.xml"/><Relationship Id="rId91" Type="http://schemas.openxmlformats.org/officeDocument/2006/relationships/control" Target="../activeX/activeX89.xml"/><Relationship Id="rId96" Type="http://schemas.openxmlformats.org/officeDocument/2006/relationships/control" Target="../activeX/activeX94.xml"/><Relationship Id="rId140" Type="http://schemas.openxmlformats.org/officeDocument/2006/relationships/control" Target="../activeX/activeX138.xml"/><Relationship Id="rId145" Type="http://schemas.openxmlformats.org/officeDocument/2006/relationships/control" Target="../activeX/activeX143.xml"/><Relationship Id="rId161" Type="http://schemas.openxmlformats.org/officeDocument/2006/relationships/control" Target="../activeX/activeX159.xml"/><Relationship Id="rId166" Type="http://schemas.openxmlformats.org/officeDocument/2006/relationships/control" Target="../activeX/activeX164.xml"/><Relationship Id="rId182" Type="http://schemas.openxmlformats.org/officeDocument/2006/relationships/control" Target="../activeX/activeX180.xml"/><Relationship Id="rId187" Type="http://schemas.openxmlformats.org/officeDocument/2006/relationships/control" Target="../activeX/activeX185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4.xml"/><Relationship Id="rId212" Type="http://schemas.openxmlformats.org/officeDocument/2006/relationships/control" Target="../activeX/activeX210.xml"/><Relationship Id="rId23" Type="http://schemas.openxmlformats.org/officeDocument/2006/relationships/control" Target="../activeX/activeX21.xml"/><Relationship Id="rId28" Type="http://schemas.openxmlformats.org/officeDocument/2006/relationships/control" Target="../activeX/activeX26.xml"/><Relationship Id="rId49" Type="http://schemas.openxmlformats.org/officeDocument/2006/relationships/control" Target="../activeX/activeX47.xml"/><Relationship Id="rId114" Type="http://schemas.openxmlformats.org/officeDocument/2006/relationships/control" Target="../activeX/activeX112.xml"/><Relationship Id="rId119" Type="http://schemas.openxmlformats.org/officeDocument/2006/relationships/control" Target="../activeX/activeX117.xml"/><Relationship Id="rId44" Type="http://schemas.openxmlformats.org/officeDocument/2006/relationships/control" Target="../activeX/activeX42.xml"/><Relationship Id="rId60" Type="http://schemas.openxmlformats.org/officeDocument/2006/relationships/control" Target="../activeX/activeX58.xml"/><Relationship Id="rId65" Type="http://schemas.openxmlformats.org/officeDocument/2006/relationships/control" Target="../activeX/activeX63.xml"/><Relationship Id="rId81" Type="http://schemas.openxmlformats.org/officeDocument/2006/relationships/control" Target="../activeX/activeX79.xml"/><Relationship Id="rId86" Type="http://schemas.openxmlformats.org/officeDocument/2006/relationships/control" Target="../activeX/activeX84.xml"/><Relationship Id="rId130" Type="http://schemas.openxmlformats.org/officeDocument/2006/relationships/control" Target="../activeX/activeX128.xml"/><Relationship Id="rId135" Type="http://schemas.openxmlformats.org/officeDocument/2006/relationships/control" Target="../activeX/activeX133.xml"/><Relationship Id="rId151" Type="http://schemas.openxmlformats.org/officeDocument/2006/relationships/control" Target="../activeX/activeX149.xml"/><Relationship Id="rId156" Type="http://schemas.openxmlformats.org/officeDocument/2006/relationships/control" Target="../activeX/activeX154.xml"/><Relationship Id="rId177" Type="http://schemas.openxmlformats.org/officeDocument/2006/relationships/control" Target="../activeX/activeX175.xml"/><Relationship Id="rId198" Type="http://schemas.openxmlformats.org/officeDocument/2006/relationships/control" Target="../activeX/activeX196.xml"/><Relationship Id="rId172" Type="http://schemas.openxmlformats.org/officeDocument/2006/relationships/control" Target="../activeX/activeX170.xml"/><Relationship Id="rId193" Type="http://schemas.openxmlformats.org/officeDocument/2006/relationships/control" Target="../activeX/activeX191.xml"/><Relationship Id="rId202" Type="http://schemas.openxmlformats.org/officeDocument/2006/relationships/control" Target="../activeX/activeX200.xml"/><Relationship Id="rId207" Type="http://schemas.openxmlformats.org/officeDocument/2006/relationships/control" Target="../activeX/activeX205.xml"/><Relationship Id="rId13" Type="http://schemas.openxmlformats.org/officeDocument/2006/relationships/control" Target="../activeX/activeX11.xml"/><Relationship Id="rId18" Type="http://schemas.openxmlformats.org/officeDocument/2006/relationships/control" Target="../activeX/activeX16.xml"/><Relationship Id="rId39" Type="http://schemas.openxmlformats.org/officeDocument/2006/relationships/control" Target="../activeX/activeX37.xml"/><Relationship Id="rId109" Type="http://schemas.openxmlformats.org/officeDocument/2006/relationships/control" Target="../activeX/activeX107.xml"/><Relationship Id="rId34" Type="http://schemas.openxmlformats.org/officeDocument/2006/relationships/control" Target="../activeX/activeX32.xml"/><Relationship Id="rId50" Type="http://schemas.openxmlformats.org/officeDocument/2006/relationships/control" Target="../activeX/activeX48.xml"/><Relationship Id="rId55" Type="http://schemas.openxmlformats.org/officeDocument/2006/relationships/control" Target="../activeX/activeX53.xml"/><Relationship Id="rId76" Type="http://schemas.openxmlformats.org/officeDocument/2006/relationships/control" Target="../activeX/activeX74.xml"/><Relationship Id="rId97" Type="http://schemas.openxmlformats.org/officeDocument/2006/relationships/control" Target="../activeX/activeX95.xml"/><Relationship Id="rId104" Type="http://schemas.openxmlformats.org/officeDocument/2006/relationships/control" Target="../activeX/activeX102.xml"/><Relationship Id="rId120" Type="http://schemas.openxmlformats.org/officeDocument/2006/relationships/control" Target="../activeX/activeX118.xml"/><Relationship Id="rId125" Type="http://schemas.openxmlformats.org/officeDocument/2006/relationships/control" Target="../activeX/activeX123.xml"/><Relationship Id="rId141" Type="http://schemas.openxmlformats.org/officeDocument/2006/relationships/control" Target="../activeX/activeX139.xml"/><Relationship Id="rId146" Type="http://schemas.openxmlformats.org/officeDocument/2006/relationships/control" Target="../activeX/activeX144.xml"/><Relationship Id="rId167" Type="http://schemas.openxmlformats.org/officeDocument/2006/relationships/control" Target="../activeX/activeX165.xml"/><Relationship Id="rId188" Type="http://schemas.openxmlformats.org/officeDocument/2006/relationships/control" Target="../activeX/activeX186.xml"/><Relationship Id="rId7" Type="http://schemas.openxmlformats.org/officeDocument/2006/relationships/control" Target="../activeX/activeX5.xml"/><Relationship Id="rId71" Type="http://schemas.openxmlformats.org/officeDocument/2006/relationships/control" Target="../activeX/activeX69.xml"/><Relationship Id="rId92" Type="http://schemas.openxmlformats.org/officeDocument/2006/relationships/control" Target="../activeX/activeX90.xml"/><Relationship Id="rId162" Type="http://schemas.openxmlformats.org/officeDocument/2006/relationships/control" Target="../activeX/activeX160.xml"/><Relationship Id="rId183" Type="http://schemas.openxmlformats.org/officeDocument/2006/relationships/control" Target="../activeX/activeX181.xml"/><Relationship Id="rId213" Type="http://schemas.openxmlformats.org/officeDocument/2006/relationships/control" Target="../activeX/activeX211.xml"/><Relationship Id="rId2" Type="http://schemas.openxmlformats.org/officeDocument/2006/relationships/vmlDrawing" Target="../drawings/vmlDrawing1.vml"/><Relationship Id="rId29" Type="http://schemas.openxmlformats.org/officeDocument/2006/relationships/control" Target="../activeX/activeX27.xml"/><Relationship Id="rId24" Type="http://schemas.openxmlformats.org/officeDocument/2006/relationships/control" Target="../activeX/activeX22.xml"/><Relationship Id="rId40" Type="http://schemas.openxmlformats.org/officeDocument/2006/relationships/control" Target="../activeX/activeX38.xml"/><Relationship Id="rId45" Type="http://schemas.openxmlformats.org/officeDocument/2006/relationships/control" Target="../activeX/activeX43.xml"/><Relationship Id="rId66" Type="http://schemas.openxmlformats.org/officeDocument/2006/relationships/control" Target="../activeX/activeX64.xml"/><Relationship Id="rId87" Type="http://schemas.openxmlformats.org/officeDocument/2006/relationships/control" Target="../activeX/activeX85.xml"/><Relationship Id="rId110" Type="http://schemas.openxmlformats.org/officeDocument/2006/relationships/control" Target="../activeX/activeX108.xml"/><Relationship Id="rId115" Type="http://schemas.openxmlformats.org/officeDocument/2006/relationships/control" Target="../activeX/activeX113.xml"/><Relationship Id="rId131" Type="http://schemas.openxmlformats.org/officeDocument/2006/relationships/control" Target="../activeX/activeX129.xml"/><Relationship Id="rId136" Type="http://schemas.openxmlformats.org/officeDocument/2006/relationships/control" Target="../activeX/activeX134.xml"/><Relationship Id="rId157" Type="http://schemas.openxmlformats.org/officeDocument/2006/relationships/control" Target="../activeX/activeX155.xml"/><Relationship Id="rId178" Type="http://schemas.openxmlformats.org/officeDocument/2006/relationships/control" Target="../activeX/activeX176.xml"/><Relationship Id="rId61" Type="http://schemas.openxmlformats.org/officeDocument/2006/relationships/control" Target="../activeX/activeX59.xml"/><Relationship Id="rId82" Type="http://schemas.openxmlformats.org/officeDocument/2006/relationships/control" Target="../activeX/activeX80.xml"/><Relationship Id="rId152" Type="http://schemas.openxmlformats.org/officeDocument/2006/relationships/control" Target="../activeX/activeX150.xml"/><Relationship Id="rId173" Type="http://schemas.openxmlformats.org/officeDocument/2006/relationships/control" Target="../activeX/activeX171.xml"/><Relationship Id="rId194" Type="http://schemas.openxmlformats.org/officeDocument/2006/relationships/control" Target="../activeX/activeX192.xml"/><Relationship Id="rId199" Type="http://schemas.openxmlformats.org/officeDocument/2006/relationships/control" Target="../activeX/activeX197.xml"/><Relationship Id="rId203" Type="http://schemas.openxmlformats.org/officeDocument/2006/relationships/control" Target="../activeX/activeX201.xml"/><Relationship Id="rId208" Type="http://schemas.openxmlformats.org/officeDocument/2006/relationships/control" Target="../activeX/activeX206.xml"/><Relationship Id="rId19" Type="http://schemas.openxmlformats.org/officeDocument/2006/relationships/control" Target="../activeX/activeX17.xml"/><Relationship Id="rId14" Type="http://schemas.openxmlformats.org/officeDocument/2006/relationships/control" Target="../activeX/activeX12.xml"/><Relationship Id="rId30" Type="http://schemas.openxmlformats.org/officeDocument/2006/relationships/control" Target="../activeX/activeX28.xml"/><Relationship Id="rId35" Type="http://schemas.openxmlformats.org/officeDocument/2006/relationships/control" Target="../activeX/activeX33.xml"/><Relationship Id="rId56" Type="http://schemas.openxmlformats.org/officeDocument/2006/relationships/control" Target="../activeX/activeX54.xml"/><Relationship Id="rId77" Type="http://schemas.openxmlformats.org/officeDocument/2006/relationships/control" Target="../activeX/activeX75.xml"/><Relationship Id="rId100" Type="http://schemas.openxmlformats.org/officeDocument/2006/relationships/control" Target="../activeX/activeX98.xml"/><Relationship Id="rId105" Type="http://schemas.openxmlformats.org/officeDocument/2006/relationships/control" Target="../activeX/activeX103.xml"/><Relationship Id="rId126" Type="http://schemas.openxmlformats.org/officeDocument/2006/relationships/control" Target="../activeX/activeX124.xml"/><Relationship Id="rId147" Type="http://schemas.openxmlformats.org/officeDocument/2006/relationships/control" Target="../activeX/activeX145.xml"/><Relationship Id="rId168" Type="http://schemas.openxmlformats.org/officeDocument/2006/relationships/control" Target="../activeX/activeX166.xml"/><Relationship Id="rId8" Type="http://schemas.openxmlformats.org/officeDocument/2006/relationships/control" Target="../activeX/activeX6.xml"/><Relationship Id="rId51" Type="http://schemas.openxmlformats.org/officeDocument/2006/relationships/control" Target="../activeX/activeX49.xml"/><Relationship Id="rId72" Type="http://schemas.openxmlformats.org/officeDocument/2006/relationships/control" Target="../activeX/activeX70.xml"/><Relationship Id="rId93" Type="http://schemas.openxmlformats.org/officeDocument/2006/relationships/control" Target="../activeX/activeX91.xml"/><Relationship Id="rId98" Type="http://schemas.openxmlformats.org/officeDocument/2006/relationships/control" Target="../activeX/activeX96.xml"/><Relationship Id="rId121" Type="http://schemas.openxmlformats.org/officeDocument/2006/relationships/control" Target="../activeX/activeX119.xml"/><Relationship Id="rId142" Type="http://schemas.openxmlformats.org/officeDocument/2006/relationships/control" Target="../activeX/activeX140.xml"/><Relationship Id="rId163" Type="http://schemas.openxmlformats.org/officeDocument/2006/relationships/control" Target="../activeX/activeX161.xml"/><Relationship Id="rId184" Type="http://schemas.openxmlformats.org/officeDocument/2006/relationships/control" Target="../activeX/activeX182.xml"/><Relationship Id="rId189" Type="http://schemas.openxmlformats.org/officeDocument/2006/relationships/control" Target="../activeX/activeX187.xml"/><Relationship Id="rId3" Type="http://schemas.openxmlformats.org/officeDocument/2006/relationships/control" Target="../activeX/activeX1.xml"/><Relationship Id="rId214" Type="http://schemas.openxmlformats.org/officeDocument/2006/relationships/control" Target="../activeX/activeX212.xml"/><Relationship Id="rId25" Type="http://schemas.openxmlformats.org/officeDocument/2006/relationships/control" Target="../activeX/activeX23.xml"/><Relationship Id="rId46" Type="http://schemas.openxmlformats.org/officeDocument/2006/relationships/control" Target="../activeX/activeX44.xml"/><Relationship Id="rId67" Type="http://schemas.openxmlformats.org/officeDocument/2006/relationships/control" Target="../activeX/activeX65.xml"/><Relationship Id="rId116" Type="http://schemas.openxmlformats.org/officeDocument/2006/relationships/control" Target="../activeX/activeX114.xml"/><Relationship Id="rId137" Type="http://schemas.openxmlformats.org/officeDocument/2006/relationships/control" Target="../activeX/activeX135.xml"/><Relationship Id="rId158" Type="http://schemas.openxmlformats.org/officeDocument/2006/relationships/control" Target="../activeX/activeX156.xml"/><Relationship Id="rId20" Type="http://schemas.openxmlformats.org/officeDocument/2006/relationships/control" Target="../activeX/activeX18.xml"/><Relationship Id="rId41" Type="http://schemas.openxmlformats.org/officeDocument/2006/relationships/control" Target="../activeX/activeX39.xml"/><Relationship Id="rId62" Type="http://schemas.openxmlformats.org/officeDocument/2006/relationships/control" Target="../activeX/activeX60.xml"/><Relationship Id="rId83" Type="http://schemas.openxmlformats.org/officeDocument/2006/relationships/control" Target="../activeX/activeX81.xml"/><Relationship Id="rId88" Type="http://schemas.openxmlformats.org/officeDocument/2006/relationships/control" Target="../activeX/activeX86.xml"/><Relationship Id="rId111" Type="http://schemas.openxmlformats.org/officeDocument/2006/relationships/control" Target="../activeX/activeX109.xml"/><Relationship Id="rId132" Type="http://schemas.openxmlformats.org/officeDocument/2006/relationships/control" Target="../activeX/activeX130.xml"/><Relationship Id="rId153" Type="http://schemas.openxmlformats.org/officeDocument/2006/relationships/control" Target="../activeX/activeX151.xml"/><Relationship Id="rId174" Type="http://schemas.openxmlformats.org/officeDocument/2006/relationships/control" Target="../activeX/activeX172.xml"/><Relationship Id="rId179" Type="http://schemas.openxmlformats.org/officeDocument/2006/relationships/control" Target="../activeX/activeX177.xml"/><Relationship Id="rId195" Type="http://schemas.openxmlformats.org/officeDocument/2006/relationships/control" Target="../activeX/activeX193.xml"/><Relationship Id="rId209" Type="http://schemas.openxmlformats.org/officeDocument/2006/relationships/control" Target="../activeX/activeX207.xml"/><Relationship Id="rId190" Type="http://schemas.openxmlformats.org/officeDocument/2006/relationships/control" Target="../activeX/activeX188.xml"/><Relationship Id="rId204" Type="http://schemas.openxmlformats.org/officeDocument/2006/relationships/control" Target="../activeX/activeX202.xml"/><Relationship Id="rId15" Type="http://schemas.openxmlformats.org/officeDocument/2006/relationships/control" Target="../activeX/activeX13.xml"/><Relationship Id="rId36" Type="http://schemas.openxmlformats.org/officeDocument/2006/relationships/control" Target="../activeX/activeX34.xml"/><Relationship Id="rId57" Type="http://schemas.openxmlformats.org/officeDocument/2006/relationships/control" Target="../activeX/activeX55.xml"/><Relationship Id="rId106" Type="http://schemas.openxmlformats.org/officeDocument/2006/relationships/control" Target="../activeX/activeX104.xml"/><Relationship Id="rId127" Type="http://schemas.openxmlformats.org/officeDocument/2006/relationships/control" Target="../activeX/activeX125.xml"/><Relationship Id="rId10" Type="http://schemas.openxmlformats.org/officeDocument/2006/relationships/control" Target="../activeX/activeX8.xml"/><Relationship Id="rId31" Type="http://schemas.openxmlformats.org/officeDocument/2006/relationships/control" Target="../activeX/activeX29.xml"/><Relationship Id="rId52" Type="http://schemas.openxmlformats.org/officeDocument/2006/relationships/control" Target="../activeX/activeX50.xml"/><Relationship Id="rId73" Type="http://schemas.openxmlformats.org/officeDocument/2006/relationships/control" Target="../activeX/activeX71.xml"/><Relationship Id="rId78" Type="http://schemas.openxmlformats.org/officeDocument/2006/relationships/control" Target="../activeX/activeX76.xml"/><Relationship Id="rId94" Type="http://schemas.openxmlformats.org/officeDocument/2006/relationships/control" Target="../activeX/activeX92.xml"/><Relationship Id="rId99" Type="http://schemas.openxmlformats.org/officeDocument/2006/relationships/control" Target="../activeX/activeX97.xml"/><Relationship Id="rId101" Type="http://schemas.openxmlformats.org/officeDocument/2006/relationships/control" Target="../activeX/activeX99.xml"/><Relationship Id="rId122" Type="http://schemas.openxmlformats.org/officeDocument/2006/relationships/control" Target="../activeX/activeX120.xml"/><Relationship Id="rId143" Type="http://schemas.openxmlformats.org/officeDocument/2006/relationships/control" Target="../activeX/activeX141.xml"/><Relationship Id="rId148" Type="http://schemas.openxmlformats.org/officeDocument/2006/relationships/control" Target="../activeX/activeX146.xml"/><Relationship Id="rId164" Type="http://schemas.openxmlformats.org/officeDocument/2006/relationships/control" Target="../activeX/activeX162.xml"/><Relationship Id="rId169" Type="http://schemas.openxmlformats.org/officeDocument/2006/relationships/control" Target="../activeX/activeX167.xml"/><Relationship Id="rId185" Type="http://schemas.openxmlformats.org/officeDocument/2006/relationships/control" Target="../activeX/activeX183.xml"/><Relationship Id="rId4" Type="http://schemas.openxmlformats.org/officeDocument/2006/relationships/control" Target="../activeX/activeX2.xml"/><Relationship Id="rId9" Type="http://schemas.openxmlformats.org/officeDocument/2006/relationships/control" Target="../activeX/activeX7.xml"/><Relationship Id="rId180" Type="http://schemas.openxmlformats.org/officeDocument/2006/relationships/control" Target="../activeX/activeX178.xml"/><Relationship Id="rId210" Type="http://schemas.openxmlformats.org/officeDocument/2006/relationships/control" Target="../activeX/activeX208.xml"/><Relationship Id="rId215" Type="http://schemas.openxmlformats.org/officeDocument/2006/relationships/control" Target="../activeX/activeX213.xml"/><Relationship Id="rId26" Type="http://schemas.openxmlformats.org/officeDocument/2006/relationships/control" Target="../activeX/activeX24.xml"/><Relationship Id="rId47" Type="http://schemas.openxmlformats.org/officeDocument/2006/relationships/control" Target="../activeX/activeX45.xml"/><Relationship Id="rId68" Type="http://schemas.openxmlformats.org/officeDocument/2006/relationships/control" Target="../activeX/activeX66.xml"/><Relationship Id="rId89" Type="http://schemas.openxmlformats.org/officeDocument/2006/relationships/control" Target="../activeX/activeX87.xml"/><Relationship Id="rId112" Type="http://schemas.openxmlformats.org/officeDocument/2006/relationships/control" Target="../activeX/activeX110.xml"/><Relationship Id="rId133" Type="http://schemas.openxmlformats.org/officeDocument/2006/relationships/control" Target="../activeX/activeX131.xml"/><Relationship Id="rId154" Type="http://schemas.openxmlformats.org/officeDocument/2006/relationships/control" Target="../activeX/activeX152.xml"/><Relationship Id="rId175" Type="http://schemas.openxmlformats.org/officeDocument/2006/relationships/control" Target="../activeX/activeX173.xml"/><Relationship Id="rId196" Type="http://schemas.openxmlformats.org/officeDocument/2006/relationships/control" Target="../activeX/activeX194.xml"/><Relationship Id="rId200" Type="http://schemas.openxmlformats.org/officeDocument/2006/relationships/control" Target="../activeX/activeX198.xml"/><Relationship Id="rId16" Type="http://schemas.openxmlformats.org/officeDocument/2006/relationships/control" Target="../activeX/activeX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B83"/>
  <sheetViews>
    <sheetView tabSelected="1" zoomScale="70" zoomScaleNormal="70" workbookViewId="0">
      <pane xSplit="3" ySplit="6" topLeftCell="D10" activePane="bottomRight" state="frozen"/>
      <selection pane="topRight" activeCell="D1" sqref="D1"/>
      <selection pane="bottomLeft" activeCell="A8" sqref="A8"/>
      <selection pane="bottomRight" activeCell="E37" sqref="E37"/>
    </sheetView>
  </sheetViews>
  <sheetFormatPr defaultColWidth="9.140625" defaultRowHeight="15"/>
  <cols>
    <col min="1" max="1" width="9.140625" style="6"/>
    <col min="2" max="2" width="32.5703125" style="6" customWidth="1"/>
    <col min="3" max="3" width="47.140625" style="6" bestFit="1" customWidth="1"/>
    <col min="4" max="4" width="22.28515625" style="7" customWidth="1"/>
    <col min="5" max="5" width="28.7109375" style="7" bestFit="1" customWidth="1"/>
    <col min="6" max="6" width="22.7109375" style="7" customWidth="1"/>
    <col min="7" max="7" width="0.28515625" style="7" customWidth="1"/>
    <col min="8" max="8" width="24.28515625" style="7" customWidth="1"/>
    <col min="9" max="9" width="23" style="7" customWidth="1"/>
    <col min="10" max="10" width="28.7109375" style="7" bestFit="1" customWidth="1"/>
    <col min="11" max="11" width="22.140625" style="7" customWidth="1"/>
    <col min="12" max="12" width="25" style="7" customWidth="1"/>
    <col min="13" max="16384" width="9.140625" style="6"/>
  </cols>
  <sheetData>
    <row r="1" spans="1:12" s="1" customFormat="1" ht="28.5" customHeight="1">
      <c r="A1" s="54"/>
      <c r="B1" s="55" t="s">
        <v>43</v>
      </c>
      <c r="C1" s="55" t="s">
        <v>44</v>
      </c>
      <c r="D1" s="56" t="s">
        <v>10</v>
      </c>
      <c r="E1" s="56"/>
      <c r="F1" s="56"/>
      <c r="G1" s="56"/>
      <c r="H1" s="56"/>
      <c r="I1" s="52" t="s">
        <v>59</v>
      </c>
      <c r="J1" s="52"/>
      <c r="K1" s="52"/>
      <c r="L1" s="53"/>
    </row>
    <row r="2" spans="1:12" s="1" customFormat="1" ht="18.75">
      <c r="A2" s="54"/>
      <c r="B2" s="55"/>
      <c r="C2" s="55"/>
      <c r="D2" s="2" t="s">
        <v>11</v>
      </c>
      <c r="E2" s="2" t="s">
        <v>12</v>
      </c>
      <c r="F2" s="2" t="s">
        <v>13</v>
      </c>
      <c r="G2" s="2"/>
      <c r="H2" s="2" t="s">
        <v>14</v>
      </c>
      <c r="I2" s="3" t="s">
        <v>11</v>
      </c>
      <c r="J2" s="3" t="s">
        <v>12</v>
      </c>
      <c r="K2" s="3" t="s">
        <v>13</v>
      </c>
      <c r="L2" s="20" t="s">
        <v>14</v>
      </c>
    </row>
    <row r="3" spans="1:12" s="1" customFormat="1" ht="18.75">
      <c r="B3" s="4"/>
      <c r="C3" s="5"/>
      <c r="D3" s="2"/>
      <c r="E3" s="2"/>
      <c r="F3" s="2"/>
      <c r="G3" s="2"/>
      <c r="H3" s="2"/>
      <c r="I3" s="3"/>
      <c r="J3" s="3"/>
      <c r="K3" s="3"/>
      <c r="L3" s="20"/>
    </row>
    <row r="4" spans="1:12" s="1" customFormat="1" ht="18.75">
      <c r="B4" s="33" t="s">
        <v>51</v>
      </c>
      <c r="C4" s="36" t="s">
        <v>74</v>
      </c>
      <c r="D4" s="2">
        <f>Sheet3!D4</f>
        <v>0</v>
      </c>
      <c r="E4" s="2">
        <f>Sheet3!E4</f>
        <v>0</v>
      </c>
      <c r="F4" s="2">
        <f>Sheet3!F4</f>
        <v>0</v>
      </c>
      <c r="G4" s="2"/>
      <c r="H4" s="2">
        <f>Sheet3!H4</f>
        <v>0</v>
      </c>
      <c r="I4" s="3">
        <f>Sheet3!I4</f>
        <v>0</v>
      </c>
      <c r="J4" s="3">
        <f>Sheet3!J4</f>
        <v>0</v>
      </c>
      <c r="K4" s="3">
        <f>Sheet3!K4</f>
        <v>0</v>
      </c>
      <c r="L4" s="20">
        <f>Sheet3!L4</f>
        <v>0</v>
      </c>
    </row>
    <row r="5" spans="1:12" s="1" customFormat="1" ht="18.75">
      <c r="B5" s="33"/>
      <c r="D5" s="2"/>
      <c r="E5" s="2"/>
      <c r="F5" s="2"/>
      <c r="G5" s="2"/>
      <c r="H5" s="2"/>
      <c r="I5" s="3"/>
      <c r="J5" s="3"/>
      <c r="K5" s="3"/>
      <c r="L5" s="20"/>
    </row>
    <row r="6" spans="1:12" s="1" customFormat="1" ht="18.75">
      <c r="B6" s="33" t="s">
        <v>70</v>
      </c>
      <c r="C6" s="34"/>
      <c r="D6" s="2" t="str">
        <f>Sheet3!D2</f>
        <v>Feasible</v>
      </c>
      <c r="E6" s="2" t="str">
        <f>Sheet3!E2</f>
        <v>Feasible</v>
      </c>
      <c r="F6" s="2" t="str">
        <f>Sheet3!F2</f>
        <v>Feasible</v>
      </c>
      <c r="G6" s="2"/>
      <c r="H6" s="2" t="str">
        <f>Sheet3!H2</f>
        <v>Feasible</v>
      </c>
      <c r="I6" s="37" t="str">
        <f>Sheet3!I2</f>
        <v>Feasible</v>
      </c>
      <c r="J6" s="3" t="str">
        <f>Sheet3!J2</f>
        <v>Feasible</v>
      </c>
      <c r="K6" s="3" t="str">
        <f>Sheet3!K2</f>
        <v>Feasible</v>
      </c>
      <c r="L6" s="20" t="str">
        <f>Sheet3!L2</f>
        <v>Feasible</v>
      </c>
    </row>
    <row r="7" spans="1:12" s="1" customFormat="1" ht="18.75">
      <c r="B7" s="33"/>
      <c r="C7" s="34"/>
      <c r="D7" s="2"/>
      <c r="E7" s="2"/>
      <c r="F7" s="2"/>
      <c r="G7" s="2"/>
      <c r="H7" s="2"/>
      <c r="I7" s="37"/>
      <c r="J7" s="3"/>
      <c r="K7" s="3"/>
      <c r="L7" s="20"/>
    </row>
    <row r="8" spans="1:12" s="1" customFormat="1" ht="18.75">
      <c r="B8" s="15" t="s">
        <v>18</v>
      </c>
      <c r="C8" s="15"/>
      <c r="D8" s="2"/>
      <c r="E8" s="2"/>
      <c r="F8" s="2"/>
      <c r="G8" s="2"/>
      <c r="H8" s="2"/>
      <c r="I8" s="3"/>
      <c r="J8" s="3"/>
      <c r="K8" s="3"/>
      <c r="L8" s="20"/>
    </row>
    <row r="9" spans="1:12" s="1" customFormat="1" ht="18.75">
      <c r="B9" s="15"/>
      <c r="C9" s="15"/>
      <c r="D9" s="2"/>
      <c r="E9" s="2"/>
      <c r="F9" s="2"/>
      <c r="G9" s="2"/>
      <c r="H9" s="2"/>
      <c r="I9" s="3"/>
      <c r="J9" s="3"/>
      <c r="K9" s="3"/>
      <c r="L9" s="20"/>
    </row>
    <row r="10" spans="1:12" ht="18.75">
      <c r="B10" s="16" t="s">
        <v>19</v>
      </c>
      <c r="C10" s="16"/>
      <c r="D10" s="2"/>
      <c r="E10" s="2"/>
      <c r="F10" s="2"/>
      <c r="G10" s="2"/>
      <c r="H10" s="2"/>
      <c r="I10" s="3"/>
      <c r="J10" s="3"/>
      <c r="K10" s="3"/>
      <c r="L10" s="20"/>
    </row>
    <row r="11" spans="1:12" ht="18.75">
      <c r="B11" s="16"/>
      <c r="C11" s="16"/>
      <c r="D11" s="2"/>
      <c r="E11" s="2"/>
      <c r="F11" s="2"/>
      <c r="G11" s="2"/>
      <c r="H11" s="2"/>
      <c r="I11" s="3"/>
      <c r="J11" s="3"/>
      <c r="K11" s="3"/>
      <c r="L11" s="20"/>
    </row>
    <row r="12" spans="1:12" ht="18.75">
      <c r="B12" s="17" t="s">
        <v>55</v>
      </c>
      <c r="C12" s="16"/>
      <c r="D12" s="2" t="s">
        <v>20</v>
      </c>
      <c r="E12" s="2" t="s">
        <v>20</v>
      </c>
      <c r="F12" s="2"/>
      <c r="G12" s="2"/>
      <c r="H12" s="2" t="s">
        <v>20</v>
      </c>
      <c r="I12" s="3" t="s">
        <v>20</v>
      </c>
      <c r="J12" s="3" t="s">
        <v>20</v>
      </c>
      <c r="K12" s="3"/>
      <c r="L12" s="20" t="s">
        <v>20</v>
      </c>
    </row>
    <row r="13" spans="1:12" ht="18.75">
      <c r="B13" s="16"/>
      <c r="C13" s="16"/>
      <c r="D13" s="2"/>
      <c r="E13" s="2"/>
      <c r="F13" s="2"/>
      <c r="G13" s="2"/>
      <c r="H13" s="2"/>
      <c r="I13" s="3"/>
      <c r="J13" s="3"/>
      <c r="K13" s="3"/>
      <c r="L13" s="20"/>
    </row>
    <row r="14" spans="1:12" ht="18.75">
      <c r="B14" s="17" t="s">
        <v>56</v>
      </c>
      <c r="C14" s="17"/>
      <c r="D14" s="2"/>
      <c r="E14" s="2" t="s">
        <v>20</v>
      </c>
      <c r="F14" s="2"/>
      <c r="G14" s="2"/>
      <c r="H14" s="2" t="s">
        <v>20</v>
      </c>
      <c r="I14" s="3"/>
      <c r="J14" s="3" t="s">
        <v>20</v>
      </c>
      <c r="K14" s="3"/>
      <c r="L14" s="20" t="s">
        <v>20</v>
      </c>
    </row>
    <row r="15" spans="1:12" ht="18.75">
      <c r="B15" s="17"/>
      <c r="C15" s="17"/>
      <c r="D15" s="2"/>
      <c r="E15" s="2"/>
      <c r="F15" s="2"/>
      <c r="G15" s="2"/>
      <c r="H15" s="2"/>
      <c r="I15" s="3"/>
      <c r="J15" s="3"/>
      <c r="K15" s="3"/>
      <c r="L15" s="20"/>
    </row>
    <row r="16" spans="1:12" ht="18.75">
      <c r="B16" s="16" t="s">
        <v>71</v>
      </c>
      <c r="C16" s="17"/>
      <c r="D16" s="2" t="s">
        <v>20</v>
      </c>
      <c r="E16" s="2" t="s">
        <v>20</v>
      </c>
      <c r="F16" s="2" t="s">
        <v>20</v>
      </c>
      <c r="G16" s="2"/>
      <c r="H16" s="2" t="s">
        <v>20</v>
      </c>
      <c r="I16" s="3"/>
      <c r="J16" s="3"/>
      <c r="K16" s="3"/>
      <c r="L16" s="20"/>
    </row>
    <row r="17" spans="2:12" ht="18.75">
      <c r="B17" s="17"/>
      <c r="C17" s="17"/>
      <c r="D17" s="2"/>
      <c r="E17" s="2"/>
      <c r="F17" s="2"/>
      <c r="G17" s="2"/>
      <c r="H17" s="2"/>
      <c r="I17" s="3"/>
      <c r="J17" s="3"/>
      <c r="K17" s="3"/>
      <c r="L17" s="20"/>
    </row>
    <row r="18" spans="2:12" ht="18.75">
      <c r="B18" s="17" t="s">
        <v>81</v>
      </c>
      <c r="C18" s="17"/>
      <c r="D18" s="2" t="s">
        <v>20</v>
      </c>
      <c r="E18" s="2" t="s">
        <v>20</v>
      </c>
      <c r="F18" s="2" t="s">
        <v>20</v>
      </c>
      <c r="G18" s="2"/>
      <c r="H18" s="2" t="s">
        <v>20</v>
      </c>
      <c r="I18" s="3"/>
      <c r="J18" s="3"/>
      <c r="K18" s="3"/>
      <c r="L18" s="20"/>
    </row>
    <row r="19" spans="2:12" ht="18.75">
      <c r="B19" s="16" t="s">
        <v>21</v>
      </c>
      <c r="C19" s="16"/>
      <c r="D19" s="2"/>
      <c r="E19" s="2"/>
      <c r="F19" s="2"/>
      <c r="G19" s="2"/>
      <c r="H19" s="2"/>
      <c r="I19" s="3"/>
      <c r="J19" s="3"/>
      <c r="K19" s="3"/>
      <c r="L19" s="20"/>
    </row>
    <row r="20" spans="2:12" ht="18.75">
      <c r="B20" s="17"/>
      <c r="C20" s="17"/>
      <c r="D20" s="2"/>
      <c r="E20" s="2"/>
      <c r="F20" s="2"/>
      <c r="G20" s="2"/>
      <c r="H20" s="2"/>
      <c r="I20" s="3"/>
      <c r="J20" s="3"/>
      <c r="K20" s="3"/>
      <c r="L20" s="20"/>
    </row>
    <row r="21" spans="2:12" ht="18.75">
      <c r="B21" s="17" t="s">
        <v>22</v>
      </c>
      <c r="C21" s="17" t="s">
        <v>73</v>
      </c>
      <c r="D21" s="2" t="s">
        <v>20</v>
      </c>
      <c r="E21" s="2" t="s">
        <v>20</v>
      </c>
      <c r="F21" s="2" t="s">
        <v>20</v>
      </c>
      <c r="G21" s="2"/>
      <c r="H21" s="2" t="s">
        <v>20</v>
      </c>
      <c r="I21" s="3"/>
      <c r="J21" s="3"/>
      <c r="K21" s="3"/>
      <c r="L21" s="20"/>
    </row>
    <row r="22" spans="2:12" ht="18.75">
      <c r="B22" s="17"/>
      <c r="C22" s="17"/>
      <c r="D22" s="2"/>
      <c r="E22" s="2"/>
      <c r="F22" s="2"/>
      <c r="G22" s="2"/>
      <c r="H22" s="2"/>
      <c r="I22" s="3"/>
      <c r="J22" s="3"/>
      <c r="K22" s="3"/>
      <c r="L22" s="20"/>
    </row>
    <row r="23" spans="2:12" ht="18.75">
      <c r="B23" s="48" t="s">
        <v>100</v>
      </c>
      <c r="D23" s="2"/>
      <c r="E23" s="2"/>
      <c r="F23" s="2"/>
      <c r="G23" s="2"/>
      <c r="H23" s="2"/>
      <c r="I23" s="3"/>
      <c r="J23" s="3"/>
      <c r="K23" s="3"/>
      <c r="L23" s="20"/>
    </row>
    <row r="24" spans="2:12" ht="18.75">
      <c r="B24" s="1"/>
      <c r="D24" s="2"/>
      <c r="E24" s="2"/>
      <c r="F24" s="2"/>
      <c r="G24" s="2"/>
      <c r="H24" s="2"/>
      <c r="I24" s="3"/>
      <c r="J24" s="3"/>
      <c r="K24" s="3"/>
      <c r="L24" s="20"/>
    </row>
    <row r="25" spans="2:12" ht="18.75">
      <c r="B25" s="17" t="s">
        <v>92</v>
      </c>
      <c r="C25" s="17"/>
      <c r="D25" s="2"/>
      <c r="E25" s="2"/>
      <c r="F25" s="2"/>
      <c r="G25" s="2"/>
      <c r="H25" s="2"/>
      <c r="I25" s="3"/>
      <c r="J25" s="3"/>
      <c r="K25" s="3"/>
      <c r="L25" s="20"/>
    </row>
    <row r="26" spans="2:12" ht="18.75">
      <c r="B26" s="16" t="s">
        <v>23</v>
      </c>
      <c r="C26" s="16"/>
      <c r="D26" s="2"/>
      <c r="E26" s="2"/>
      <c r="F26" s="2"/>
      <c r="G26" s="2"/>
      <c r="H26" s="2"/>
      <c r="I26" s="3"/>
      <c r="J26" s="3"/>
      <c r="K26" s="3"/>
      <c r="L26" s="20"/>
    </row>
    <row r="27" spans="2:12" ht="18.75">
      <c r="B27" s="17"/>
      <c r="C27" s="17"/>
      <c r="D27" s="2"/>
      <c r="E27" s="2"/>
      <c r="F27" s="2"/>
      <c r="G27" s="2"/>
      <c r="H27" s="2"/>
      <c r="I27" s="3"/>
      <c r="J27" s="3"/>
      <c r="K27" s="3"/>
      <c r="L27" s="20"/>
    </row>
    <row r="28" spans="2:12" ht="18.75">
      <c r="B28" s="17" t="s">
        <v>45</v>
      </c>
      <c r="C28" s="17" t="s">
        <v>46</v>
      </c>
      <c r="D28" s="2"/>
      <c r="E28" s="2"/>
      <c r="F28" s="2"/>
      <c r="G28" s="2"/>
      <c r="H28" s="2"/>
      <c r="I28" s="3"/>
      <c r="J28" s="3"/>
      <c r="K28" s="3"/>
      <c r="L28" s="20"/>
    </row>
    <row r="29" spans="2:12" ht="18.75">
      <c r="B29" s="17"/>
      <c r="C29" s="17"/>
      <c r="D29" s="2"/>
      <c r="E29" s="2"/>
      <c r="F29" s="2"/>
      <c r="G29" s="2"/>
      <c r="H29" s="2"/>
      <c r="I29" s="3"/>
      <c r="J29" s="3"/>
      <c r="K29" s="3"/>
      <c r="L29" s="20"/>
    </row>
    <row r="30" spans="2:12" ht="18.75">
      <c r="B30" s="17" t="s">
        <v>25</v>
      </c>
      <c r="C30" s="17"/>
      <c r="D30" s="2"/>
      <c r="E30" s="2"/>
      <c r="F30" s="2"/>
      <c r="G30" s="2"/>
      <c r="H30" s="2"/>
      <c r="I30" s="3"/>
      <c r="J30" s="3"/>
      <c r="K30" s="3"/>
      <c r="L30" s="20"/>
    </row>
    <row r="31" spans="2:12" ht="18.75">
      <c r="B31" s="17"/>
      <c r="C31" s="17"/>
      <c r="D31" s="2"/>
      <c r="E31" s="2"/>
      <c r="F31" s="2"/>
      <c r="G31" s="2"/>
      <c r="H31" s="2"/>
      <c r="I31" s="3"/>
      <c r="J31" s="3"/>
      <c r="K31" s="3"/>
      <c r="L31" s="20"/>
    </row>
    <row r="32" spans="2:12" ht="18.75">
      <c r="B32" s="17" t="s">
        <v>26</v>
      </c>
      <c r="C32" s="17"/>
      <c r="D32" s="2"/>
      <c r="E32" s="2"/>
      <c r="F32" s="2"/>
      <c r="G32" s="2"/>
      <c r="H32" s="2"/>
      <c r="I32" s="3"/>
      <c r="J32" s="3"/>
      <c r="K32" s="3"/>
      <c r="L32" s="20"/>
    </row>
    <row r="33" spans="2:12" ht="18.75">
      <c r="B33" s="17"/>
      <c r="C33" s="17"/>
      <c r="D33" s="2"/>
      <c r="E33" s="2"/>
      <c r="F33" s="2"/>
      <c r="G33" s="2"/>
      <c r="H33" s="2"/>
      <c r="I33" s="3"/>
      <c r="J33" s="3"/>
      <c r="K33" s="3"/>
      <c r="L33" s="20"/>
    </row>
    <row r="34" spans="2:12" ht="18.75">
      <c r="B34" s="17" t="s">
        <v>27</v>
      </c>
      <c r="C34" s="17"/>
      <c r="D34" s="2"/>
      <c r="E34" s="2"/>
      <c r="F34" s="2"/>
      <c r="G34" s="2"/>
      <c r="H34" s="2"/>
      <c r="I34" s="3"/>
      <c r="J34" s="3"/>
      <c r="K34" s="3"/>
      <c r="L34" s="20"/>
    </row>
    <row r="35" spans="2:12" ht="18.75">
      <c r="B35" s="17"/>
      <c r="C35" s="17"/>
      <c r="D35" s="2"/>
      <c r="E35" s="2"/>
      <c r="F35" s="2"/>
      <c r="G35" s="2"/>
      <c r="H35" s="2"/>
      <c r="I35" s="3"/>
      <c r="J35" s="3"/>
      <c r="K35" s="3"/>
      <c r="L35" s="20"/>
    </row>
    <row r="36" spans="2:12" ht="18.75">
      <c r="B36" s="17" t="s">
        <v>28</v>
      </c>
      <c r="C36" s="17"/>
      <c r="D36" s="2"/>
      <c r="E36" s="2"/>
      <c r="F36" s="2"/>
      <c r="G36" s="2"/>
      <c r="H36" s="2"/>
      <c r="I36" s="3"/>
      <c r="J36" s="3"/>
      <c r="K36" s="3"/>
      <c r="L36" s="20"/>
    </row>
    <row r="37" spans="2:12" ht="18.75">
      <c r="B37" s="17"/>
      <c r="C37" s="17"/>
      <c r="D37" s="2"/>
      <c r="E37" s="2"/>
      <c r="F37" s="2"/>
      <c r="G37" s="2"/>
      <c r="H37" s="2"/>
      <c r="I37" s="3"/>
      <c r="J37" s="3"/>
      <c r="K37" s="3"/>
      <c r="L37" s="20"/>
    </row>
    <row r="38" spans="2:12" ht="18.75">
      <c r="B38" s="17" t="s">
        <v>29</v>
      </c>
      <c r="C38" s="17"/>
      <c r="D38" s="2"/>
      <c r="E38" s="2"/>
      <c r="F38" s="2"/>
      <c r="G38" s="2"/>
      <c r="H38" s="2"/>
      <c r="I38" s="3"/>
      <c r="J38" s="3"/>
      <c r="K38" s="3"/>
      <c r="L38" s="20"/>
    </row>
    <row r="39" spans="2:12" ht="18.75">
      <c r="B39" s="17"/>
      <c r="C39" s="17"/>
      <c r="D39" s="2"/>
      <c r="E39" s="2"/>
      <c r="F39" s="2"/>
      <c r="G39" s="2"/>
      <c r="H39" s="2"/>
      <c r="I39" s="3"/>
      <c r="J39" s="3"/>
      <c r="K39" s="3"/>
      <c r="L39" s="20"/>
    </row>
    <row r="40" spans="2:12" ht="18.75">
      <c r="B40" s="17" t="s">
        <v>30</v>
      </c>
      <c r="C40" s="17"/>
      <c r="D40" s="2"/>
      <c r="E40" s="2"/>
      <c r="F40" s="2"/>
      <c r="G40" s="2"/>
      <c r="H40" s="2"/>
      <c r="I40" s="3"/>
      <c r="J40" s="3"/>
      <c r="K40" s="3"/>
      <c r="L40" s="20"/>
    </row>
    <row r="41" spans="2:12" ht="18.75">
      <c r="B41" s="17"/>
      <c r="C41" s="17"/>
      <c r="D41" s="2"/>
      <c r="E41" s="2"/>
      <c r="F41" s="2"/>
      <c r="G41" s="2"/>
      <c r="H41" s="2"/>
      <c r="I41" s="3"/>
      <c r="J41" s="3"/>
      <c r="K41" s="3"/>
      <c r="L41" s="20"/>
    </row>
    <row r="42" spans="2:12" ht="18.75">
      <c r="B42" s="17" t="s">
        <v>31</v>
      </c>
      <c r="C42" s="17"/>
      <c r="D42" s="2"/>
      <c r="E42" s="2"/>
      <c r="F42" s="2"/>
      <c r="G42" s="2"/>
      <c r="H42" s="2"/>
      <c r="I42" s="3"/>
      <c r="J42" s="3"/>
      <c r="K42" s="3"/>
      <c r="L42" s="20"/>
    </row>
    <row r="43" spans="2:12" ht="18.75">
      <c r="B43" s="17"/>
      <c r="C43" s="17"/>
      <c r="D43" s="2"/>
      <c r="E43" s="2"/>
      <c r="F43" s="2"/>
      <c r="G43" s="2"/>
      <c r="H43" s="2"/>
      <c r="I43" s="3"/>
      <c r="J43" s="3"/>
      <c r="K43" s="3"/>
      <c r="L43" s="20"/>
    </row>
    <row r="44" spans="2:12" ht="18.75">
      <c r="B44" s="17" t="s">
        <v>32</v>
      </c>
      <c r="C44" s="17" t="s">
        <v>47</v>
      </c>
      <c r="D44" s="2"/>
      <c r="E44" s="2"/>
      <c r="F44" s="2"/>
      <c r="G44" s="2"/>
      <c r="H44" s="2"/>
      <c r="I44" s="3" t="s">
        <v>20</v>
      </c>
      <c r="J44" s="3" t="s">
        <v>20</v>
      </c>
      <c r="K44" s="3" t="s">
        <v>20</v>
      </c>
      <c r="L44" s="20" t="s">
        <v>20</v>
      </c>
    </row>
    <row r="45" spans="2:12" ht="18.75">
      <c r="B45" s="17"/>
      <c r="C45" s="17"/>
      <c r="D45" s="2"/>
      <c r="E45" s="2"/>
      <c r="F45" s="2"/>
      <c r="G45" s="2"/>
      <c r="H45" s="2"/>
      <c r="I45" s="3"/>
      <c r="J45" s="3"/>
      <c r="K45" s="3"/>
      <c r="L45" s="20"/>
    </row>
    <row r="46" spans="2:12" ht="18.75">
      <c r="B46" s="17" t="s">
        <v>33</v>
      </c>
      <c r="C46" s="17" t="s">
        <v>48</v>
      </c>
      <c r="D46" s="2"/>
      <c r="E46" s="2"/>
      <c r="F46" s="2"/>
      <c r="G46" s="2"/>
      <c r="H46" s="2"/>
      <c r="I46" s="3"/>
      <c r="J46" s="3"/>
      <c r="K46" s="3"/>
      <c r="L46" s="20"/>
    </row>
    <row r="47" spans="2:12" ht="18.75">
      <c r="B47" s="17"/>
      <c r="C47" s="17"/>
      <c r="D47" s="2"/>
      <c r="E47" s="2"/>
      <c r="F47" s="2"/>
      <c r="G47" s="2"/>
      <c r="H47" s="2"/>
      <c r="I47" s="3"/>
      <c r="J47" s="3"/>
      <c r="K47" s="3"/>
      <c r="L47" s="20"/>
    </row>
    <row r="48" spans="2:12" ht="18.75">
      <c r="B48" s="17" t="s">
        <v>34</v>
      </c>
      <c r="C48" s="17"/>
      <c r="D48" s="2"/>
      <c r="E48" s="2"/>
      <c r="F48" s="2" t="s">
        <v>20</v>
      </c>
      <c r="G48" s="2"/>
      <c r="H48" s="2"/>
      <c r="I48" s="3" t="s">
        <v>20</v>
      </c>
      <c r="J48" s="3" t="s">
        <v>20</v>
      </c>
      <c r="K48" s="3" t="s">
        <v>20</v>
      </c>
      <c r="L48" s="20" t="s">
        <v>20</v>
      </c>
    </row>
    <row r="49" spans="2:12" ht="18.75">
      <c r="B49" s="17"/>
      <c r="C49" s="17"/>
      <c r="D49" s="2"/>
      <c r="E49" s="2"/>
      <c r="F49" s="2"/>
      <c r="G49" s="2"/>
      <c r="H49" s="2"/>
      <c r="I49" s="3"/>
      <c r="J49" s="3"/>
      <c r="K49" s="3"/>
      <c r="L49" s="20"/>
    </row>
    <row r="50" spans="2:12" ht="18.75">
      <c r="B50" s="17" t="s">
        <v>35</v>
      </c>
      <c r="C50" s="17"/>
      <c r="D50" s="2" t="s">
        <v>20</v>
      </c>
      <c r="E50" s="2" t="s">
        <v>20</v>
      </c>
      <c r="F50" s="2"/>
      <c r="G50" s="2"/>
      <c r="H50" s="2"/>
      <c r="I50" s="3" t="s">
        <v>20</v>
      </c>
      <c r="J50" s="3" t="s">
        <v>20</v>
      </c>
      <c r="K50" s="3" t="s">
        <v>20</v>
      </c>
      <c r="L50" s="20" t="s">
        <v>20</v>
      </c>
    </row>
    <row r="51" spans="2:12" ht="18.75">
      <c r="B51" s="17"/>
      <c r="C51" s="17"/>
      <c r="D51" s="2"/>
      <c r="E51" s="2"/>
      <c r="F51" s="2"/>
      <c r="G51" s="2"/>
      <c r="H51" s="2"/>
      <c r="I51" s="3"/>
      <c r="J51" s="3"/>
      <c r="K51" s="3"/>
      <c r="L51" s="20"/>
    </row>
    <row r="52" spans="2:12" ht="18.75">
      <c r="B52" s="17" t="s">
        <v>36</v>
      </c>
      <c r="C52" s="17"/>
      <c r="D52" s="2"/>
      <c r="E52" s="2"/>
      <c r="F52" s="2"/>
      <c r="G52" s="2"/>
      <c r="H52" s="2"/>
      <c r="I52" s="3"/>
      <c r="J52" s="3"/>
      <c r="K52" s="3"/>
      <c r="L52" s="20"/>
    </row>
    <row r="53" spans="2:12" ht="18.75">
      <c r="B53" s="17"/>
      <c r="C53" s="17"/>
      <c r="D53" s="2"/>
      <c r="E53" s="2"/>
      <c r="F53" s="2"/>
      <c r="G53" s="2"/>
      <c r="H53" s="2"/>
      <c r="I53" s="3"/>
      <c r="J53" s="3"/>
      <c r="K53" s="3"/>
      <c r="L53" s="20"/>
    </row>
    <row r="54" spans="2:12" ht="18.75">
      <c r="B54" s="17" t="s">
        <v>37</v>
      </c>
      <c r="C54" s="17" t="s">
        <v>49</v>
      </c>
      <c r="D54" s="2"/>
      <c r="E54" s="2"/>
      <c r="F54" s="2" t="s">
        <v>20</v>
      </c>
      <c r="G54" s="2"/>
      <c r="H54" s="2" t="s">
        <v>20</v>
      </c>
      <c r="I54" s="3"/>
      <c r="J54" s="3"/>
      <c r="K54" s="3" t="s">
        <v>20</v>
      </c>
      <c r="L54" s="20" t="s">
        <v>20</v>
      </c>
    </row>
    <row r="55" spans="2:12" ht="18.75">
      <c r="B55" s="17"/>
      <c r="C55" s="17"/>
      <c r="D55" s="2"/>
      <c r="E55" s="2"/>
      <c r="F55" s="2"/>
      <c r="G55" s="2"/>
      <c r="H55" s="2"/>
      <c r="I55" s="3"/>
      <c r="J55" s="3"/>
      <c r="K55" s="3"/>
      <c r="L55" s="20"/>
    </row>
    <row r="56" spans="2:12" ht="18.75">
      <c r="B56" s="17" t="s">
        <v>38</v>
      </c>
      <c r="C56" s="17" t="s">
        <v>49</v>
      </c>
      <c r="D56" s="2" t="s">
        <v>20</v>
      </c>
      <c r="E56" s="2" t="s">
        <v>20</v>
      </c>
      <c r="F56" s="2"/>
      <c r="G56" s="2"/>
      <c r="H56" s="2"/>
      <c r="I56" s="3" t="s">
        <v>20</v>
      </c>
      <c r="J56" s="3" t="s">
        <v>20</v>
      </c>
      <c r="K56" s="3" t="s">
        <v>20</v>
      </c>
      <c r="L56" s="20" t="s">
        <v>20</v>
      </c>
    </row>
    <row r="57" spans="2:12" ht="18.75">
      <c r="B57" s="17"/>
      <c r="C57" s="17"/>
      <c r="D57" s="2"/>
      <c r="E57" s="2"/>
      <c r="F57" s="2"/>
      <c r="G57" s="2"/>
      <c r="H57" s="2"/>
      <c r="I57" s="3"/>
      <c r="J57" s="3"/>
      <c r="K57" s="3"/>
      <c r="L57" s="20"/>
    </row>
    <row r="58" spans="2:12" ht="18.75">
      <c r="B58" s="17" t="s">
        <v>39</v>
      </c>
      <c r="C58" s="17" t="s">
        <v>50</v>
      </c>
      <c r="D58" s="2"/>
      <c r="E58" s="2"/>
      <c r="F58" s="2"/>
      <c r="G58" s="2"/>
      <c r="H58" s="2"/>
      <c r="I58" s="3"/>
      <c r="J58" s="3"/>
      <c r="K58" s="3"/>
      <c r="L58" s="20"/>
    </row>
    <row r="59" spans="2:12" ht="18.75">
      <c r="B59" s="17"/>
      <c r="C59" s="17"/>
      <c r="D59" s="2"/>
      <c r="E59" s="2"/>
      <c r="F59" s="2"/>
      <c r="G59" s="2"/>
      <c r="H59" s="2"/>
      <c r="I59" s="3"/>
      <c r="J59" s="3"/>
      <c r="K59" s="3"/>
      <c r="L59" s="20"/>
    </row>
    <row r="60" spans="2:12" ht="18.75">
      <c r="B60" s="17" t="s">
        <v>40</v>
      </c>
      <c r="C60" s="17"/>
      <c r="D60" s="2"/>
      <c r="E60" s="2"/>
      <c r="F60" s="2"/>
      <c r="G60" s="2"/>
      <c r="H60" s="2"/>
      <c r="I60" s="3"/>
      <c r="J60" s="3"/>
      <c r="K60" s="3"/>
      <c r="L60" s="20"/>
    </row>
    <row r="61" spans="2:12" ht="18.75">
      <c r="B61" s="17"/>
      <c r="C61" s="17"/>
      <c r="D61" s="2"/>
      <c r="E61" s="2"/>
      <c r="F61" s="2"/>
      <c r="G61" s="2"/>
      <c r="H61" s="2"/>
      <c r="I61" s="3"/>
      <c r="J61" s="3"/>
      <c r="K61" s="3"/>
      <c r="L61" s="20"/>
    </row>
    <row r="62" spans="2:12" ht="18.75">
      <c r="B62" s="17" t="s">
        <v>41</v>
      </c>
      <c r="C62" s="17"/>
      <c r="D62" s="2"/>
      <c r="E62" s="2"/>
      <c r="F62" s="2"/>
      <c r="G62" s="2"/>
      <c r="H62" s="2"/>
      <c r="I62" s="3"/>
      <c r="J62" s="3"/>
      <c r="K62" s="3"/>
      <c r="L62" s="20"/>
    </row>
    <row r="63" spans="2:12" ht="18.75">
      <c r="B63" s="17"/>
      <c r="C63" s="17"/>
      <c r="D63" s="2"/>
      <c r="E63" s="2"/>
      <c r="F63" s="2"/>
      <c r="G63" s="2"/>
      <c r="H63" s="2"/>
      <c r="I63" s="3"/>
      <c r="J63" s="3"/>
      <c r="K63" s="3"/>
      <c r="L63" s="20"/>
    </row>
    <row r="64" spans="2:12" ht="18.75">
      <c r="B64" s="17" t="s">
        <v>42</v>
      </c>
      <c r="C64" s="17"/>
      <c r="D64" s="2"/>
      <c r="E64" s="2"/>
      <c r="F64" s="2"/>
      <c r="G64" s="2"/>
      <c r="H64" s="2"/>
      <c r="I64" s="3"/>
      <c r="J64" s="3"/>
      <c r="K64" s="3"/>
      <c r="L64" s="20"/>
    </row>
    <row r="65" spans="1:28" ht="18.75">
      <c r="B65" s="17"/>
      <c r="C65" s="17"/>
      <c r="D65" s="2"/>
      <c r="E65" s="2"/>
      <c r="F65" s="2"/>
      <c r="G65" s="2"/>
      <c r="H65" s="2"/>
      <c r="I65" s="3"/>
      <c r="J65" s="3"/>
      <c r="K65" s="3"/>
      <c r="L65" s="20"/>
    </row>
    <row r="66" spans="1:28" ht="18.75">
      <c r="B66" s="17" t="s">
        <v>58</v>
      </c>
      <c r="C66" s="17"/>
      <c r="D66" s="2"/>
      <c r="E66" s="2"/>
      <c r="F66" s="2"/>
      <c r="G66" s="2"/>
      <c r="H66" s="2"/>
      <c r="I66" s="3"/>
      <c r="J66" s="3"/>
      <c r="K66" s="3"/>
      <c r="L66" s="20"/>
    </row>
    <row r="67" spans="1:28" ht="18.75">
      <c r="B67" s="17"/>
      <c r="C67" s="17"/>
      <c r="D67" s="2"/>
      <c r="E67" s="2"/>
      <c r="F67" s="2"/>
      <c r="G67" s="2"/>
      <c r="H67" s="2"/>
      <c r="I67" s="3"/>
      <c r="J67" s="3"/>
      <c r="K67" s="3"/>
      <c r="L67" s="20"/>
    </row>
    <row r="68" spans="1:28" ht="18.75">
      <c r="B68" s="17" t="s">
        <v>80</v>
      </c>
      <c r="C68" s="17"/>
      <c r="D68" s="2"/>
      <c r="E68" s="2"/>
      <c r="F68" s="2"/>
      <c r="G68" s="2"/>
      <c r="H68" s="2"/>
      <c r="I68" s="3"/>
      <c r="J68" s="3"/>
      <c r="K68" s="3"/>
      <c r="L68" s="20"/>
    </row>
    <row r="69" spans="1:28" ht="18.75">
      <c r="B69" s="17"/>
      <c r="C69" s="17"/>
      <c r="D69" s="2"/>
      <c r="E69" s="2"/>
      <c r="F69" s="2"/>
      <c r="G69" s="2"/>
      <c r="H69" s="2"/>
      <c r="I69" s="3"/>
      <c r="J69" s="3"/>
      <c r="K69" s="3"/>
      <c r="L69" s="20"/>
    </row>
    <row r="70" spans="1:28" ht="18.75">
      <c r="B70" s="17" t="s">
        <v>76</v>
      </c>
      <c r="C70" s="17"/>
      <c r="D70" s="2"/>
      <c r="E70" s="2"/>
      <c r="F70" s="2"/>
      <c r="G70" s="2"/>
      <c r="H70" s="2"/>
      <c r="I70" s="3"/>
      <c r="J70" s="3"/>
      <c r="K70" s="3"/>
      <c r="L70" s="20"/>
    </row>
    <row r="71" spans="1:28" ht="18.75">
      <c r="B71" s="17"/>
      <c r="C71" s="17"/>
      <c r="D71" s="2"/>
      <c r="E71" s="2"/>
      <c r="F71" s="2"/>
      <c r="G71" s="2"/>
      <c r="H71" s="2"/>
      <c r="I71" s="3"/>
      <c r="J71" s="3"/>
      <c r="K71" s="3"/>
      <c r="L71" s="20"/>
    </row>
    <row r="72" spans="1:28" ht="18.75">
      <c r="B72" s="17" t="s">
        <v>84</v>
      </c>
      <c r="C72" s="17"/>
      <c r="D72" s="2"/>
      <c r="E72" s="2"/>
      <c r="F72" s="2"/>
      <c r="G72" s="2"/>
      <c r="H72" s="2"/>
      <c r="I72" s="3"/>
      <c r="J72" s="3"/>
      <c r="K72" s="3"/>
      <c r="L72" s="20"/>
    </row>
    <row r="73" spans="1:28" ht="18.75">
      <c r="A73" s="18"/>
      <c r="B73" s="18"/>
      <c r="C73" s="18"/>
      <c r="D73" s="44"/>
      <c r="E73" s="44"/>
      <c r="F73" s="44"/>
      <c r="G73" s="2"/>
      <c r="H73" s="44"/>
      <c r="I73" s="45"/>
      <c r="J73" s="45"/>
      <c r="K73" s="45"/>
      <c r="L73" s="47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8.75">
      <c r="B74" s="17"/>
      <c r="C74" s="17"/>
      <c r="D74" s="46"/>
      <c r="E74" s="46"/>
      <c r="F74" s="46"/>
      <c r="G74" s="46"/>
      <c r="H74" s="46"/>
      <c r="I74" s="46"/>
      <c r="J74" s="46"/>
      <c r="K74" s="46"/>
      <c r="L74" s="6"/>
    </row>
    <row r="75" spans="1:28">
      <c r="E75" s="43"/>
      <c r="F75" s="43"/>
      <c r="G75" s="43"/>
      <c r="H75" s="43"/>
    </row>
    <row r="76" spans="1:28" ht="15" customHeight="1">
      <c r="D76" s="6"/>
      <c r="E76" s="6"/>
      <c r="F76" s="6"/>
      <c r="G76" s="6"/>
      <c r="H76" s="6"/>
      <c r="I76" s="6"/>
      <c r="J76" s="6"/>
      <c r="K76" s="6"/>
      <c r="L76" s="6"/>
    </row>
    <row r="77" spans="1:28">
      <c r="D77" s="6"/>
    </row>
    <row r="78" spans="1:28" ht="22.5" customHeight="1">
      <c r="D78" s="41"/>
      <c r="E78" s="49" t="s">
        <v>101</v>
      </c>
      <c r="F78" s="50"/>
      <c r="G78" s="41"/>
      <c r="H78" s="41"/>
    </row>
    <row r="79" spans="1:28">
      <c r="D79" s="6"/>
      <c r="E79" s="6"/>
      <c r="F79" s="6"/>
    </row>
    <row r="80" spans="1:28">
      <c r="H80" s="6"/>
    </row>
    <row r="83" spans="6:6">
      <c r="F83" s="42"/>
    </row>
  </sheetData>
  <dataConsolidate>
    <dataRefs count="1">
      <dataRef ref="A5:A8" sheet="Sheet2"/>
    </dataRefs>
  </dataConsolidate>
  <mergeCells count="5">
    <mergeCell ref="I1:L1"/>
    <mergeCell ref="A1:A2"/>
    <mergeCell ref="B1:B2"/>
    <mergeCell ref="C1:C2"/>
    <mergeCell ref="D1:H1"/>
  </mergeCells>
  <pageMargins left="0.7" right="0.7" top="0.75" bottom="0.75" header="0.3" footer="0.3"/>
  <pageSetup orientation="portrait" horizontalDpi="300" verticalDpi="300" r:id="rId1"/>
  <legacyDrawing r:id="rId2"/>
  <controls>
    <control shapeId="1791" r:id="rId3" name="ComboBox162"/>
    <control shapeId="1790" r:id="rId4" name="ComboBox161"/>
    <control shapeId="1789" r:id="rId5" name="ComboBox160"/>
    <control shapeId="1788" r:id="rId6" name="ComboBox158"/>
    <control shapeId="1787" r:id="rId7" name="ComboBox157"/>
    <control shapeId="1786" r:id="rId8" name="ComboBox156"/>
    <control shapeId="1785" r:id="rId9" name="ComboBox153"/>
    <control shapeId="1784" r:id="rId10" name="ComboBox152"/>
    <control shapeId="1776" r:id="rId11" name="ComboBox141"/>
    <control shapeId="1775" r:id="rId12" name="ComboBox140"/>
    <control shapeId="1774" r:id="rId13" name="ComboBox139"/>
    <control shapeId="1773" r:id="rId14" name="ComboBox138"/>
    <control shapeId="1772" r:id="rId15" name="ComboBox137"/>
    <control shapeId="1771" r:id="rId16" name="ComboBox136"/>
    <control shapeId="1770" r:id="rId17" name="ComboBox135"/>
    <control shapeId="1769" r:id="rId18" name="ComboBox118"/>
    <control shapeId="1691" r:id="rId19" name="ComboBox100"/>
    <control shapeId="1690" r:id="rId20" name="ComboBox99"/>
    <control shapeId="1689" r:id="rId21" name="ComboBox98"/>
    <control shapeId="1688" r:id="rId22" name="ComboBox97"/>
    <control shapeId="1687" r:id="rId23" name="ComboBox96"/>
    <control shapeId="1686" r:id="rId24" name="ComboBox95"/>
    <control shapeId="1685" r:id="rId25" name="ComboBox94"/>
    <control shapeId="1684" r:id="rId26" name="ComboBox93"/>
    <control shapeId="1683" r:id="rId27" name="ComboBox92"/>
    <control shapeId="1682" r:id="rId28" name="ComboBox91"/>
    <control shapeId="1679" r:id="rId29" name="ComboBox88"/>
    <control shapeId="1678" r:id="rId30" name="ComboBox87"/>
    <control shapeId="1677" r:id="rId31" name="ComboBox86"/>
    <control shapeId="1676" r:id="rId32" name="ComboBox85"/>
    <control shapeId="1675" r:id="rId33" name="ComboBox84"/>
    <control shapeId="1674" r:id="rId34" name="ComboBox83"/>
    <control shapeId="1673" r:id="rId35" name="ComboBox82"/>
    <control shapeId="1672" r:id="rId36" name="ComboBox81"/>
    <control shapeId="1671" r:id="rId37" name="ComboBox80"/>
    <control shapeId="1666" r:id="rId38" name="ComboBox78"/>
    <control shapeId="1606" r:id="rId39" name="ComboBox397"/>
    <control shapeId="1605" r:id="rId40" name="ComboBox396"/>
    <control shapeId="1604" r:id="rId41" name="ComboBox395"/>
    <control shapeId="1603" r:id="rId42" name="ComboBox394"/>
    <control shapeId="1591" r:id="rId43" name="ComboBox384"/>
    <control shapeId="1590" r:id="rId44" name="ComboBox383"/>
    <control shapeId="1589" r:id="rId45" name="ComboBox382"/>
    <control shapeId="1588" r:id="rId46" name="ComboBox381"/>
    <control shapeId="1575" r:id="rId47" name="ComboBox371"/>
    <control shapeId="1574" r:id="rId48" name="ComboBox370"/>
    <control shapeId="1573" r:id="rId49" name="ComboBox369"/>
    <control shapeId="1572" r:id="rId50" name="ComboBox368"/>
    <control shapeId="1560" r:id="rId51" name="ComboBox358"/>
    <control shapeId="1559" r:id="rId52" name="ComboBox357"/>
    <control shapeId="1558" r:id="rId53" name="ComboBox356"/>
    <control shapeId="1557" r:id="rId54" name="ComboBox355"/>
    <control shapeId="1550" r:id="rId55" name="ComboBox348"/>
    <control shapeId="1549" r:id="rId56" name="ComboBox347"/>
    <control shapeId="1537" r:id="rId57" name="ComboBox340"/>
    <control shapeId="1536" r:id="rId58" name="ComboBox339"/>
    <control shapeId="1535" r:id="rId59" name="ComboBox338"/>
    <control shapeId="1534" r:id="rId60" name="ComboBox337"/>
    <control shapeId="1522" r:id="rId61" name="ComboBox327"/>
    <control shapeId="1521" r:id="rId62" name="ComboBox326"/>
    <control shapeId="1520" r:id="rId63" name="ComboBox325"/>
    <control shapeId="1519" r:id="rId64" name="ComboBox324"/>
    <control shapeId="1511" r:id="rId65" name="ComboBox317"/>
    <control shapeId="1510" r:id="rId66" name="ComboBox316"/>
    <control shapeId="1502" r:id="rId67" name="ComboBox309"/>
    <control shapeId="1501" r:id="rId68" name="ComboBox308"/>
    <control shapeId="1500" r:id="rId69" name="ComboBox307"/>
    <control shapeId="1499" r:id="rId70" name="ComboBox306"/>
    <control shapeId="1488" r:id="rId71" name="ComboBox296"/>
    <control shapeId="1487" r:id="rId72" name="ComboBox295"/>
    <control shapeId="1486" r:id="rId73" name="ComboBox294"/>
    <control shapeId="1485" r:id="rId74" name="ComboBox293"/>
    <control shapeId="1474" r:id="rId75" name="ComboBox283"/>
    <control shapeId="1473" r:id="rId76" name="ComboBox282"/>
    <control shapeId="1472" r:id="rId77" name="ComboBox281"/>
    <control shapeId="1471" r:id="rId78" name="ComboBox280"/>
    <control shapeId="1460" r:id="rId79" name="ComboBox270"/>
    <control shapeId="1459" r:id="rId80" name="ComboBox269"/>
    <control shapeId="1458" r:id="rId81" name="ComboBox268"/>
    <control shapeId="1457" r:id="rId82" name="ComboBox267"/>
    <control shapeId="1446" r:id="rId83" name="ComboBox257"/>
    <control shapeId="1445" r:id="rId84" name="ComboBox256"/>
    <control shapeId="1444" r:id="rId85" name="ComboBox255"/>
    <control shapeId="1443" r:id="rId86" name="ComboBox254"/>
    <control shapeId="1432" r:id="rId87" name="ComboBox244"/>
    <control shapeId="1431" r:id="rId88" name="ComboBox243"/>
    <control shapeId="1430" r:id="rId89" name="ComboBox242"/>
    <control shapeId="1429" r:id="rId90" name="ComboBox241"/>
    <control shapeId="1418" r:id="rId91" name="ComboBox231"/>
    <control shapeId="1417" r:id="rId92" name="ComboBox230"/>
    <control shapeId="1416" r:id="rId93" name="ComboBox229"/>
    <control shapeId="1415" r:id="rId94" name="ComboBox228"/>
    <control shapeId="1414" r:id="rId95" name="ComboBox26"/>
    <control shapeId="1404" r:id="rId96" name="ComboBox218"/>
    <control shapeId="1403" r:id="rId97" name="ComboBox217"/>
    <control shapeId="1402" r:id="rId98" name="ComboBox216"/>
    <control shapeId="1401" r:id="rId99" name="ComboBox215"/>
    <control shapeId="1400" r:id="rId100" name="ComboBox44"/>
    <control shapeId="1389" r:id="rId101" name="ComboBox205"/>
    <control shapeId="1388" r:id="rId102" name="ComboBox204"/>
    <control shapeId="1387" r:id="rId103" name="ComboBox203"/>
    <control shapeId="1386" r:id="rId104" name="ComboBox202"/>
    <control shapeId="1375" r:id="rId105" name="ComboBox191"/>
    <control shapeId="1374" r:id="rId106" name="ComboBox190"/>
    <control shapeId="1373" r:id="rId107" name="ComboBox189"/>
    <control shapeId="1372" r:id="rId108" name="ComboBox188"/>
    <control shapeId="1362" r:id="rId109" name="ComboBox178"/>
    <control shapeId="1361" r:id="rId110" name="ComboBox177"/>
    <control shapeId="1360" r:id="rId111" name="ComboBox176"/>
    <control shapeId="1359" r:id="rId112" name="ComboBox8"/>
    <control shapeId="1352" r:id="rId113" name="ComboBox169"/>
    <control shapeId="1351" r:id="rId114" name="ComboBox168"/>
    <control shapeId="1350" r:id="rId115" name="ComboBox167"/>
    <control shapeId="1340" r:id="rId116" name="ComboBox159"/>
    <control shapeId="1339" r:id="rId117" name="ComboBox77"/>
    <control shapeId="1334" r:id="rId118" name="ComboBox154"/>
    <control shapeId="1322" r:id="rId119" name="ComboBox145"/>
    <control shapeId="1321" r:id="rId120" name="ComboBox144"/>
    <control shapeId="1320" r:id="rId121" name="ComboBox143"/>
    <control shapeId="1318" r:id="rId122" name="ComboBox1"/>
    <control shapeId="1167" r:id="rId123" name="ComboBox2"/>
    <control shapeId="1168" r:id="rId124" name="ComboBox3"/>
    <control shapeId="1169" r:id="rId125" name="ComboBox4"/>
    <control shapeId="1171" r:id="rId126" name="ComboBox5"/>
    <control shapeId="1172" r:id="rId127" name="ComboBox6"/>
    <control shapeId="1173" r:id="rId128" name="ComboBox7"/>
    <control shapeId="1176" r:id="rId129" name="ComboBox9"/>
    <control shapeId="1177" r:id="rId130" name="ComboBox10"/>
    <control shapeId="1178" r:id="rId131" name="ComboBox11"/>
    <control shapeId="1179" r:id="rId132" name="ComboBox12"/>
    <control shapeId="1180" r:id="rId133" name="ComboBox13"/>
    <control shapeId="1181" r:id="rId134" name="ComboBox14"/>
    <control shapeId="1182" r:id="rId135" name="ComboBox15"/>
    <control shapeId="1183" r:id="rId136" name="ComboBox16"/>
    <control shapeId="1184" r:id="rId137" name="ComboBox17"/>
    <control shapeId="1185" r:id="rId138" name="ComboBox18"/>
    <control shapeId="1186" r:id="rId139" name="ComboBox19"/>
    <control shapeId="1187" r:id="rId140" name="ComboBox20"/>
    <control shapeId="1190" r:id="rId141" name="ComboBox22"/>
    <control shapeId="1191" r:id="rId142" name="ComboBox23"/>
    <control shapeId="1192" r:id="rId143" name="ComboBox24"/>
    <control shapeId="1193" r:id="rId144" name="ComboBox25"/>
    <control shapeId="1195" r:id="rId145" name="ComboBox27"/>
    <control shapeId="1196" r:id="rId146" name="ComboBox28"/>
    <control shapeId="1197" r:id="rId147" name="ComboBox29"/>
    <control shapeId="1198" r:id="rId148" name="ComboBox30"/>
    <control shapeId="1199" r:id="rId149" name="ComboBox31"/>
    <control shapeId="1200" r:id="rId150" name="ComboBox32"/>
    <control shapeId="1201" r:id="rId151" name="ComboBox33"/>
    <control shapeId="1202" r:id="rId152" name="ComboBox34"/>
    <control shapeId="1203" r:id="rId153" name="ComboBox35"/>
    <control shapeId="1204" r:id="rId154" name="ComboBox36"/>
    <control shapeId="1205" r:id="rId155" name="ComboBox37"/>
    <control shapeId="1206" r:id="rId156" name="ComboBox38"/>
    <control shapeId="1208" r:id="rId157" name="ComboBox40"/>
    <control shapeId="1209" r:id="rId158" name="ComboBox41"/>
    <control shapeId="1210" r:id="rId159" name="ComboBox42"/>
    <control shapeId="1211" r:id="rId160" name="ComboBox43"/>
    <control shapeId="1213" r:id="rId161" name="ComboBox45"/>
    <control shapeId="1214" r:id="rId162" name="ComboBox46"/>
    <control shapeId="1215" r:id="rId163" name="ComboBox47"/>
    <control shapeId="1216" r:id="rId164" name="ComboBox48"/>
    <control shapeId="1218" r:id="rId165" name="ComboBox49"/>
    <control shapeId="1219" r:id="rId166" name="ComboBox50"/>
    <control shapeId="1220" r:id="rId167" name="ComboBox51"/>
    <control shapeId="1221" r:id="rId168" name="ComboBox52"/>
    <control shapeId="1222" r:id="rId169" name="ComboBox53"/>
    <control shapeId="1223" r:id="rId170" name="ComboBox54"/>
    <control shapeId="1224" r:id="rId171" name="ComboBox55"/>
    <control shapeId="1225" r:id="rId172" name="ComboBox56"/>
    <control shapeId="1226" r:id="rId173" name="ComboBox57"/>
    <control shapeId="1227" r:id="rId174" name="ComboBox58"/>
    <control shapeId="1228" r:id="rId175" name="ComboBox59"/>
    <control shapeId="1229" r:id="rId176" name="ComboBox60"/>
    <control shapeId="1230" r:id="rId177" name="ComboBox61"/>
    <control shapeId="1231" r:id="rId178" name="ComboBox62"/>
    <control shapeId="1232" r:id="rId179" name="ComboBox63"/>
    <control shapeId="1233" r:id="rId180" name="ComboBox64"/>
    <control shapeId="1234" r:id="rId181" name="ComboBox65"/>
    <control shapeId="1235" r:id="rId182" name="ComboBox66"/>
    <control shapeId="1236" r:id="rId183" name="ComboBox67"/>
    <control shapeId="1237" r:id="rId184" name="ComboBox68"/>
    <control shapeId="1238" r:id="rId185" name="ComboBox69"/>
    <control shapeId="1239" r:id="rId186" name="ComboBox70"/>
    <control shapeId="1240" r:id="rId187" name="ComboBox71"/>
    <control shapeId="1241" r:id="rId188" name="ComboBox72"/>
    <control shapeId="1242" r:id="rId189" name="ComboBox73"/>
    <control shapeId="1243" r:id="rId190" name="ComboBox74"/>
    <control shapeId="1244" r:id="rId191" name="ComboBox75"/>
    <control shapeId="1245" r:id="rId192" name="ComboBox76"/>
    <control shapeId="1248" r:id="rId193" name="ComboBox79"/>
    <control shapeId="1315" r:id="rId194" name="ComboBox21"/>
    <control shapeId="1317" r:id="rId195" name="ComboBox39"/>
    <control shapeId="1335" r:id="rId196" name="ComboBox155"/>
    <control shapeId="1644" r:id="rId197" name="ComboBox423"/>
    <control shapeId="1645" r:id="rId198" name="ComboBox424"/>
    <control shapeId="1646" r:id="rId199" name="ComboBox425"/>
    <control shapeId="1648" r:id="rId200" name="ComboBox427"/>
    <control shapeId="1649" r:id="rId201" name="ComboBox428"/>
    <control shapeId="1650" r:id="rId202" name="ComboBox429"/>
    <control shapeId="1651" r:id="rId203" name="ComboBox430"/>
    <control shapeId="1652" r:id="rId204" name="ComboBox431"/>
    <control shapeId="1692" r:id="rId205" name="ComboBox101"/>
    <control shapeId="1693" r:id="rId206" name="ComboBox102"/>
    <control shapeId="1694" r:id="rId207" name="ComboBox103"/>
    <control shapeId="1695" r:id="rId208" name="ComboBox104"/>
    <control shapeId="1696" r:id="rId209" name="ComboBox106"/>
    <control shapeId="1697" r:id="rId210" name="ComboBox107"/>
    <control shapeId="1698" r:id="rId211" name="ComboBox108"/>
    <control shapeId="1700" r:id="rId212" name="ComboBox110"/>
    <control shapeId="1701" r:id="rId213" name="ComboBox111"/>
    <control shapeId="1702" r:id="rId214" name="ComboBox112"/>
    <control shapeId="1703" r:id="rId215" name="ComboBox113"/>
    <control shapeId="1704" r:id="rId216" name="ComboBox114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2:A31"/>
  <sheetViews>
    <sheetView workbookViewId="0">
      <selection activeCell="A32" sqref="A32"/>
    </sheetView>
  </sheetViews>
  <sheetFormatPr defaultRowHeight="15"/>
  <sheetData>
    <row r="2" spans="1:1">
      <c r="A2" t="s">
        <v>0</v>
      </c>
    </row>
    <row r="3" spans="1:1">
      <c r="A3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10" spans="1:1">
      <c r="A10" t="s">
        <v>1</v>
      </c>
    </row>
    <row r="11" spans="1:1">
      <c r="A11" t="s">
        <v>6</v>
      </c>
    </row>
    <row r="12" spans="1:1">
      <c r="A12" t="s">
        <v>7</v>
      </c>
    </row>
    <row r="13" spans="1:1">
      <c r="A13" t="s">
        <v>8</v>
      </c>
    </row>
    <row r="14" spans="1:1">
      <c r="A14" t="s">
        <v>9</v>
      </c>
    </row>
    <row r="16" spans="1:1">
      <c r="A16" s="14">
        <v>1</v>
      </c>
    </row>
    <row r="17" spans="1:1">
      <c r="A17" s="14">
        <v>2</v>
      </c>
    </row>
    <row r="18" spans="1:1">
      <c r="A18" s="14">
        <v>3</v>
      </c>
    </row>
    <row r="19" spans="1:1">
      <c r="A19" s="14">
        <v>4</v>
      </c>
    </row>
    <row r="20" spans="1:1">
      <c r="A20" s="14">
        <v>5</v>
      </c>
    </row>
    <row r="21" spans="1:1">
      <c r="A21" s="14">
        <v>6</v>
      </c>
    </row>
    <row r="22" spans="1:1">
      <c r="A22" s="14">
        <v>7</v>
      </c>
    </row>
    <row r="23" spans="1:1">
      <c r="A23" s="14">
        <v>8</v>
      </c>
    </row>
    <row r="25" spans="1:1">
      <c r="A25" t="s">
        <v>68</v>
      </c>
    </row>
    <row r="26" spans="1:1">
      <c r="A26" t="s">
        <v>69</v>
      </c>
    </row>
    <row r="27" spans="1:1">
      <c r="A27" t="s">
        <v>72</v>
      </c>
    </row>
    <row r="29" spans="1:1">
      <c r="A29" t="s">
        <v>95</v>
      </c>
    </row>
    <row r="30" spans="1:1">
      <c r="A30" t="s">
        <v>93</v>
      </c>
    </row>
    <row r="31" spans="1:1">
      <c r="A31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X92"/>
  <sheetViews>
    <sheetView zoomScale="85" zoomScaleNormal="85" workbookViewId="0">
      <selection activeCell="C10" sqref="C10"/>
    </sheetView>
  </sheetViews>
  <sheetFormatPr defaultRowHeight="15"/>
  <cols>
    <col min="1" max="1" width="48.140625" style="8" bestFit="1" customWidth="1"/>
    <col min="2" max="2" width="17.5703125" style="8" customWidth="1"/>
    <col min="3" max="3" width="22.140625" style="8" customWidth="1"/>
    <col min="4" max="4" width="15.85546875" style="21" bestFit="1" customWidth="1"/>
    <col min="5" max="5" width="22" style="21" bestFit="1" customWidth="1"/>
    <col min="6" max="6" width="12" style="21" bestFit="1" customWidth="1"/>
    <col min="7" max="7" width="16.7109375" style="21" bestFit="1" customWidth="1"/>
    <col min="8" max="8" width="11.5703125" style="21" bestFit="1" customWidth="1"/>
    <col min="9" max="9" width="15.85546875" style="21" bestFit="1" customWidth="1"/>
    <col min="10" max="10" width="22" style="21" bestFit="1" customWidth="1"/>
    <col min="11" max="11" width="12" style="21" bestFit="1" customWidth="1"/>
    <col min="12" max="12" width="11.5703125" style="21" bestFit="1" customWidth="1"/>
    <col min="13" max="13" width="15.85546875" style="21" bestFit="1" customWidth="1"/>
    <col min="14" max="14" width="22" style="21" bestFit="1" customWidth="1"/>
    <col min="15" max="15" width="12" style="21" bestFit="1" customWidth="1"/>
    <col min="16" max="16" width="11.5703125" style="21" bestFit="1" customWidth="1"/>
    <col min="17" max="17" width="15.85546875" style="21" bestFit="1" customWidth="1"/>
    <col min="18" max="18" width="22" style="21" bestFit="1" customWidth="1"/>
    <col min="19" max="19" width="12" style="21" bestFit="1" customWidth="1"/>
    <col min="20" max="20" width="11.5703125" style="21" bestFit="1" customWidth="1"/>
    <col min="21" max="21" width="15.85546875" style="21" bestFit="1" customWidth="1"/>
    <col min="22" max="22" width="22" style="21" bestFit="1" customWidth="1"/>
    <col min="23" max="23" width="12" style="21" bestFit="1" customWidth="1"/>
    <col min="24" max="24" width="11.5703125" style="21" bestFit="1" customWidth="1"/>
    <col min="25" max="16384" width="9.140625" style="8"/>
  </cols>
  <sheetData>
    <row r="1" spans="1:24">
      <c r="D1" s="21">
        <f>SUM(D14:D15,D36,IF(D8="BT",($B$9+$C$9),IF(D8="BTLE",($B$10+$C$10),IF(D8="BT Dual Mode",($B$11+$C$11),IF(D8="Zigbee",($B$12+$C$12),0)))),IF(OR(D16="USB",D16="USB-CDC"),$C$16,0),IF(D21="Yes",$C$21,0),IF(D22="Yes",$C$22,0),IF(D26="Yes",$C$26,0),IF(D38="One Socket",$C$39,IF(D38="Two Sockets",$C$40)),IF(D44="Yes",$C$44,0),IF(OR(D47="Yes",D49="Yes",D61="Yes"),$C$47,0),IF(D49="Yes",$C$49,0),IF(D51="Yes",$C$51,0),IF(D53="Yes",$C$53,0),IF(OR(D55="Yes",D57="Yes",D59="Yes"),$C$55,0),IF(D57="Yes",$C$57,0),IF(D59="Yes",$C$59,0),IF(D61="Yes",$C$61,0),IF(D63="Yes",$C$63,0),IF(D65="Yes",$C$65,0),IF(D67="Yes",$C$67,0),IF(D69="Yes",$C$69,0))</f>
        <v>17880</v>
      </c>
      <c r="E1" s="21">
        <f>SUM(E14:E15,E36,IF(E8="BT",($B$9+$C$9),IF(E8="BTLE",($B$10+$C$10),IF(E8="BT Dual Mode",($B$11+$C$11),IF(E8="Zigbee",($B$12+$C$12),0)))),IF(OR(E16="USB",E16="USB-CDC"),$C$16,0),IF(E21="Yes",$C$21,0),IF(E22="Yes",$C$22,0),IF(E26="Yes",$C$26,0),IF(E38="One Socket",$C$41,IF(E38="Two Sockets",$C$42)),IF(E44="Yes",$C$44,0),IF(OR(E47="Yes",E49="Yes",E61="Yes"),$C$47,0),IF(E49="Yes",$C$49,0),IF(E51="Yes",$C$51,0),IF(E53="Yes",$C$53,0),IF(OR(E55="Yes",E57="Yes",E59="Yes"),$C$55,0),IF(E57="Yes",$C$57,0),IF(E59="Yes",$C$59,0),IF(E61="Yes",$C$61,0),IF(E63="Yes",$C$63,0),IF(E65="Yes",$C$65,0),IF(E67="Yes",$C$67,0),IF(E69="Yes",$C$69,0))</f>
        <v>37848</v>
      </c>
      <c r="F1" s="21">
        <f>SUM(F14:F15,F36,IF(F8="BT",($B$9+$C$9),IF(F8="BTLE",($B$10+$C$10),IF(F8="BT Dual Mode",($B$11+$C$11),IF(F8="Zigbee",($B$12+$C$12),0)))),IF(OR(F16="USB",F16="USB-CDC"),$C$16,0),IF(F21="Yes",$C$21,0),IF(F22="Yes",$C$22,0),IF(F26="Yes",$C$26,0),IF(F38="One Socket",$C$39,IF(F38="Two Sockets",$C$40)),IF(F44="Yes",$C$44,0),IF(OR(F47="Yes",F49="Yes",F61="Yes"),$C$47,0),IF(F49="Yes",$C$49,0),IF(F51="Yes",$C$51,0),IF(F53="Yes",$C$53,0),IF(OR(F55="Yes",F57="Yes",F59="Yes"),$C$55,0),IF(F57="Yes",$C$57,0),IF(F59="Yes",$C$59,0),IF(F61="Yes",$C$61,0),IF(F63="Yes",$C$63,0),IF(F65="Yes",$C$65,0),IF(F67="Yes",$C$67,0),IF(F69="Yes",$C$69,0))</f>
        <v>14808</v>
      </c>
      <c r="G1" s="21">
        <f>SUM(G14:G15,G36,IF(G8="BT",($B$9+$C$9),IF(G8="BTLE",($B$10+$C$10),IF(G8="BT Dual Mode",($B$11+$C$11),IF(G8="Zigbee",($B$12+$C$12),0)))),IF(OR(G16="USB",G16="USB-CDC"),$C$16,0),IF(G21="Yes",$C$21,0),IF(G22="Yes",$C$22,0),IF(G26="Yes",$C$26,0),IF(G38="One Socket",$C$39,IF(G38="Two Sockets",$C$40)),IF(G44="Yes",$C$44,0),IF(OR(G47="Yes",G49="Yes",G61="Yes"),$C$47,0),IF(G49="Yes",$C$49,0),IF(G51="Yes",$C$51,0),IF(G53="Yes",$C$53,0),IF(OR(G55="Yes",G57="Yes",G59="Yes"),$C$55,0),IF(G57="Yes",$C$57,0),IF(G59="Yes",$C$59,0),IF(G61="Yes",$C$61,0),IF(G63="Yes",$C$63,0),IF(G65="Yes",$C$65,0),IF(G67="Yes",$C$67,0),IF(G69="Yes",$C$69,0))</f>
        <v>38452</v>
      </c>
      <c r="H1" s="21">
        <f>SUM(H14:H15,H36,IF(H8="BT",($B$9+$C$9),IF(H8="BTLE",($B$10+$C$10),IF(H8="BT Dual Mode",($B$11+$C$11),IF(H8="Zigbee",($B$12+$C$12),0)))),IF(OR(H16="USB",H16="USB-CDC"),$C$16,0),IF(H21="Yes",$C$21,0),IF(H22="Yes",$C$22,0),IF(H26="Yes",$C$26,0),IF(H38="One Socket",$C$39,IF(H38="Two Sockets",$C$40)),IF(H44="Yes",$C$44,0),IF(OR(H47="Yes",H49="Yes",H61="Yes"),$C$47,0),IF(H49="Yes",$C$49,0),IF(H51="Yes",$C$51,0),IF(H53="Yes",$C$53,0),IF(OR(H55="Yes",H57="Yes",H59="Yes"),$C$55,0),IF(H57="Yes",$C$57,0),IF(H59="Yes",$C$59,0),IF(H61="Yes",$C$61,0),IF(H63="Yes",$C$63,0),IF(H65="Yes",$C$65,0),IF(H67="Yes",$C$67,0),IF(H69="Yes",$C$69,0))</f>
        <v>31744</v>
      </c>
      <c r="I1" s="21">
        <f>SUM(I14:I15,I36,IF(I8="BT",($B$9+$C$9),IF(I8="BTLE",($B$10+$C$10+$I$72),IF(I8="BT Dual Mode",($B$11+$C$11),IF(I8="Zigbee",($B$12+$C$12),0)))),IF(OR(I16="USB",I16="USB-CDC"),$C$16,0),IF(I21="Yes",$C$21,0),IF(I22="Yes",$C$22,0),IF(I26="Yes",$C$26,0),IF(I38="One Socket",$C$39,IF(I38="Two Sockets",$C$40)),IF(I44="Yes",$C$44,0),IF(OR(I47="Yes",I49="Yes",I61="Yes"),$C$47,0),IF(I49="Yes",$C$49,0),IF(I51="Yes",$C$51,0),IF(I53="Yes",$C$53,0),IF(OR(I55="Yes",I57="Yes",I59="Yes"),$C$55,0),IF(I57="Yes",$C$57,0),IF(I59="Yes",$C$59,0),IF(I61="Yes",$C$61,0),IF(I63="Yes",$C$63,0),IF(I65="Yes",$C$65,0),IF(I67="Yes",$C$67,0),IF(I69="Yes",$C$69,0))</f>
        <v>13784</v>
      </c>
      <c r="J1" s="21">
        <f>SUM(J14:J15,J36,IF(J8="BT",($B$9+$C$9),IF(J8="BTLE",($B$10+$C$10+$J$72),IF(J8="BT Dual Mode",($B$11+$C$11),IF(J8="Zigbee",($B$12+$C$12),0)))),IF(OR(J16="USB",J16="USB-CDC"),$C$16,0),IF(J21="Yes",$C$21,0),IF(J22="Yes",$C$22,0),IF(J26="Yes",$C$26,0),IF(J38="One Socket",$C$41,IF(J38="Two Sockets",$C$42)),IF(J44="Yes",$C$44,0),IF(OR(J47="Yes",J49="Yes",J61="Yes"),$C$47,0),IF(J49="Yes",$C$49,0),IF(J51="Yes",$C$51,0),IF(J53="Yes",$C$53,0),IF(OR(J55="Yes",J57="Yes",J59="Yes"),$C$55,0),IF(J57="Yes",$C$57,0),IF(J59="Yes",$C$59,0),IF(J61="Yes",$C$61,0),IF(J63="Yes",$C$63,0),IF(J65="Yes",$C$65,0),IF(J67="Yes",$C$67,0),IF(J69="Yes",$C$69,0))</f>
        <v>35800</v>
      </c>
      <c r="K1" s="21">
        <f>SUM(K14:K15,K36,IF(K8="BT",($B$9+$C$9),IF(K8="BTLE",($B$10+$C$10+$K$72),IF(K8="BT Dual Mode",($B$11+$C$11),IF(K8="Zigbee",($B$12+$C$12),0)))),IF(OR(K16="USB",K16="USB-CDC"),$C$16,0),IF(K21="Yes",$C$21,0),IF(K22="Yes",$C$22,0),IF(K26="Yes",$C$26,0),IF(K38="One Socket",$C$39,IF(K38="Two Sockets",$C$40)),IF(K44="Yes",$C$44,0),IF(OR(K47="Yes",K49="Yes",K61="Yes"),$C$47,0),IF(K49="Yes",$C$49,0),IF(K51="Yes",$C$51,0),IF(K53="Yes",$C$53,0),IF(OR(K55="Yes",K57="Yes",K59="Yes"),$C$55,0),IF(K57="Yes",$C$57,0),IF(K59="Yes",$C$59,0),IF(K61="Yes",$C$61,0),IF(K63="Yes",$C$63,0),IF(K65="Yes",$C$65,0),IF(K67="Yes",$C$67,0),IF(K69="Yes",$C$69,0))</f>
        <v>14808</v>
      </c>
      <c r="L1" s="21">
        <f>SUM(L14:L15,L36,IF(L8="BT",($B$9+$C$9),IF(L8="BTLE",($B$10+$C$10+$L$72),IF(L8="BT Dual Mode",($B$11+$C$11),IF(L8="Zigbee",($B$12+$C$12),0)))),IF(OR(L16="USB",L16="USB-CDC"),$C$16,0),IF(L21="Yes",$C$21,0),IF(L22="Yes",$C$22,0),IF(L26="Yes",$C$26,0),IF(L38="One Socket",$C$39,IF(L38="Two Sockets",$C$40)),IF(L44="Yes",$C$44,0),IF(OR(L47="Yes",L49="Yes",L61="Yes"),$C$47,0),IF(L49="Yes",$C$49,0),IF(L51="Yes",$C$51,0),IF(L53="Yes",$C$53,0),IF(OR(L55="Yes",L57="Yes",L59="Yes"),$C$55,0),IF(L57="Yes",$C$57,0),IF(L59="Yes",$C$59,0),IF(L61="Yes",$C$61,0),IF(L63="Yes",$C$63,0),IF(L65="Yes",$C$65,0),IF(L67="Yes",$C$67,0),IF(L69="Yes",$C$69,0))</f>
        <v>31744</v>
      </c>
    </row>
    <row r="2" spans="1:24">
      <c r="D2" s="21" t="str">
        <f t="shared" ref="D2:L2" si="0">IF(D7&gt;D1,IF(D26="yes",IF(OR(AND(D38="Two Sockets",D4&gt;1),AND(D38="One Socket",D4&gt;0),AND(D38="No",D4&gt;0)),"Feasible","Not Feasible" ),"Feasible"),"Not Feasible")</f>
        <v>Feasible</v>
      </c>
      <c r="E2" s="21" t="str">
        <f t="shared" si="0"/>
        <v>Feasible</v>
      </c>
      <c r="F2" s="21" t="str">
        <f t="shared" si="0"/>
        <v>Feasible</v>
      </c>
      <c r="G2" s="21" t="str">
        <f t="shared" si="0"/>
        <v>Feasible</v>
      </c>
      <c r="H2" s="21" t="str">
        <f t="shared" si="0"/>
        <v>Feasible</v>
      </c>
      <c r="I2" s="21" t="str">
        <f t="shared" si="0"/>
        <v>Feasible</v>
      </c>
      <c r="J2" s="21" t="str">
        <f t="shared" si="0"/>
        <v>Feasible</v>
      </c>
      <c r="K2" s="21" t="str">
        <f t="shared" si="0"/>
        <v>Feasible</v>
      </c>
      <c r="L2" s="21" t="str">
        <f t="shared" si="0"/>
        <v>Feasible</v>
      </c>
    </row>
    <row r="3" spans="1:24">
      <c r="D3" s="21">
        <f>IF(D7&gt;D1,D7-D1,"Not Feasible")</f>
        <v>103288</v>
      </c>
      <c r="E3" s="21">
        <f t="shared" ref="E3:L3" si="1">IF(E7&gt;E1,E7-E1,"Not Feasible")</f>
        <v>33284</v>
      </c>
      <c r="F3" s="21">
        <f t="shared" si="1"/>
        <v>56324</v>
      </c>
      <c r="G3" s="21">
        <f t="shared" si="1"/>
        <v>32680</v>
      </c>
      <c r="H3" s="21">
        <f>IF(H7&gt;H1,H7-H1,"Not Feasible")</f>
        <v>39388</v>
      </c>
      <c r="I3" s="21">
        <f>IF(I7&gt;I1,I7-I1,"Not Feasible")</f>
        <v>57348</v>
      </c>
      <c r="J3" s="21">
        <f t="shared" si="1"/>
        <v>35332</v>
      </c>
      <c r="K3" s="21">
        <f t="shared" si="1"/>
        <v>56324</v>
      </c>
      <c r="L3" s="21">
        <f t="shared" si="1"/>
        <v>39388</v>
      </c>
    </row>
    <row r="4" spans="1:24">
      <c r="D4" s="21">
        <f t="shared" ref="D4:L4" si="2">IF(D26="Yes",IF(D7&gt;D1,IF(FLOOR((D79+4096)/4456,1)&gt;10,10,FLOOR((D79+4096)/4456,1)),0),0)</f>
        <v>0</v>
      </c>
      <c r="E4" s="21">
        <f t="shared" si="2"/>
        <v>0</v>
      </c>
      <c r="F4" s="21">
        <f t="shared" si="2"/>
        <v>0</v>
      </c>
      <c r="G4" s="21">
        <f t="shared" si="2"/>
        <v>0</v>
      </c>
      <c r="H4" s="21">
        <f t="shared" si="2"/>
        <v>0</v>
      </c>
      <c r="I4" s="21">
        <f t="shared" si="2"/>
        <v>0</v>
      </c>
      <c r="J4" s="21">
        <f t="shared" si="2"/>
        <v>0</v>
      </c>
      <c r="K4" s="21">
        <f t="shared" si="2"/>
        <v>0</v>
      </c>
      <c r="L4" s="21">
        <f t="shared" si="2"/>
        <v>0</v>
      </c>
    </row>
    <row r="5" spans="1:24" s="10" customFormat="1">
      <c r="A5" s="57"/>
      <c r="B5" s="21"/>
      <c r="C5" s="21"/>
      <c r="D5" s="57" t="s">
        <v>10</v>
      </c>
      <c r="E5" s="57"/>
      <c r="F5" s="57"/>
      <c r="G5" s="57"/>
      <c r="H5" s="57"/>
      <c r="I5" s="57" t="s">
        <v>67</v>
      </c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</row>
    <row r="6" spans="1:24" s="10" customFormat="1" ht="15.75" thickBot="1">
      <c r="A6" s="57"/>
      <c r="B6" s="21"/>
      <c r="C6" s="21"/>
      <c r="D6" s="21" t="s">
        <v>11</v>
      </c>
      <c r="E6" s="21" t="s">
        <v>12</v>
      </c>
      <c r="F6" s="21" t="s">
        <v>13</v>
      </c>
      <c r="G6" s="21" t="s">
        <v>57</v>
      </c>
      <c r="H6" s="21" t="s">
        <v>14</v>
      </c>
      <c r="I6" s="21" t="s">
        <v>11</v>
      </c>
      <c r="J6" s="21" t="s">
        <v>12</v>
      </c>
      <c r="K6" s="21" t="s">
        <v>13</v>
      </c>
      <c r="L6" s="21" t="s">
        <v>14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2.95" customHeight="1" thickBot="1">
      <c r="A7" s="8" t="s">
        <v>15</v>
      </c>
      <c r="D7" s="22">
        <f>C78+IF(D74="256K",$C$75,0)+IF(D74="320K",$C$76,0)+IF(D74="384K",$C$77,0)-IF(D81="Yes",$C$81,0)</f>
        <v>121168</v>
      </c>
      <c r="E7" s="22">
        <f>C78+ IF(E74="256K",$C$75,0)+ IF(E74="320K",$C$76,0)+ IF(E74="384K",$C$77,0)- IF(E81="Yes",$C$81,0)</f>
        <v>71132</v>
      </c>
      <c r="F7" s="22">
        <f>C78+ IF(F74="256K",$C$75,0)+ IF(F74="320K",$C$76,0)+ IF(F74="384K",$C$77,0)- IF(F81="Yes",$C$81,0)</f>
        <v>71132</v>
      </c>
      <c r="G7" s="22">
        <f>C78 + IF(G74="256K",$C$75,0)+ IF(G74="320K",$C$76,0)+ IF(G74="384K",$C$77,0)- IF(G81="Yes",$C$81,0)</f>
        <v>71132</v>
      </c>
      <c r="H7" s="22">
        <f>C78 + IF(H74="256K",$C$75,0)+ IF(H74="320K",$C$76,0)+ IF(H74="384K",$C$77,0)- IF(H81="Yes",$C$81,0)</f>
        <v>71132</v>
      </c>
      <c r="I7" s="22">
        <f>C78+ IF(I74="256K",$C$75,0)+ IF(I74="320K",$C$76,0)+ IF(I74="384K",$C$77,0)-IF(I82="Yes",$C$82,0)</f>
        <v>71132</v>
      </c>
      <c r="J7" s="22">
        <f>C78 + IF(J74="256K",$C$75,0)+ IF(J74="320K",$C$76,0)+ IF(J74="384K",$C$77,0) - IF(J82="Yes",$C$82,0)</f>
        <v>71132</v>
      </c>
      <c r="K7" s="22">
        <f>C78+ IF(K74="256K",$C$75,0)+ IF(K74="320K",$C$76,0)+ IF(K74="384K",$C$77,0)- IF(K82="Yes",$C$82,0)</f>
        <v>71132</v>
      </c>
      <c r="L7" s="22">
        <f>C78+ IF(L74="256K",$C$75,0)+ IF(L74="320K",$C$76,0)+ IF(L74="384K",$C$77,0) - IF(L82="Yes",$C$82,0)</f>
        <v>71132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s="9" customFormat="1" ht="12.95" customHeight="1" thickBot="1">
      <c r="A8" s="23" t="s">
        <v>60</v>
      </c>
      <c r="B8" s="24" t="s">
        <v>65</v>
      </c>
      <c r="C8" s="24" t="s">
        <v>66</v>
      </c>
      <c r="D8" s="21" t="s">
        <v>20</v>
      </c>
      <c r="E8" s="21" t="s">
        <v>20</v>
      </c>
      <c r="F8" s="21" t="s">
        <v>20</v>
      </c>
      <c r="G8" s="21" t="s">
        <v>20</v>
      </c>
      <c r="H8" s="21" t="s">
        <v>20</v>
      </c>
      <c r="I8" s="1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s="9" customFormat="1" ht="12.95" customHeight="1" thickBot="1">
      <c r="A9" s="24" t="s">
        <v>61</v>
      </c>
      <c r="B9" s="25">
        <v>24024</v>
      </c>
      <c r="C9" s="24">
        <f>4476+15192+5120</f>
        <v>24788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s="9" customFormat="1" ht="12.95" customHeight="1" thickBot="1">
      <c r="A10" s="26" t="s">
        <v>62</v>
      </c>
      <c r="B10" s="25">
        <v>24034</v>
      </c>
      <c r="C10" s="24">
        <f>(9 * 1024) + 4476+13244</f>
        <v>26936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s="9" customFormat="1" ht="12.95" customHeight="1" thickBot="1">
      <c r="A11" s="26" t="s">
        <v>64</v>
      </c>
      <c r="B11" s="25">
        <f>(5080 + 22.5*1024)</f>
        <v>28120</v>
      </c>
      <c r="C11" s="24">
        <f>4476+13244+15192+(14 * 1024)</f>
        <v>47248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s="9" customFormat="1" ht="12.95" customHeight="1">
      <c r="A12" s="26" t="s">
        <v>63</v>
      </c>
      <c r="B12" s="24">
        <v>0</v>
      </c>
      <c r="C12" s="31">
        <f>16860+5120+2048</f>
        <v>24028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s="9" customFormat="1" ht="12.95" customHeight="1">
      <c r="A13" s="24"/>
      <c r="B13" s="24"/>
      <c r="C13" s="24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12.2" customHeight="1">
      <c r="A14" s="8" t="s">
        <v>16</v>
      </c>
      <c r="D14" s="8">
        <f>13*1024</f>
        <v>13312</v>
      </c>
      <c r="E14" s="8">
        <f>34.5*1024+2048</f>
        <v>37376</v>
      </c>
      <c r="F14" s="13">
        <f>IF(F20="yes",(19*1024)+(F19*1200),(14*1024)+(F19*800))</f>
        <v>14336</v>
      </c>
      <c r="G14" s="8">
        <f>34.5*1024</f>
        <v>35328</v>
      </c>
      <c r="H14" s="8">
        <f>28*1024</f>
        <v>28672</v>
      </c>
      <c r="I14" s="8">
        <f>13*1024</f>
        <v>13312</v>
      </c>
      <c r="J14" s="8">
        <f>34.5*1024</f>
        <v>35328</v>
      </c>
      <c r="K14" s="13">
        <f>IF(K20="yes",(19*1024)+(K19*1200),(14*1024)+(K19*800))</f>
        <v>14336</v>
      </c>
      <c r="L14" s="8">
        <f>28*1024</f>
        <v>28672</v>
      </c>
      <c r="M14" s="8"/>
      <c r="N14" s="8"/>
      <c r="O14" s="13"/>
      <c r="P14" s="8"/>
      <c r="Q14" s="8"/>
      <c r="R14" s="8"/>
      <c r="S14" s="13"/>
      <c r="T14" s="8"/>
      <c r="U14" s="8"/>
      <c r="V14" s="8"/>
      <c r="W14" s="13"/>
      <c r="X14" s="8"/>
    </row>
    <row r="15" spans="1:24" ht="12.2" customHeight="1">
      <c r="A15" s="8" t="s">
        <v>17</v>
      </c>
      <c r="D15" s="8">
        <v>472</v>
      </c>
      <c r="E15" s="8">
        <v>472</v>
      </c>
      <c r="F15" s="13">
        <f>472*(F19+1)</f>
        <v>472</v>
      </c>
      <c r="G15" s="13">
        <f>472*(G19+2)+2180</f>
        <v>3124</v>
      </c>
      <c r="H15" s="8">
        <v>3072</v>
      </c>
      <c r="I15" s="8">
        <v>472</v>
      </c>
      <c r="J15" s="8">
        <v>472</v>
      </c>
      <c r="K15" s="13">
        <f>472*(K19+1)</f>
        <v>472</v>
      </c>
      <c r="L15" s="8">
        <v>3072</v>
      </c>
      <c r="M15" s="8"/>
      <c r="N15" s="8"/>
      <c r="O15" s="13"/>
      <c r="P15" s="8"/>
      <c r="Q15" s="8"/>
      <c r="R15" s="8"/>
      <c r="S15" s="13"/>
      <c r="T15" s="8"/>
      <c r="U15" s="8"/>
      <c r="V15" s="8"/>
      <c r="W15" s="13"/>
      <c r="X15" s="8"/>
    </row>
    <row r="16" spans="1:24" s="10" customFormat="1">
      <c r="A16" s="11" t="s">
        <v>18</v>
      </c>
      <c r="B16" s="11"/>
      <c r="C16" s="8">
        <v>2048</v>
      </c>
      <c r="D16" s="21" t="s">
        <v>3</v>
      </c>
      <c r="E16" s="21"/>
      <c r="F16" s="21"/>
      <c r="G16" s="21"/>
      <c r="H16" s="21"/>
      <c r="I16" s="38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s="10" customFormat="1">
      <c r="A17" s="11"/>
      <c r="B17" s="11"/>
      <c r="C17" s="8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spans="1:24">
      <c r="A18" s="10" t="s">
        <v>19</v>
      </c>
      <c r="B18" s="10"/>
    </row>
    <row r="19" spans="1:24">
      <c r="A19" s="8" t="s">
        <v>54</v>
      </c>
      <c r="D19" s="21" t="s">
        <v>20</v>
      </c>
      <c r="E19" s="21" t="s">
        <v>20</v>
      </c>
      <c r="H19" s="21" t="s">
        <v>20</v>
      </c>
      <c r="I19" s="21" t="s">
        <v>20</v>
      </c>
      <c r="J19" s="21" t="s">
        <v>20</v>
      </c>
      <c r="L19" s="21" t="s">
        <v>20</v>
      </c>
    </row>
    <row r="20" spans="1:24">
      <c r="A20" s="12" t="s">
        <v>52</v>
      </c>
      <c r="B20" s="12"/>
      <c r="D20" s="21" t="s">
        <v>20</v>
      </c>
      <c r="E20" s="21" t="s">
        <v>20</v>
      </c>
      <c r="G20" s="21" t="s">
        <v>20</v>
      </c>
      <c r="H20" s="21" t="s">
        <v>20</v>
      </c>
      <c r="I20" s="21" t="s">
        <v>20</v>
      </c>
      <c r="J20" s="21" t="s">
        <v>20</v>
      </c>
      <c r="L20" s="21" t="s">
        <v>20</v>
      </c>
    </row>
    <row r="21" spans="1:24" ht="15.75" thickBot="1">
      <c r="A21" s="12" t="s">
        <v>53</v>
      </c>
      <c r="B21" s="27"/>
      <c r="C21" s="24">
        <f>4*1024</f>
        <v>4096</v>
      </c>
      <c r="D21" s="28" t="s">
        <v>0</v>
      </c>
      <c r="E21" s="21" t="s">
        <v>20</v>
      </c>
      <c r="F21" s="21" t="s">
        <v>20</v>
      </c>
      <c r="G21" s="21" t="s">
        <v>20</v>
      </c>
      <c r="H21" s="21" t="s">
        <v>20</v>
      </c>
      <c r="I21" s="38" t="s">
        <v>1</v>
      </c>
      <c r="J21" s="38" t="s">
        <v>20</v>
      </c>
      <c r="K21" s="21" t="s">
        <v>20</v>
      </c>
      <c r="L21" s="21" t="s">
        <v>20</v>
      </c>
    </row>
    <row r="22" spans="1:24" ht="15.75" thickBot="1">
      <c r="A22" s="8" t="s">
        <v>22</v>
      </c>
      <c r="B22" s="24"/>
      <c r="C22" s="25">
        <v>5430</v>
      </c>
      <c r="D22" s="28" t="s">
        <v>20</v>
      </c>
      <c r="E22" s="21" t="s">
        <v>20</v>
      </c>
      <c r="F22" s="21" t="s">
        <v>20</v>
      </c>
      <c r="G22" s="21" t="s">
        <v>20</v>
      </c>
      <c r="H22" s="21" t="s">
        <v>20</v>
      </c>
    </row>
    <row r="23" spans="1:24">
      <c r="B23" s="24"/>
      <c r="C23" s="24"/>
      <c r="D23" s="28"/>
    </row>
    <row r="24" spans="1:24">
      <c r="A24" s="10" t="s">
        <v>23</v>
      </c>
      <c r="B24" s="23"/>
      <c r="C24" s="24"/>
      <c r="D24" s="28"/>
    </row>
    <row r="25" spans="1:24">
      <c r="B25" s="24"/>
      <c r="C25" s="24"/>
      <c r="D25" s="28"/>
    </row>
    <row r="26" spans="1:24">
      <c r="A26" s="8" t="s">
        <v>24</v>
      </c>
      <c r="B26" s="24"/>
      <c r="C26" s="32">
        <f>(2048+512+1)+184+1413</f>
        <v>4158</v>
      </c>
      <c r="D26" s="28" t="s">
        <v>1</v>
      </c>
      <c r="N26" s="51"/>
    </row>
    <row r="27" spans="1:24">
      <c r="B27" s="24"/>
      <c r="C27" s="24"/>
      <c r="D27" s="28"/>
    </row>
    <row r="28" spans="1:24">
      <c r="A28" s="8" t="s">
        <v>25</v>
      </c>
      <c r="B28" s="24">
        <v>1260</v>
      </c>
      <c r="C28" s="24"/>
      <c r="D28" s="28" t="s">
        <v>1</v>
      </c>
    </row>
    <row r="29" spans="1:24">
      <c r="A29" s="8" t="s">
        <v>75</v>
      </c>
      <c r="B29" s="24">
        <v>3508</v>
      </c>
      <c r="C29" s="24"/>
      <c r="D29" s="28"/>
    </row>
    <row r="30" spans="1:24">
      <c r="A30" s="8" t="s">
        <v>76</v>
      </c>
      <c r="B30" s="24">
        <v>3976</v>
      </c>
      <c r="C30" s="24"/>
      <c r="D30" s="28"/>
    </row>
    <row r="31" spans="1:24">
      <c r="A31" s="8" t="s">
        <v>26</v>
      </c>
      <c r="B31" s="32">
        <v>1772</v>
      </c>
      <c r="C31" s="24"/>
      <c r="D31" s="28" t="s">
        <v>1</v>
      </c>
    </row>
    <row r="32" spans="1:24">
      <c r="A32" s="8" t="s">
        <v>27</v>
      </c>
      <c r="B32" s="32">
        <v>2080</v>
      </c>
      <c r="C32" s="24"/>
      <c r="D32" s="28" t="s">
        <v>1</v>
      </c>
    </row>
    <row r="33" spans="1:12">
      <c r="A33" s="9" t="s">
        <v>77</v>
      </c>
      <c r="B33" s="32">
        <v>2392</v>
      </c>
      <c r="C33" s="24"/>
      <c r="D33" s="28" t="s">
        <v>1</v>
      </c>
    </row>
    <row r="34" spans="1:12">
      <c r="A34" s="9" t="s">
        <v>78</v>
      </c>
      <c r="B34" s="26">
        <v>3416</v>
      </c>
      <c r="C34" s="24"/>
      <c r="D34" s="28"/>
    </row>
    <row r="35" spans="1:12">
      <c r="A35" s="9" t="s">
        <v>84</v>
      </c>
      <c r="B35" s="26">
        <v>1592</v>
      </c>
      <c r="C35" s="24"/>
      <c r="D35" s="28"/>
    </row>
    <row r="36" spans="1:12">
      <c r="A36" s="9" t="s">
        <v>79</v>
      </c>
      <c r="B36" s="24"/>
      <c r="C36" s="24"/>
      <c r="D36" s="28">
        <f>MAX(IF($D28="yes",$B28,0),IF($D29="yes",$B29,0),IF(D30="yes",$B30,0),IF(D31="yes",$B31,0),IF(D32="yes",$B32,0),IF(D33="yes",$B33,0),IF(D34="yes",$B34,0),IF(D35="yes",$B35,0))</f>
        <v>0</v>
      </c>
      <c r="E36" s="21">
        <f>MAX(IF($E28="yes",$B28,0),IF($E29="yes",$B29,0),IF(E30="yes",$B30,0),IF(E31="yes",$B31,0),IF(E32="yes",$B32,0),IF(E33="yes",$B33,0),IF(E34="yes",$B34,0),IF(E35="yes",$B35,0))</f>
        <v>0</v>
      </c>
      <c r="F36" s="21">
        <f t="shared" ref="F36:L36" si="3">MAX(IF(F28="yes",$B28,0),IF(F29="yes",$B29,0),IF(F30="yes",$B30,0),IF(F31="yes",$B31,0),IF(F32="yes",$B32,0),IF(F33="yes",$B33,0),IF(F34="yes",$B34,0),IF(F35="yes",$B35,0))</f>
        <v>0</v>
      </c>
      <c r="G36" s="21">
        <f t="shared" si="3"/>
        <v>0</v>
      </c>
      <c r="H36" s="21">
        <f t="shared" si="3"/>
        <v>0</v>
      </c>
      <c r="I36" s="21">
        <f t="shared" si="3"/>
        <v>0</v>
      </c>
      <c r="J36" s="21">
        <f t="shared" si="3"/>
        <v>0</v>
      </c>
      <c r="K36" s="21">
        <f t="shared" si="3"/>
        <v>0</v>
      </c>
      <c r="L36" s="21">
        <f t="shared" si="3"/>
        <v>0</v>
      </c>
    </row>
    <row r="37" spans="1:12">
      <c r="A37" s="9"/>
      <c r="B37" s="24"/>
      <c r="C37" s="24"/>
      <c r="D37" s="28"/>
    </row>
    <row r="38" spans="1:12">
      <c r="A38" s="8" t="s">
        <v>28</v>
      </c>
      <c r="B38" s="24"/>
      <c r="C38" s="24"/>
      <c r="D38" s="28" t="s">
        <v>1</v>
      </c>
      <c r="E38" s="35" t="s">
        <v>1</v>
      </c>
      <c r="F38" s="35" t="s">
        <v>1</v>
      </c>
      <c r="G38" s="35" t="s">
        <v>1</v>
      </c>
      <c r="H38" s="35" t="s">
        <v>1</v>
      </c>
      <c r="I38" s="35" t="s">
        <v>1</v>
      </c>
      <c r="J38" s="35" t="s">
        <v>1</v>
      </c>
      <c r="K38" s="35" t="s">
        <v>1</v>
      </c>
      <c r="L38" s="35" t="s">
        <v>1</v>
      </c>
    </row>
    <row r="39" spans="1:12">
      <c r="A39" s="8" t="s">
        <v>6</v>
      </c>
      <c r="B39" s="24"/>
      <c r="C39" s="24">
        <f>21840-6700-1536+512</f>
        <v>14116</v>
      </c>
      <c r="D39" s="28"/>
    </row>
    <row r="40" spans="1:12">
      <c r="A40" s="8" t="s">
        <v>7</v>
      </c>
      <c r="B40" s="24"/>
      <c r="C40" s="24">
        <f>28360-6700-1536+512</f>
        <v>20636</v>
      </c>
      <c r="D40" s="28"/>
    </row>
    <row r="41" spans="1:12">
      <c r="A41" s="8" t="s">
        <v>8</v>
      </c>
      <c r="B41" s="24"/>
      <c r="C41" s="24">
        <f>$C39-11812+512</f>
        <v>2816</v>
      </c>
      <c r="D41" s="28"/>
    </row>
    <row r="42" spans="1:12">
      <c r="A42" s="8" t="s">
        <v>9</v>
      </c>
      <c r="B42" s="24"/>
      <c r="C42" s="24">
        <f>$C40-11812+512</f>
        <v>9336</v>
      </c>
      <c r="D42" s="28"/>
    </row>
    <row r="43" spans="1:12">
      <c r="B43" s="24"/>
      <c r="C43" s="24"/>
      <c r="D43" s="28"/>
    </row>
    <row r="44" spans="1:12">
      <c r="A44" s="8" t="s">
        <v>29</v>
      </c>
      <c r="B44" s="24"/>
      <c r="C44" s="24">
        <v>3200</v>
      </c>
      <c r="D44" s="28" t="s">
        <v>1</v>
      </c>
    </row>
    <row r="45" spans="1:12">
      <c r="B45" s="24"/>
      <c r="C45" s="24"/>
      <c r="D45" s="28"/>
    </row>
    <row r="46" spans="1:12" ht="15.75" thickBot="1">
      <c r="B46" s="24"/>
      <c r="C46" s="24"/>
      <c r="D46" s="28"/>
    </row>
    <row r="47" spans="1:12" ht="15.75" thickBot="1">
      <c r="A47" s="8" t="s">
        <v>31</v>
      </c>
      <c r="B47" s="24"/>
      <c r="C47" s="30">
        <f>652+1793</f>
        <v>2445</v>
      </c>
      <c r="D47" s="28" t="s">
        <v>1</v>
      </c>
    </row>
    <row r="48" spans="1:12">
      <c r="B48" s="24"/>
      <c r="C48" s="24"/>
      <c r="D48" s="28"/>
    </row>
    <row r="49" spans="1:4">
      <c r="A49" s="8" t="s">
        <v>33</v>
      </c>
      <c r="B49" s="24"/>
      <c r="C49" s="24">
        <v>1024</v>
      </c>
      <c r="D49" s="28" t="s">
        <v>1</v>
      </c>
    </row>
    <row r="50" spans="1:4">
      <c r="B50" s="24"/>
      <c r="C50" s="24"/>
      <c r="D50" s="28"/>
    </row>
    <row r="51" spans="1:4">
      <c r="A51" s="8" t="s">
        <v>34</v>
      </c>
      <c r="B51" s="24"/>
      <c r="C51" s="24">
        <v>1384</v>
      </c>
      <c r="D51" s="28" t="s">
        <v>1</v>
      </c>
    </row>
    <row r="52" spans="1:4">
      <c r="B52" s="24"/>
      <c r="C52" s="24"/>
      <c r="D52" s="28"/>
    </row>
    <row r="53" spans="1:4">
      <c r="A53" s="8" t="s">
        <v>35</v>
      </c>
      <c r="B53" s="24"/>
      <c r="C53" s="24">
        <f>4111+1024+256+1</f>
        <v>5392</v>
      </c>
      <c r="D53" s="28"/>
    </row>
    <row r="54" spans="1:4">
      <c r="B54" s="24"/>
      <c r="C54" s="24"/>
      <c r="D54" s="28"/>
    </row>
    <row r="55" spans="1:4">
      <c r="A55" s="8" t="s">
        <v>36</v>
      </c>
      <c r="B55" s="24"/>
      <c r="C55" s="24">
        <v>1408</v>
      </c>
      <c r="D55" s="28" t="s">
        <v>1</v>
      </c>
    </row>
    <row r="56" spans="1:4">
      <c r="B56" s="24"/>
      <c r="C56" s="24"/>
      <c r="D56" s="28"/>
    </row>
    <row r="57" spans="1:4">
      <c r="A57" s="8" t="s">
        <v>37</v>
      </c>
      <c r="B57" s="24"/>
      <c r="C57" s="24">
        <f>960+1537</f>
        <v>2497</v>
      </c>
      <c r="D57" s="28" t="s">
        <v>1</v>
      </c>
    </row>
    <row r="58" spans="1:4">
      <c r="B58" s="24"/>
      <c r="C58" s="24"/>
      <c r="D58" s="28"/>
    </row>
    <row r="59" spans="1:4">
      <c r="A59" s="8" t="s">
        <v>38</v>
      </c>
      <c r="B59" s="24"/>
      <c r="C59" s="24">
        <f>4172+2049</f>
        <v>6221</v>
      </c>
      <c r="D59" s="28"/>
    </row>
    <row r="60" spans="1:4">
      <c r="B60" s="24"/>
      <c r="C60" s="24"/>
      <c r="D60" s="28"/>
    </row>
    <row r="61" spans="1:4">
      <c r="A61" s="8" t="s">
        <v>39</v>
      </c>
      <c r="B61" s="24"/>
      <c r="C61" s="24">
        <f>4096</f>
        <v>4096</v>
      </c>
      <c r="D61" s="28"/>
    </row>
    <row r="62" spans="1:4" ht="15.75" thickBot="1">
      <c r="B62" s="24"/>
      <c r="C62" s="24"/>
      <c r="D62" s="28"/>
    </row>
    <row r="63" spans="1:4" ht="15.75" thickBot="1">
      <c r="A63" s="8" t="s">
        <v>40</v>
      </c>
      <c r="B63" s="24"/>
      <c r="C63" s="29">
        <v>2109</v>
      </c>
      <c r="D63" s="28"/>
    </row>
    <row r="64" spans="1:4">
      <c r="B64" s="24"/>
      <c r="C64" s="24"/>
      <c r="D64" s="28"/>
    </row>
    <row r="65" spans="1:12">
      <c r="A65" s="8" t="s">
        <v>41</v>
      </c>
      <c r="B65" s="24"/>
      <c r="C65" s="24">
        <v>1696</v>
      </c>
      <c r="D65" s="28"/>
    </row>
    <row r="66" spans="1:12">
      <c r="B66" s="24"/>
      <c r="C66" s="24"/>
      <c r="D66" s="28"/>
    </row>
    <row r="67" spans="1:12">
      <c r="A67" s="8" t="s">
        <v>42</v>
      </c>
      <c r="B67" s="24"/>
      <c r="C67" s="24">
        <v>2048</v>
      </c>
      <c r="D67" s="28"/>
    </row>
    <row r="68" spans="1:12">
      <c r="B68" s="24"/>
      <c r="C68" s="24"/>
      <c r="D68" s="28"/>
    </row>
    <row r="69" spans="1:12">
      <c r="A69" s="8" t="s">
        <v>58</v>
      </c>
      <c r="B69" s="24"/>
      <c r="C69" s="32">
        <f>3*1024</f>
        <v>3072</v>
      </c>
      <c r="D69" s="28"/>
    </row>
    <row r="70" spans="1:12">
      <c r="B70" s="24"/>
      <c r="C70" s="24"/>
      <c r="D70" s="28"/>
    </row>
    <row r="71" spans="1:12">
      <c r="A71" s="8" t="s">
        <v>82</v>
      </c>
      <c r="B71" s="24"/>
      <c r="C71" s="24"/>
      <c r="D71" s="28" t="s">
        <v>20</v>
      </c>
      <c r="E71" s="21" t="s">
        <v>20</v>
      </c>
      <c r="F71" s="21" t="s">
        <v>20</v>
      </c>
      <c r="G71" s="21" t="s">
        <v>20</v>
      </c>
      <c r="H71" s="21" t="s">
        <v>20</v>
      </c>
    </row>
    <row r="72" spans="1:12">
      <c r="A72" s="9" t="s">
        <v>83</v>
      </c>
      <c r="B72" s="8">
        <v>1096</v>
      </c>
      <c r="D72" s="21" t="s">
        <v>20</v>
      </c>
      <c r="E72" s="21" t="s">
        <v>20</v>
      </c>
      <c r="F72" s="21" t="s">
        <v>20</v>
      </c>
      <c r="G72" s="21" t="s">
        <v>20</v>
      </c>
      <c r="H72" s="21" t="s">
        <v>20</v>
      </c>
      <c r="I72" s="21">
        <f>$B72*I71</f>
        <v>0</v>
      </c>
      <c r="J72" s="21">
        <f>$B72*J71</f>
        <v>0</v>
      </c>
      <c r="K72" s="21">
        <f>$B72*K71</f>
        <v>0</v>
      </c>
      <c r="L72" s="21">
        <f>$B72*L71</f>
        <v>0</v>
      </c>
    </row>
    <row r="74" spans="1:12">
      <c r="A74" s="39" t="s">
        <v>90</v>
      </c>
      <c r="D74" s="21" t="s">
        <v>93</v>
      </c>
      <c r="E74" s="21" t="s">
        <v>95</v>
      </c>
      <c r="F74" s="21" t="s">
        <v>95</v>
      </c>
      <c r="H74" s="21" t="s">
        <v>95</v>
      </c>
      <c r="I74" s="21" t="s">
        <v>95</v>
      </c>
      <c r="J74" s="21" t="s">
        <v>95</v>
      </c>
      <c r="K74" s="21" t="s">
        <v>95</v>
      </c>
      <c r="L74" s="21" t="s">
        <v>95</v>
      </c>
    </row>
    <row r="75" spans="1:12">
      <c r="A75" s="9" t="s">
        <v>85</v>
      </c>
      <c r="C75" s="8">
        <f>64*1024</f>
        <v>65536</v>
      </c>
    </row>
    <row r="76" spans="1:12">
      <c r="A76" s="9" t="s">
        <v>86</v>
      </c>
      <c r="C76" s="8">
        <f>2*64*1024</f>
        <v>131072</v>
      </c>
    </row>
    <row r="77" spans="1:12">
      <c r="A77" s="9" t="s">
        <v>87</v>
      </c>
      <c r="C77" s="8">
        <f>3*64*1024</f>
        <v>196608</v>
      </c>
    </row>
    <row r="78" spans="1:12">
      <c r="A78" s="9" t="s">
        <v>97</v>
      </c>
      <c r="C78" s="8">
        <v>71132</v>
      </c>
    </row>
    <row r="79" spans="1:12">
      <c r="A79" s="9" t="s">
        <v>99</v>
      </c>
      <c r="D79" s="8">
        <f>IF(D3 &gt; C84,C84,D3)</f>
        <v>103288</v>
      </c>
      <c r="E79" s="21">
        <f>IF(E3 &gt; C84,C84,E3)</f>
        <v>33284</v>
      </c>
      <c r="F79" s="21">
        <f>IF(F3 &gt; C84,C84,F3)</f>
        <v>56324</v>
      </c>
      <c r="G79" s="21">
        <f>IF(G3 &gt; C84,C84,G3)</f>
        <v>32680</v>
      </c>
      <c r="H79" s="21">
        <f>IF(H3 &gt; C84,C84,H3)</f>
        <v>39388</v>
      </c>
      <c r="I79" s="21">
        <f>IF(I3 &gt; C84,C84,I3)</f>
        <v>57348</v>
      </c>
      <c r="J79" s="21">
        <f>IF(J3 &gt; C84,C84,J3)</f>
        <v>35332</v>
      </c>
      <c r="K79" s="21">
        <f>IF(K3 &gt; C84,C84,K3)</f>
        <v>56324</v>
      </c>
      <c r="L79" s="40">
        <f>IF(L3 &gt; C84,C84,L3)</f>
        <v>39388</v>
      </c>
    </row>
    <row r="80" spans="1:12">
      <c r="A80" s="39" t="s">
        <v>91</v>
      </c>
    </row>
    <row r="81" spans="1:12">
      <c r="A81" s="8" t="s">
        <v>88</v>
      </c>
      <c r="C81" s="8">
        <f>15500</f>
        <v>15500</v>
      </c>
      <c r="D81" s="21" t="s">
        <v>0</v>
      </c>
      <c r="E81" s="21" t="s">
        <v>1</v>
      </c>
      <c r="F81" s="21" t="s">
        <v>1</v>
      </c>
      <c r="H81" s="21" t="s">
        <v>1</v>
      </c>
    </row>
    <row r="82" spans="1:12">
      <c r="A82" s="8" t="s">
        <v>89</v>
      </c>
      <c r="C82" s="8">
        <f>C81 +(26 * 1024)</f>
        <v>42124</v>
      </c>
      <c r="I82" s="21" t="s">
        <v>1</v>
      </c>
      <c r="J82" s="21" t="s">
        <v>1</v>
      </c>
      <c r="K82" s="21" t="s">
        <v>1</v>
      </c>
      <c r="L82" s="21" t="s">
        <v>1</v>
      </c>
    </row>
    <row r="84" spans="1:12">
      <c r="A84" s="9" t="s">
        <v>98</v>
      </c>
      <c r="C84" s="8">
        <f>C75+C78</f>
        <v>136668</v>
      </c>
    </row>
    <row r="92" spans="1:12">
      <c r="A92" s="8" t="s">
        <v>96</v>
      </c>
    </row>
  </sheetData>
  <mergeCells count="6">
    <mergeCell ref="U5:X5"/>
    <mergeCell ref="A5:A6"/>
    <mergeCell ref="D5:H5"/>
    <mergeCell ref="M5:P5"/>
    <mergeCell ref="I5:L5"/>
    <mergeCell ref="Q5:T5"/>
  </mergeCells>
  <conditionalFormatting sqref="D2:L2">
    <cfRule type="containsText" dxfId="0" priority="2" operator="containsText" text="Not Feasible">
      <formula>NOT(ISERROR(SEARCH("Not Feasible",D2)))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WiSeConnect</vt:lpstr>
      <vt:lpstr>Sheet2</vt:lpstr>
      <vt:lpstr>Sheet3</vt:lpstr>
      <vt:lpstr>Sheet1</vt:lpstr>
      <vt:lpstr>INTERFACE</vt:lpstr>
      <vt:lpstr>SPI</vt:lpstr>
      <vt:lpstr>Yes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Joginpalli</dc:creator>
  <cp:lastModifiedBy>Administrator</cp:lastModifiedBy>
  <dcterms:created xsi:type="dcterms:W3CDTF">2015-12-10T11:14:52Z</dcterms:created>
  <dcterms:modified xsi:type="dcterms:W3CDTF">2007-08-02T09:48:15Z</dcterms:modified>
</cp:coreProperties>
</file>