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胡美怡\2024年\1-3_P784_Keloid+scRNA+fibroast_胡美怡\P784 experimetal data\data\"/>
    </mc:Choice>
  </mc:AlternateContent>
  <xr:revisionPtr revIDLastSave="0" documentId="13_ncr:1_{54D9C012-FB7A-4805-967A-4A102347B9B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SULT" sheetId="1" r:id="rId1"/>
    <sheet name="RAW DATA" sheetId="2" r:id="rId2"/>
    <sheet name="cell numbers" sheetId="3" r:id="rId3"/>
    <sheet name="wound closuer" sheetId="4" r:id="rId4"/>
  </sheets>
  <definedNames>
    <definedName name="OLE_LINK1" localSheetId="3">'wound closuer'!$F$1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K5" i="4"/>
  <c r="D6" i="4"/>
  <c r="D7" i="4"/>
  <c r="D5" i="4"/>
  <c r="C7" i="4"/>
  <c r="C6" i="4"/>
  <c r="C5" i="4"/>
  <c r="C2" i="4"/>
  <c r="I6" i="4"/>
  <c r="I7" i="4"/>
  <c r="I5" i="4"/>
  <c r="H7" i="4"/>
  <c r="H6" i="4"/>
  <c r="H5" i="4"/>
  <c r="J2" i="4"/>
  <c r="H3" i="4"/>
  <c r="H4" i="4"/>
  <c r="H2" i="4"/>
  <c r="D13" i="1"/>
  <c r="F13" i="1" s="1"/>
  <c r="D12" i="1"/>
  <c r="F12" i="1" s="1"/>
  <c r="F11" i="1"/>
  <c r="D11" i="1"/>
  <c r="D10" i="1"/>
  <c r="F10" i="1" s="1"/>
  <c r="F9" i="1"/>
  <c r="D9" i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8" i="1" l="1"/>
  <c r="G9" i="1" s="1"/>
  <c r="G10" i="1" s="1"/>
  <c r="G11" i="1" s="1"/>
  <c r="G2" i="1"/>
  <c r="G3" i="1" s="1"/>
  <c r="G4" i="1" s="1"/>
  <c r="G5" i="1" s="1"/>
  <c r="G6" i="1" s="1"/>
  <c r="G7" i="1" s="1"/>
  <c r="H7" i="1" s="1"/>
  <c r="I7" i="1" s="1"/>
  <c r="H10" i="1" l="1"/>
  <c r="I10" i="1" s="1"/>
  <c r="H9" i="1"/>
  <c r="I9" i="1" s="1"/>
  <c r="H11" i="1"/>
  <c r="I11" i="1" s="1"/>
  <c r="G12" i="1"/>
  <c r="H8" i="1"/>
  <c r="I8" i="1" s="1"/>
  <c r="H5" i="1"/>
  <c r="I5" i="1" s="1"/>
  <c r="H4" i="1"/>
  <c r="I4" i="1" s="1"/>
  <c r="H3" i="1"/>
  <c r="I3" i="1" s="1"/>
  <c r="H6" i="1"/>
  <c r="I6" i="1" s="1"/>
  <c r="H2" i="1"/>
  <c r="I2" i="1" s="1"/>
  <c r="K8" i="1" l="1"/>
  <c r="J8" i="1"/>
  <c r="G13" i="1"/>
  <c r="H13" i="1" s="1"/>
  <c r="I13" i="1" s="1"/>
  <c r="H12" i="1"/>
  <c r="I12" i="1" s="1"/>
  <c r="K11" i="1" s="1"/>
  <c r="K2" i="1"/>
  <c r="J2" i="1"/>
  <c r="L5" i="1"/>
  <c r="J5" i="1"/>
  <c r="K5" i="1"/>
  <c r="J11" i="1" l="1"/>
  <c r="L11" i="1"/>
</calcChain>
</file>

<file path=xl/sharedStrings.xml><?xml version="1.0" encoding="utf-8"?>
<sst xmlns="http://schemas.openxmlformats.org/spreadsheetml/2006/main" count="124" uniqueCount="50">
  <si>
    <t xml:space="preserve">Cq   </t>
  </si>
  <si>
    <t>Cq Mean</t>
  </si>
  <si>
    <t>target gene</t>
  </si>
  <si>
    <t>expression</t>
  </si>
  <si>
    <t>average</t>
  </si>
  <si>
    <t>p value</t>
  </si>
  <si>
    <t>GAPDH</t>
  </si>
  <si>
    <t xml:space="preserve"> TGFβ</t>
  </si>
  <si>
    <t>TXNDC5</t>
  </si>
  <si>
    <t>NFs</t>
  </si>
  <si>
    <t>KFs</t>
  </si>
  <si>
    <t>A01</t>
  </si>
  <si>
    <t>FAM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</si>
  <si>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</si>
  <si>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</si>
  <si>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</si>
  <si>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</si>
  <si>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</si>
  <si>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</si>
  <si>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</si>
  <si>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</si>
  <si>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</si>
  <si>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</si>
  <si>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</si>
  <si>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</si>
  <si>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</si>
  <si>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</si>
  <si>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</si>
  <si>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</si>
  <si>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</si>
  <si>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GAPDH</t>
    <phoneticPr fontId="1" type="noConversion"/>
  </si>
  <si>
    <t>TXNDC5</t>
    <phoneticPr fontId="1" type="noConversion"/>
  </si>
  <si>
    <t>KFs</t>
    <phoneticPr fontId="1" type="noConversion"/>
  </si>
  <si>
    <t>p</t>
    <phoneticPr fontId="1" type="noConversion"/>
  </si>
  <si>
    <t>si-NC</t>
  </si>
  <si>
    <t>P</t>
  </si>
  <si>
    <t>Invasion</t>
  </si>
  <si>
    <t>si-NC</t>
    <phoneticPr fontId="1" type="noConversion"/>
  </si>
  <si>
    <t>si-TXNDC5</t>
    <phoneticPr fontId="1" type="noConversion"/>
  </si>
  <si>
    <r>
      <t xml:space="preserve"> TGF</t>
    </r>
    <r>
      <rPr>
        <sz val="12"/>
        <color theme="1"/>
        <rFont val="等线"/>
        <family val="3"/>
        <charset val="134"/>
      </rPr>
      <t>β</t>
    </r>
    <phoneticPr fontId="1" type="noConversion"/>
  </si>
  <si>
    <t>Blank area</t>
    <phoneticPr fontId="1" type="noConversion"/>
  </si>
  <si>
    <t>Blank area%</t>
    <phoneticPr fontId="1" type="noConversion"/>
  </si>
  <si>
    <t>migration rate %</t>
    <phoneticPr fontId="1" type="noConversion"/>
  </si>
  <si>
    <t>migration rate%</t>
    <phoneticPr fontId="1" type="noConversion"/>
  </si>
  <si>
    <t>Pore</t>
    <phoneticPr fontId="1" type="noConversion"/>
  </si>
  <si>
    <t>channel</t>
    <phoneticPr fontId="1" type="noConversion"/>
  </si>
  <si>
    <t>CT value</t>
    <phoneticPr fontId="1" type="noConversion"/>
  </si>
  <si>
    <t>Tmvalue</t>
    <phoneticPr fontId="1" type="noConversion"/>
  </si>
  <si>
    <t>Target</t>
    <phoneticPr fontId="1" type="noConversion"/>
  </si>
  <si>
    <t>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</si>
</sst>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 vertical="center"/>
    </xf>
    <xf numFmtId="9" fontId="0" fillId="0" borderId="0" xfId="2" applyFont="1" applyAlignment="1"/>
    <xf numFmtId="0" fontId="0" fillId="0" borderId="0" xfId="0" applyAlignment="1">
      <alignment horizontal="center" vertical="center"/>
    </xf>
  </cellXfs>
  <cellStyles count="3">
    <cellStyle name="Normal" xfId="1" xr:uid="{5D5D65D0-1D40-4247-B837-7C9BDB963CE6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N28" sqref="N28"/>
    </sheetView>
  </sheetViews>
  <sheetFormatPr defaultRowHeight="14" x14ac:dyDescent="0.3"/>
  <sheetData>
    <row r="1" spans="1:20" s="2" customFormat="1" x14ac:dyDescent="0.3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3" t="s">
        <v>3</v>
      </c>
      <c r="J1" t="s">
        <v>4</v>
      </c>
      <c r="K1"/>
      <c r="L1" s="4" t="s">
        <v>5</v>
      </c>
      <c r="O1" s="5"/>
      <c r="P1" s="5"/>
      <c r="Q1" s="5"/>
      <c r="R1" s="5"/>
      <c r="S1" s="5"/>
      <c r="T1" s="5"/>
    </row>
    <row r="2" spans="1:20" s="2" customFormat="1" ht="15" customHeight="1" x14ac:dyDescent="0.3">
      <c r="A2" t="s">
        <v>9</v>
      </c>
      <c r="B2" t="s">
        <v>6</v>
      </c>
      <c r="C2" s="2">
        <v>16.48</v>
      </c>
      <c r="D2" s="1">
        <f>AVERAGE(C2:C4)</f>
        <v>16.5</v>
      </c>
      <c r="E2" s="2">
        <v>24.68</v>
      </c>
      <c r="F2" s="1">
        <f>E2-D2</f>
        <v>8.18</v>
      </c>
      <c r="G2" s="1">
        <f>AVERAGE(F2:F4)</f>
        <v>8.2266666666666666</v>
      </c>
      <c r="H2" s="1">
        <f>F2-G2</f>
        <v>-4.6666666666666856E-2</v>
      </c>
      <c r="I2">
        <f>POWER(2,-H2)</f>
        <v>1.032875715149387</v>
      </c>
      <c r="J2">
        <f>AVERAGE(I2:I4)</f>
        <v>1.0015398327271245</v>
      </c>
      <c r="K2">
        <f>STDEV(I2:I4)</f>
        <v>6.715015743709199E-2</v>
      </c>
      <c r="L2"/>
      <c r="M2" s="10" t="s">
        <v>39</v>
      </c>
      <c r="O2" s="5"/>
      <c r="R2" s="5"/>
      <c r="S2" s="5"/>
      <c r="T2" s="5"/>
    </row>
    <row r="3" spans="1:20" s="2" customFormat="1" x14ac:dyDescent="0.3">
      <c r="A3" t="s">
        <v>9</v>
      </c>
      <c r="B3" t="s">
        <v>6</v>
      </c>
      <c r="C3" s="2">
        <v>16.399999999999999</v>
      </c>
      <c r="D3" s="1">
        <f>AVERAGE(C2:C4)</f>
        <v>16.5</v>
      </c>
      <c r="E3" s="2">
        <v>24.66</v>
      </c>
      <c r="F3" s="1">
        <f t="shared" ref="F3:F7" si="0">E3-D3</f>
        <v>8.16</v>
      </c>
      <c r="G3" s="1">
        <f>G2</f>
        <v>8.2266666666666666</v>
      </c>
      <c r="H3" s="1">
        <f t="shared" ref="H3:H7" si="1">F3-G3</f>
        <v>-6.666666666666643E-2</v>
      </c>
      <c r="I3">
        <f t="shared" ref="I3:I7" si="2">POWER(2,-H3)</f>
        <v>1.0472941228206265</v>
      </c>
      <c r="J3"/>
      <c r="K3"/>
      <c r="L3"/>
      <c r="M3" s="10"/>
      <c r="O3" s="5"/>
      <c r="R3" s="5"/>
      <c r="S3" s="5"/>
      <c r="T3" s="5"/>
    </row>
    <row r="4" spans="1:20" s="2" customFormat="1" x14ac:dyDescent="0.3">
      <c r="A4" t="s">
        <v>9</v>
      </c>
      <c r="B4" t="s">
        <v>6</v>
      </c>
      <c r="C4" s="2">
        <v>16.62</v>
      </c>
      <c r="D4" s="1">
        <f>AVERAGE(C2:C4)</f>
        <v>16.5</v>
      </c>
      <c r="E4" s="2">
        <v>24.84</v>
      </c>
      <c r="F4" s="1">
        <f t="shared" si="0"/>
        <v>8.34</v>
      </c>
      <c r="G4" s="1">
        <f t="shared" ref="G4:G7" si="3">G3</f>
        <v>8.2266666666666666</v>
      </c>
      <c r="H4" s="1">
        <f t="shared" si="1"/>
        <v>0.11333333333333329</v>
      </c>
      <c r="I4">
        <f t="shared" si="2"/>
        <v>0.92444966021136032</v>
      </c>
      <c r="J4"/>
      <c r="K4"/>
      <c r="L4"/>
      <c r="M4" s="10"/>
      <c r="O4" s="5"/>
      <c r="R4" s="5"/>
      <c r="S4" s="5"/>
      <c r="T4" s="5"/>
    </row>
    <row r="5" spans="1:20" s="2" customFormat="1" x14ac:dyDescent="0.3">
      <c r="A5" t="s">
        <v>32</v>
      </c>
      <c r="B5" t="s">
        <v>6</v>
      </c>
      <c r="C5" s="2">
        <v>15.1</v>
      </c>
      <c r="D5" s="1">
        <f>AVERAGE(C5:C7)</f>
        <v>15.043333333333331</v>
      </c>
      <c r="E5" s="2">
        <v>22.52</v>
      </c>
      <c r="F5" s="1">
        <f t="shared" si="0"/>
        <v>7.4766666666666683</v>
      </c>
      <c r="G5" s="1">
        <f t="shared" si="3"/>
        <v>8.2266666666666666</v>
      </c>
      <c r="H5" s="1">
        <f t="shared" si="1"/>
        <v>-0.74999999999999822</v>
      </c>
      <c r="I5">
        <f t="shared" si="2"/>
        <v>1.681792830507427</v>
      </c>
      <c r="J5">
        <f>AVERAGE(I5:I7)</f>
        <v>1.7834532462675645</v>
      </c>
      <c r="K5">
        <f>STDEV(I5:I7)</f>
        <v>9.3601598513719797E-2</v>
      </c>
      <c r="L5" s="6">
        <f>IF(_xlfn.F.TEST(I2:I4,I5:I7)&gt;0.05,_xlfn.T.TEST(I2:I4,I5:I7,2,2),_xlfn.T.TEST(I2:I4,I5:I7,2,3))</f>
        <v>2.9948812169693496E-4</v>
      </c>
      <c r="M5" s="10"/>
      <c r="O5" s="5"/>
      <c r="P5" s="5"/>
      <c r="Q5" s="5"/>
      <c r="R5" s="5"/>
      <c r="S5" s="5"/>
      <c r="T5" s="5"/>
    </row>
    <row r="6" spans="1:20" s="2" customFormat="1" x14ac:dyDescent="0.3">
      <c r="A6" t="s">
        <v>10</v>
      </c>
      <c r="B6" t="s">
        <v>6</v>
      </c>
      <c r="C6" s="2">
        <v>15.03</v>
      </c>
      <c r="D6" s="1">
        <f>AVERAGE(C5:C7)</f>
        <v>15.043333333333331</v>
      </c>
      <c r="E6" s="2">
        <v>22.42</v>
      </c>
      <c r="F6" s="1">
        <f t="shared" si="0"/>
        <v>7.3766666666666705</v>
      </c>
      <c r="G6" s="1">
        <f t="shared" si="3"/>
        <v>8.2266666666666666</v>
      </c>
      <c r="H6" s="1">
        <f t="shared" si="1"/>
        <v>-0.84999999999999609</v>
      </c>
      <c r="I6">
        <f t="shared" si="2"/>
        <v>1.8025009252216557</v>
      </c>
      <c r="J6"/>
      <c r="K6"/>
      <c r="L6"/>
      <c r="M6" s="10"/>
      <c r="O6" s="5"/>
      <c r="P6" s="5"/>
      <c r="Q6" s="5"/>
      <c r="R6" s="5"/>
      <c r="S6" s="5"/>
      <c r="T6" s="5"/>
    </row>
    <row r="7" spans="1:20" s="2" customFormat="1" x14ac:dyDescent="0.3">
      <c r="A7" t="s">
        <v>10</v>
      </c>
      <c r="B7" t="s">
        <v>6</v>
      </c>
      <c r="C7" s="2">
        <v>15</v>
      </c>
      <c r="D7" s="1">
        <f>AVERAGE(C5:C7)</f>
        <v>15.043333333333331</v>
      </c>
      <c r="E7" s="2">
        <v>22.37</v>
      </c>
      <c r="F7" s="1">
        <f t="shared" si="0"/>
        <v>7.3266666666666698</v>
      </c>
      <c r="G7" s="1">
        <f t="shared" si="3"/>
        <v>8.2266666666666666</v>
      </c>
      <c r="H7" s="1">
        <f t="shared" si="1"/>
        <v>-0.8999999999999968</v>
      </c>
      <c r="I7">
        <f t="shared" si="2"/>
        <v>1.8660659830736106</v>
      </c>
      <c r="J7"/>
      <c r="K7"/>
      <c r="L7"/>
      <c r="M7" s="10"/>
      <c r="O7" s="5"/>
      <c r="P7" s="5"/>
      <c r="Q7" s="5"/>
      <c r="R7" s="5"/>
      <c r="S7" s="5"/>
      <c r="T7" s="5"/>
    </row>
    <row r="8" spans="1:20" s="2" customFormat="1" ht="15" customHeight="1" x14ac:dyDescent="0.3">
      <c r="A8" t="s">
        <v>9</v>
      </c>
      <c r="B8" t="s">
        <v>6</v>
      </c>
      <c r="C8" s="2">
        <v>16.48</v>
      </c>
      <c r="D8" s="1">
        <f>AVERAGE(C8:C10)</f>
        <v>16.5</v>
      </c>
      <c r="E8" s="2">
        <v>24.59</v>
      </c>
      <c r="F8" s="1">
        <f>E8-D8</f>
        <v>8.09</v>
      </c>
      <c r="G8" s="1">
        <f>AVERAGE(F8:F10)</f>
        <v>7.9833333333333334</v>
      </c>
      <c r="H8" s="1">
        <f>F8-G8</f>
        <v>0.10666666666666647</v>
      </c>
      <c r="I8">
        <f>POWER(2,-H8)</f>
        <v>0.92873141003854875</v>
      </c>
      <c r="J8">
        <f>AVERAGE(I8:I10)</f>
        <v>1.0184371860244281</v>
      </c>
      <c r="K8">
        <f>STDEV(I8:I10)</f>
        <v>0.24471117248760224</v>
      </c>
      <c r="L8"/>
      <c r="M8" s="10" t="s">
        <v>31</v>
      </c>
      <c r="O8" s="5"/>
      <c r="R8" s="5"/>
      <c r="S8" s="5"/>
      <c r="T8" s="5"/>
    </row>
    <row r="9" spans="1:20" s="2" customFormat="1" x14ac:dyDescent="0.3">
      <c r="A9" t="s">
        <v>9</v>
      </c>
      <c r="B9" t="s">
        <v>6</v>
      </c>
      <c r="C9" s="2">
        <v>16.399999999999999</v>
      </c>
      <c r="D9" s="1">
        <f>AVERAGE(C8:C10)</f>
        <v>16.5</v>
      </c>
      <c r="E9" s="2">
        <v>24.75</v>
      </c>
      <c r="F9" s="1">
        <f t="shared" ref="F9:F13" si="4">E9-D9</f>
        <v>8.25</v>
      </c>
      <c r="G9" s="1">
        <f>G8</f>
        <v>7.9833333333333334</v>
      </c>
      <c r="H9" s="1">
        <f t="shared" ref="H9:H13" si="5">F9-G9</f>
        <v>0.26666666666666661</v>
      </c>
      <c r="I9">
        <f t="shared" ref="I9:I13" si="6">POWER(2,-H9)</f>
        <v>0.83123789614278776</v>
      </c>
      <c r="J9"/>
      <c r="K9"/>
      <c r="L9"/>
      <c r="M9" s="10"/>
      <c r="O9" s="5"/>
      <c r="R9" s="5"/>
      <c r="S9" s="5"/>
      <c r="T9" s="5"/>
    </row>
    <row r="10" spans="1:20" s="2" customFormat="1" x14ac:dyDescent="0.3">
      <c r="A10" t="s">
        <v>9</v>
      </c>
      <c r="B10" t="s">
        <v>6</v>
      </c>
      <c r="C10" s="2">
        <v>16.62</v>
      </c>
      <c r="D10" s="1">
        <f>AVERAGE(C8:C10)</f>
        <v>16.5</v>
      </c>
      <c r="E10" s="2">
        <v>24.11</v>
      </c>
      <c r="F10" s="1">
        <f t="shared" si="4"/>
        <v>7.6099999999999994</v>
      </c>
      <c r="G10" s="1">
        <f t="shared" ref="G10:G13" si="7">G9</f>
        <v>7.9833333333333334</v>
      </c>
      <c r="H10" s="1">
        <f t="shared" si="5"/>
        <v>-0.37333333333333396</v>
      </c>
      <c r="I10">
        <f t="shared" si="6"/>
        <v>1.2953422518919475</v>
      </c>
      <c r="J10"/>
      <c r="K10"/>
      <c r="L10"/>
      <c r="M10" s="10"/>
      <c r="O10" s="5"/>
      <c r="R10" s="5"/>
      <c r="S10" s="5"/>
      <c r="T10" s="5"/>
    </row>
    <row r="11" spans="1:20" s="2" customFormat="1" x14ac:dyDescent="0.3">
      <c r="A11" t="s">
        <v>10</v>
      </c>
      <c r="B11" t="s">
        <v>6</v>
      </c>
      <c r="C11" s="2">
        <v>15.1</v>
      </c>
      <c r="D11" s="1">
        <f>AVERAGE(C11:C13)</f>
        <v>15.043333333333331</v>
      </c>
      <c r="E11" s="2">
        <v>20.059999999999999</v>
      </c>
      <c r="F11" s="1">
        <f t="shared" si="4"/>
        <v>5.0166666666666675</v>
      </c>
      <c r="G11" s="1">
        <f t="shared" si="7"/>
        <v>7.9833333333333334</v>
      </c>
      <c r="H11" s="1">
        <f t="shared" si="5"/>
        <v>-2.9666666666666659</v>
      </c>
      <c r="I11">
        <f t="shared" si="6"/>
        <v>7.8172797474739619</v>
      </c>
      <c r="J11">
        <f>AVERAGE(I11:I13)</f>
        <v>7.6748922351728988</v>
      </c>
      <c r="K11">
        <f>STDEV(I11:I13)</f>
        <v>0.13410205813498774</v>
      </c>
      <c r="L11" s="6">
        <f>IF(_xlfn.F.TEST(I8:I10,I11:I13)&gt;0.05,_xlfn.T.TEST(I8:I10,I11:I13,2,2),_xlfn.T.TEST(I8:I10,I11:I13,2,3))</f>
        <v>2.0509192910618215E-6</v>
      </c>
      <c r="M11" s="10"/>
      <c r="O11" s="5"/>
      <c r="P11" s="5"/>
      <c r="Q11" s="5"/>
      <c r="R11" s="5"/>
      <c r="S11" s="5"/>
      <c r="T11" s="5"/>
    </row>
    <row r="12" spans="1:20" s="2" customFormat="1" x14ac:dyDescent="0.3">
      <c r="A12" t="s">
        <v>10</v>
      </c>
      <c r="B12" t="s">
        <v>6</v>
      </c>
      <c r="C12" s="2">
        <v>15.03</v>
      </c>
      <c r="D12" s="1">
        <f>AVERAGE(C11:C13)</f>
        <v>15.043333333333331</v>
      </c>
      <c r="E12" s="2">
        <v>20.09</v>
      </c>
      <c r="F12" s="1">
        <f t="shared" si="4"/>
        <v>5.0466666666666686</v>
      </c>
      <c r="G12" s="1">
        <f t="shared" si="7"/>
        <v>7.9833333333333334</v>
      </c>
      <c r="H12" s="1">
        <f t="shared" si="5"/>
        <v>-2.9366666666666648</v>
      </c>
      <c r="I12">
        <f t="shared" si="6"/>
        <v>7.6564024565911977</v>
      </c>
      <c r="J12"/>
      <c r="K12"/>
      <c r="L12"/>
      <c r="M12" s="10"/>
      <c r="O12" s="5"/>
      <c r="P12" s="5"/>
      <c r="Q12" s="5"/>
      <c r="R12" s="5"/>
      <c r="S12" s="5"/>
      <c r="T12" s="5"/>
    </row>
    <row r="13" spans="1:20" s="2" customFormat="1" x14ac:dyDescent="0.3">
      <c r="A13" t="s">
        <v>10</v>
      </c>
      <c r="B13" t="s">
        <v>6</v>
      </c>
      <c r="C13" s="2">
        <v>15</v>
      </c>
      <c r="D13" s="1">
        <f>AVERAGE(C11:C13)</f>
        <v>15.043333333333331</v>
      </c>
      <c r="E13" s="2">
        <v>20.11</v>
      </c>
      <c r="F13" s="1">
        <f t="shared" si="4"/>
        <v>5.0666666666666682</v>
      </c>
      <c r="G13" s="1">
        <f t="shared" si="7"/>
        <v>7.9833333333333334</v>
      </c>
      <c r="H13" s="1">
        <f t="shared" si="5"/>
        <v>-2.9166666666666652</v>
      </c>
      <c r="I13">
        <f t="shared" si="6"/>
        <v>7.5509945014535385</v>
      </c>
      <c r="J13"/>
      <c r="K13"/>
      <c r="L13"/>
      <c r="M13" s="10"/>
      <c r="O13" s="5"/>
      <c r="P13" s="5"/>
      <c r="Q13" s="5"/>
      <c r="R13" s="5"/>
      <c r="S13" s="5"/>
      <c r="T13" s="5"/>
    </row>
  </sheetData>
  <mergeCells count="2">
    <mergeCell ref="M8:M13"/>
    <mergeCell ref="M2:M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DDC6-6E06-4DCF-9A78-B8E1B8174E17}">
  <dimension ref="A1:F25"/>
  <sheetViews>
    <sheetView workbookViewId="0">
      <selection activeCell="I29" sqref="I29"/>
    </sheetView>
  </sheetViews>
  <sheetFormatPr defaultRowHeight="14" x14ac:dyDescent="0.3"/>
  <sheetData>
    <row r="1" spans="1:6" s="2" customFormat="1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s="2" customFormat="1" x14ac:dyDescent="0.3">
      <c r="A2" s="2" t="s">
        <v>11</v>
      </c>
      <c r="B2" s="2" t="s">
        <v>12</v>
      </c>
      <c r="C2" s="2">
        <v>24.68</v>
      </c>
      <c r="D2" s="2">
        <v>83</v>
      </c>
      <c r="E2" s="8" t="s">
        <v>7</v>
      </c>
      <c r="F2" s="8" t="s">
        <v>9</v>
      </c>
    </row>
    <row r="3" spans="1:6" s="2" customFormat="1" x14ac:dyDescent="0.3">
      <c r="A3" s="2" t="s">
        <v>13</v>
      </c>
      <c r="B3" s="2" t="s">
        <v>12</v>
      </c>
      <c r="C3" s="2">
        <v>24.66</v>
      </c>
      <c r="D3" s="2">
        <v>83</v>
      </c>
      <c r="E3" s="8" t="s">
        <v>7</v>
      </c>
      <c r="F3" s="8" t="s">
        <v>9</v>
      </c>
    </row>
    <row r="4" spans="1:6" s="2" customFormat="1" x14ac:dyDescent="0.3">
      <c r="A4" s="2" t="s">
        <v>14</v>
      </c>
      <c r="B4" s="2" t="s">
        <v>12</v>
      </c>
      <c r="C4" s="2">
        <v>24.84</v>
      </c>
      <c r="D4" s="2">
        <v>83</v>
      </c>
      <c r="E4" s="8" t="s">
        <v>7</v>
      </c>
      <c r="F4" s="8" t="s">
        <v>9</v>
      </c>
    </row>
    <row r="5" spans="1:6" s="2" customFormat="1" x14ac:dyDescent="0.3">
      <c r="A5" s="2" t="s">
        <v>15</v>
      </c>
      <c r="B5" s="2" t="s">
        <v>12</v>
      </c>
      <c r="C5" s="2">
        <v>22.52</v>
      </c>
      <c r="D5" s="2">
        <v>86</v>
      </c>
      <c r="E5" s="8" t="s">
        <v>7</v>
      </c>
      <c r="F5" s="8" t="s">
        <v>10</v>
      </c>
    </row>
    <row r="6" spans="1:6" s="2" customFormat="1" x14ac:dyDescent="0.3">
      <c r="A6" s="2" t="s">
        <v>16</v>
      </c>
      <c r="B6" s="2" t="s">
        <v>12</v>
      </c>
      <c r="C6" s="2">
        <v>22.42</v>
      </c>
      <c r="D6" s="2">
        <v>86.5</v>
      </c>
      <c r="E6" s="8" t="s">
        <v>7</v>
      </c>
      <c r="F6" s="8" t="s">
        <v>10</v>
      </c>
    </row>
    <row r="7" spans="1:6" s="2" customFormat="1" x14ac:dyDescent="0.3">
      <c r="A7" s="2" t="s">
        <v>17</v>
      </c>
      <c r="B7" s="2" t="s">
        <v>12</v>
      </c>
      <c r="C7" s="2">
        <v>22.37</v>
      </c>
      <c r="D7" s="2">
        <v>86.5</v>
      </c>
      <c r="E7" s="8" t="s">
        <v>7</v>
      </c>
      <c r="F7" s="8" t="s">
        <v>10</v>
      </c>
    </row>
    <row r="8" spans="1:6" s="2" customFormat="1" x14ac:dyDescent="0.3">
      <c r="A8" s="2" t="s">
        <v>18</v>
      </c>
      <c r="B8" s="2" t="s">
        <v>12</v>
      </c>
      <c r="C8" s="2">
        <v>24.59</v>
      </c>
      <c r="D8" s="2">
        <v>79.5</v>
      </c>
      <c r="E8" s="8" t="s">
        <v>8</v>
      </c>
      <c r="F8" s="8" t="s">
        <v>9</v>
      </c>
    </row>
    <row r="9" spans="1:6" s="2" customFormat="1" x14ac:dyDescent="0.3">
      <c r="A9" s="2" t="s">
        <v>19</v>
      </c>
      <c r="B9" s="2" t="s">
        <v>12</v>
      </c>
      <c r="C9" s="2">
        <v>24.75</v>
      </c>
      <c r="D9" s="2">
        <v>79.5</v>
      </c>
      <c r="E9" s="8" t="s">
        <v>8</v>
      </c>
      <c r="F9" s="8" t="s">
        <v>9</v>
      </c>
    </row>
    <row r="10" spans="1:6" s="2" customFormat="1" x14ac:dyDescent="0.3">
      <c r="A10" s="2" t="s">
        <v>20</v>
      </c>
      <c r="B10" s="2" t="s">
        <v>12</v>
      </c>
      <c r="C10" s="2">
        <v>24.11</v>
      </c>
      <c r="D10" s="2">
        <v>79.5</v>
      </c>
      <c r="E10" s="8" t="s">
        <v>8</v>
      </c>
      <c r="F10" s="8" t="s">
        <v>9</v>
      </c>
    </row>
    <row r="11" spans="1:6" s="2" customFormat="1" x14ac:dyDescent="0.3">
      <c r="A11" s="2" t="s">
        <v>21</v>
      </c>
      <c r="B11" s="2" t="s">
        <v>12</v>
      </c>
      <c r="C11" s="2">
        <v>20.059999999999999</v>
      </c>
      <c r="D11" s="2">
        <v>85.5</v>
      </c>
      <c r="E11" s="8" t="s">
        <v>8</v>
      </c>
      <c r="F11" s="8" t="s">
        <v>10</v>
      </c>
    </row>
    <row r="12" spans="1:6" s="2" customFormat="1" x14ac:dyDescent="0.3">
      <c r="A12" s="2" t="s">
        <v>22</v>
      </c>
      <c r="B12" s="2" t="s">
        <v>12</v>
      </c>
      <c r="C12" s="2">
        <v>20.09</v>
      </c>
      <c r="D12" s="2">
        <v>85.5</v>
      </c>
      <c r="E12" s="8" t="s">
        <v>8</v>
      </c>
      <c r="F12" s="8" t="s">
        <v>10</v>
      </c>
    </row>
    <row r="13" spans="1:6" s="2" customFormat="1" x14ac:dyDescent="0.3">
      <c r="A13" s="2" t="s">
        <v>23</v>
      </c>
      <c r="B13" s="2" t="s">
        <v>12</v>
      </c>
      <c r="C13" s="2">
        <v>20.11</v>
      </c>
      <c r="D13" s="2">
        <v>85.5</v>
      </c>
      <c r="E13" s="8" t="s">
        <v>8</v>
      </c>
      <c r="F13" s="8" t="s">
        <v>10</v>
      </c>
    </row>
    <row r="14" spans="1:6" s="2" customFormat="1" x14ac:dyDescent="0.3">
      <c r="A14" s="2" t="s">
        <v>24</v>
      </c>
      <c r="B14" s="2" t="s">
        <v>12</v>
      </c>
      <c r="C14" s="2">
        <v>16.48</v>
      </c>
      <c r="D14" s="2">
        <v>80.5</v>
      </c>
      <c r="E14" s="8" t="s">
        <v>30</v>
      </c>
      <c r="F14" s="8" t="s">
        <v>9</v>
      </c>
    </row>
    <row r="15" spans="1:6" s="2" customFormat="1" x14ac:dyDescent="0.3">
      <c r="A15" s="2" t="s">
        <v>25</v>
      </c>
      <c r="B15" s="2" t="s">
        <v>12</v>
      </c>
      <c r="C15" s="2">
        <v>16.399999999999999</v>
      </c>
      <c r="D15" s="2">
        <v>80.5</v>
      </c>
      <c r="E15" s="8" t="s">
        <v>30</v>
      </c>
      <c r="F15" s="8" t="s">
        <v>9</v>
      </c>
    </row>
    <row r="16" spans="1:6" s="2" customFormat="1" x14ac:dyDescent="0.3">
      <c r="A16" s="2" t="s">
        <v>26</v>
      </c>
      <c r="B16" s="2" t="s">
        <v>12</v>
      </c>
      <c r="C16" s="2">
        <v>16.62</v>
      </c>
      <c r="D16" s="2">
        <v>80.5</v>
      </c>
      <c r="E16" s="8" t="s">
        <v>30</v>
      </c>
      <c r="F16" s="8" t="s">
        <v>9</v>
      </c>
    </row>
    <row r="17" spans="1:6" s="2" customFormat="1" x14ac:dyDescent="0.3">
      <c r="A17" s="2" t="s">
        <v>27</v>
      </c>
      <c r="B17" s="2" t="s">
        <v>12</v>
      </c>
      <c r="C17" s="2">
        <v>15.1</v>
      </c>
      <c r="D17" s="2">
        <v>87.5</v>
      </c>
      <c r="E17" s="8" t="s">
        <v>30</v>
      </c>
      <c r="F17" s="8" t="s">
        <v>10</v>
      </c>
    </row>
    <row r="18" spans="1:6" s="2" customFormat="1" x14ac:dyDescent="0.3">
      <c r="A18" s="2" t="s">
        <v>28</v>
      </c>
      <c r="B18" s="2" t="s">
        <v>12</v>
      </c>
      <c r="C18" s="2">
        <v>15.03</v>
      </c>
      <c r="D18" s="2">
        <v>84</v>
      </c>
      <c r="E18" s="8" t="s">
        <v>30</v>
      </c>
      <c r="F18" s="8" t="s">
        <v>10</v>
      </c>
    </row>
    <row r="19" spans="1:6" s="2" customFormat="1" x14ac:dyDescent="0.3">
      <c r="A19" s="2" t="s">
        <v>29</v>
      </c>
      <c r="B19" s="2" t="s">
        <v>12</v>
      </c>
      <c r="C19" s="2">
        <v>15</v>
      </c>
      <c r="D19" s="2">
        <v>84.5</v>
      </c>
      <c r="E19" s="8" t="s">
        <v>30</v>
      </c>
      <c r="F19" s="8" t="s">
        <v>10</v>
      </c>
    </row>
    <row r="20" spans="1:6" ht="15.5" x14ac:dyDescent="0.3">
      <c r="F20" s="7"/>
    </row>
    <row r="21" spans="1:6" ht="15.5" x14ac:dyDescent="0.3">
      <c r="F21" s="7"/>
    </row>
    <row r="22" spans="1:6" ht="15.5" x14ac:dyDescent="0.3">
      <c r="F22" s="7"/>
    </row>
    <row r="23" spans="1:6" ht="15.5" x14ac:dyDescent="0.3">
      <c r="F23" s="7"/>
    </row>
    <row r="24" spans="1:6" ht="15.5" x14ac:dyDescent="0.3">
      <c r="F24" s="7"/>
    </row>
    <row r="25" spans="1:6" ht="15.5" x14ac:dyDescent="0.3">
      <c r="F2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3E26-4DA0-4CDF-9051-12EC5EB8BEC7}">
  <dimension ref="A1:E4"/>
  <sheetViews>
    <sheetView workbookViewId="0">
      <selection activeCell="C2" sqref="C2:D4"/>
    </sheetView>
  </sheetViews>
  <sheetFormatPr defaultRowHeight="14" x14ac:dyDescent="0.3"/>
  <cols>
    <col min="5" max="5" width="13" bestFit="1" customWidth="1"/>
  </cols>
  <sheetData>
    <row r="1" spans="1:5" ht="15.5" x14ac:dyDescent="0.3">
      <c r="A1" t="s">
        <v>9</v>
      </c>
      <c r="C1" t="s">
        <v>34</v>
      </c>
      <c r="D1" s="7" t="s">
        <v>38</v>
      </c>
      <c r="E1" t="s">
        <v>35</v>
      </c>
    </row>
    <row r="2" spans="1:5" x14ac:dyDescent="0.3">
      <c r="B2" t="s">
        <v>36</v>
      </c>
      <c r="C2">
        <v>312</v>
      </c>
      <c r="D2">
        <v>16</v>
      </c>
      <c r="E2">
        <f>_xlfn.T.TEST(C2:C4,D2:D4,2,3)</f>
        <v>9.4299987388606452E-7</v>
      </c>
    </row>
    <row r="3" spans="1:5" x14ac:dyDescent="0.3">
      <c r="C3">
        <v>306</v>
      </c>
      <c r="D3">
        <v>17</v>
      </c>
    </row>
    <row r="4" spans="1:5" x14ac:dyDescent="0.3">
      <c r="C4">
        <v>298</v>
      </c>
      <c r="D4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904-38B0-40B4-B1F3-D56B15755693}">
  <dimension ref="A1:K7"/>
  <sheetViews>
    <sheetView workbookViewId="0">
      <selection activeCell="H20" sqref="H20"/>
    </sheetView>
  </sheetViews>
  <sheetFormatPr defaultRowHeight="14" x14ac:dyDescent="0.3"/>
  <cols>
    <col min="8" max="8" width="9.83203125" bestFit="1" customWidth="1"/>
    <col min="10" max="10" width="13" bestFit="1" customWidth="1"/>
  </cols>
  <sheetData>
    <row r="1" spans="1:11" ht="15.5" x14ac:dyDescent="0.3">
      <c r="A1" t="s">
        <v>37</v>
      </c>
      <c r="B1" t="s">
        <v>40</v>
      </c>
      <c r="C1" t="s">
        <v>41</v>
      </c>
      <c r="D1" t="s">
        <v>42</v>
      </c>
      <c r="F1" s="7" t="s">
        <v>38</v>
      </c>
      <c r="G1" t="s">
        <v>40</v>
      </c>
      <c r="H1" t="s">
        <v>41</v>
      </c>
      <c r="I1" t="s">
        <v>43</v>
      </c>
      <c r="K1" t="s">
        <v>33</v>
      </c>
    </row>
    <row r="2" spans="1:11" x14ac:dyDescent="0.3">
      <c r="A2">
        <v>1</v>
      </c>
      <c r="B2">
        <v>1592304</v>
      </c>
      <c r="C2">
        <f>AVERAGE(B2:B4)</f>
        <v>1600549.3333333333</v>
      </c>
      <c r="F2">
        <v>1</v>
      </c>
      <c r="G2">
        <v>1595975</v>
      </c>
      <c r="H2">
        <f>G2/G2</f>
        <v>1</v>
      </c>
      <c r="J2">
        <f>AVERAGE(G2:G4)</f>
        <v>1597689</v>
      </c>
    </row>
    <row r="3" spans="1:11" x14ac:dyDescent="0.3">
      <c r="A3">
        <v>1</v>
      </c>
      <c r="B3">
        <v>1614780</v>
      </c>
      <c r="F3">
        <v>1</v>
      </c>
      <c r="G3">
        <v>1541565</v>
      </c>
      <c r="H3">
        <f t="shared" ref="H3:H4" si="0">G3/G3</f>
        <v>1</v>
      </c>
    </row>
    <row r="4" spans="1:11" x14ac:dyDescent="0.3">
      <c r="A4">
        <v>1</v>
      </c>
      <c r="B4">
        <v>1594564</v>
      </c>
      <c r="F4">
        <v>1</v>
      </c>
      <c r="G4">
        <v>1655527</v>
      </c>
      <c r="H4">
        <f t="shared" si="0"/>
        <v>1</v>
      </c>
    </row>
    <row r="5" spans="1:11" x14ac:dyDescent="0.3">
      <c r="A5">
        <v>1</v>
      </c>
      <c r="B5">
        <v>74931</v>
      </c>
      <c r="C5" s="9">
        <f>B5/C2</f>
        <v>4.6815801574792655E-2</v>
      </c>
      <c r="D5" s="9">
        <f>1-C5</f>
        <v>0.9531841984252073</v>
      </c>
      <c r="F5">
        <v>1</v>
      </c>
      <c r="G5">
        <v>636522</v>
      </c>
      <c r="H5" s="9">
        <f>G5/J2</f>
        <v>0.39840169144307808</v>
      </c>
      <c r="I5" s="9">
        <f>1-H5</f>
        <v>0.60159830855692187</v>
      </c>
      <c r="K5">
        <f>_xlfn.T.TEST(D5:D7,I5:I7,2,3)</f>
        <v>1.1681137329021578E-6</v>
      </c>
    </row>
    <row r="6" spans="1:11" x14ac:dyDescent="0.3">
      <c r="A6">
        <v>1</v>
      </c>
      <c r="B6">
        <v>57455</v>
      </c>
      <c r="C6" s="9">
        <f>B6/C2</f>
        <v>3.5897050346047857E-2</v>
      </c>
      <c r="D6" s="9">
        <f t="shared" ref="D6:D7" si="1">1-C6</f>
        <v>0.96410294965395216</v>
      </c>
      <c r="F6">
        <v>1</v>
      </c>
      <c r="G6">
        <v>608155</v>
      </c>
      <c r="H6" s="9">
        <f>G6/J2</f>
        <v>0.38064667153620008</v>
      </c>
      <c r="I6" s="9">
        <f t="shared" ref="I6:I7" si="2">1-H6</f>
        <v>0.61935332846379998</v>
      </c>
    </row>
    <row r="7" spans="1:11" x14ac:dyDescent="0.3">
      <c r="A7">
        <v>1</v>
      </c>
      <c r="B7">
        <v>46289</v>
      </c>
      <c r="C7" s="9">
        <f>B7/C2</f>
        <v>2.892069556119066E-2</v>
      </c>
      <c r="D7" s="9">
        <f t="shared" si="1"/>
        <v>0.9710793044388093</v>
      </c>
      <c r="F7">
        <v>1</v>
      </c>
      <c r="G7">
        <v>617259</v>
      </c>
      <c r="H7" s="9">
        <f>G7/J2</f>
        <v>0.38634490191770737</v>
      </c>
      <c r="I7" s="9">
        <f t="shared" si="2"/>
        <v>0.61365509808229257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RESULT</vt:lpstr>
      <vt:lpstr>RAW DATA</vt:lpstr>
      <vt:lpstr>cell numbers</vt:lpstr>
      <vt:lpstr>wound closuer</vt:lpstr>
      <vt:lpstr>'wound closuer'!OLE_LINK1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2024-03-06T03:16:28Z</dcterms:modified>
</cp:coreProperties>
</file>