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mixed_mine_management\data\data1\"/>
    </mc:Choice>
  </mc:AlternateContent>
  <xr:revisionPtr revIDLastSave="0" documentId="13_ncr:1_{EF768B69-5598-42E1-86A0-5D9B39434062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配矿模型" sheetId="1" r:id="rId1"/>
    <sheet name="产品成分" sheetId="2" r:id="rId2"/>
    <sheet name="运行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2" l="1" a="1"/>
  <c r="C21" i="2" s="1"/>
  <c r="C20" i="2" a="1"/>
  <c r="C20" i="2" s="1"/>
  <c r="C19" i="2" a="1"/>
  <c r="C19" i="2"/>
  <c r="C18" i="2" a="1"/>
  <c r="C18" i="2" s="1"/>
  <c r="C17" i="2" a="1"/>
  <c r="C17" i="2"/>
  <c r="C16" i="2" a="1"/>
  <c r="C16" i="2"/>
  <c r="C15" i="2" a="1"/>
  <c r="C15" i="2" s="1"/>
  <c r="C14" i="2" a="1"/>
  <c r="C14" i="2" s="1"/>
  <c r="C13" i="2" a="1"/>
  <c r="C13" i="2" s="1"/>
  <c r="C12" i="2" a="1"/>
  <c r="C12" i="2"/>
  <c r="C11" i="2" a="1"/>
  <c r="C11" i="2" s="1"/>
  <c r="C10" i="2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  <c r="C4" i="2" a="1"/>
  <c r="C4" i="2"/>
  <c r="C3" i="2" a="1"/>
  <c r="C3" i="2"/>
  <c r="B4" i="3" s="1"/>
  <c r="G48" i="1" a="1"/>
  <c r="G48" i="1" s="1"/>
  <c r="C48" i="1"/>
  <c r="G47" i="1" a="1"/>
  <c r="G47" i="1"/>
  <c r="C47" i="1"/>
  <c r="G46" i="1" a="1"/>
  <c r="G46" i="1" s="1"/>
  <c r="C46" i="1"/>
  <c r="G45" i="1" a="1"/>
  <c r="G45" i="1"/>
  <c r="C45" i="1"/>
  <c r="G44" i="1" a="1"/>
  <c r="G44" i="1" s="1"/>
  <c r="C44" i="1"/>
  <c r="G43" i="1" a="1"/>
  <c r="G43" i="1"/>
  <c r="C43" i="1"/>
  <c r="G42" i="1" a="1"/>
  <c r="G42" i="1"/>
  <c r="C42" i="1"/>
  <c r="G41" i="1" a="1"/>
  <c r="G41" i="1" s="1"/>
  <c r="C41" i="1"/>
  <c r="G40" i="1" a="1"/>
  <c r="G40" i="1"/>
  <c r="C40" i="1"/>
  <c r="G39" i="1" a="1"/>
  <c r="G39" i="1" s="1"/>
  <c r="C39" i="1"/>
  <c r="G38" i="1" a="1"/>
  <c r="G38" i="1"/>
  <c r="C38" i="1"/>
  <c r="G37" i="1" a="1"/>
  <c r="G37" i="1"/>
  <c r="C37" i="1"/>
  <c r="G36" i="1" a="1"/>
  <c r="G36" i="1" s="1"/>
  <c r="C36" i="1"/>
  <c r="G35" i="1" a="1"/>
  <c r="G35" i="1"/>
  <c r="C35" i="1"/>
  <c r="G34" i="1" a="1"/>
  <c r="G34" i="1"/>
  <c r="C34" i="1"/>
  <c r="G33" i="1" a="1"/>
  <c r="G33" i="1"/>
  <c r="C33" i="1"/>
  <c r="G32" i="1" a="1"/>
  <c r="G32" i="1" s="1"/>
  <c r="C32" i="1"/>
  <c r="G31" i="1" a="1"/>
  <c r="G31" i="1"/>
  <c r="C31" i="1"/>
  <c r="G30" i="1" a="1"/>
  <c r="G30" i="1"/>
  <c r="C30" i="1"/>
  <c r="G29" i="1" a="1"/>
  <c r="G29" i="1"/>
  <c r="C29" i="1"/>
  <c r="G28" i="1" a="1"/>
  <c r="G28" i="1"/>
  <c r="C28" i="1"/>
  <c r="G27" i="1" a="1"/>
  <c r="G27" i="1" s="1"/>
  <c r="C27" i="1"/>
  <c r="G26" i="1" a="1"/>
  <c r="G26" i="1" s="1"/>
  <c r="C26" i="1"/>
  <c r="G25" i="1" a="1"/>
  <c r="G25" i="1"/>
  <c r="C25" i="1"/>
  <c r="G24" i="1" a="1"/>
  <c r="G24" i="1"/>
  <c r="C24" i="1"/>
  <c r="G23" i="1" a="1"/>
  <c r="G23" i="1"/>
  <c r="C23" i="1"/>
  <c r="G22" i="1" a="1"/>
  <c r="G22" i="1"/>
  <c r="C22" i="1"/>
  <c r="G21" i="1" a="1"/>
  <c r="G21" i="1" s="1"/>
  <c r="C21" i="1"/>
  <c r="G20" i="1" a="1"/>
  <c r="G20" i="1" s="1"/>
  <c r="C20" i="1"/>
  <c r="G19" i="1" a="1"/>
  <c r="G19" i="1"/>
  <c r="C19" i="1"/>
  <c r="G18" i="1" a="1"/>
  <c r="G18" i="1" s="1"/>
  <c r="C18" i="1"/>
  <c r="G17" i="1" a="1"/>
  <c r="G17" i="1"/>
  <c r="C17" i="1"/>
  <c r="G16" i="1" a="1"/>
  <c r="G16" i="1"/>
  <c r="C16" i="1"/>
  <c r="G15" i="1" a="1"/>
  <c r="G15" i="1"/>
  <c r="C15" i="1"/>
  <c r="G14" i="1" a="1"/>
  <c r="G14" i="1"/>
  <c r="C14" i="1"/>
  <c r="G13" i="1" a="1"/>
  <c r="G13" i="1"/>
  <c r="C13" i="1"/>
  <c r="G12" i="1" a="1"/>
  <c r="G12" i="1" s="1"/>
  <c r="C12" i="1"/>
  <c r="G11" i="1" a="1"/>
  <c r="G11" i="1"/>
  <c r="C11" i="1"/>
  <c r="G10" i="1" a="1"/>
  <c r="G10" i="1"/>
  <c r="C10" i="1"/>
  <c r="G9" i="1" a="1"/>
  <c r="G9" i="1"/>
  <c r="C9" i="1"/>
  <c r="G8" i="1" a="1"/>
  <c r="G8" i="1" s="1"/>
  <c r="C8" i="1"/>
  <c r="G7" i="1" a="1"/>
  <c r="G7" i="1"/>
  <c r="C7" i="1"/>
  <c r="G6" i="1" a="1"/>
  <c r="G6" i="1"/>
  <c r="C6" i="1"/>
  <c r="G5" i="1" a="1"/>
  <c r="G5" i="1"/>
  <c r="C5" i="1"/>
  <c r="G4" i="1" a="1"/>
  <c r="G4" i="1" s="1"/>
  <c r="C4" i="1"/>
  <c r="G3" i="1" a="1"/>
  <c r="G3" i="1" s="1"/>
  <c r="C3" i="1"/>
  <c r="G2" i="1" a="1"/>
  <c r="G2" i="1"/>
  <c r="C2" i="1"/>
  <c r="B3" i="3" s="1" a="1"/>
  <c r="B3" i="3" s="1"/>
  <c r="B2" i="3" l="1" a="1"/>
  <c r="B2" i="3" s="1"/>
  <c r="C2" i="2" a="1"/>
  <c r="C2" i="2" s="1"/>
</calcChain>
</file>

<file path=xl/sharedStrings.xml><?xml version="1.0" encoding="utf-8"?>
<sst xmlns="http://schemas.openxmlformats.org/spreadsheetml/2006/main" count="103" uniqueCount="77">
  <si>
    <t>存货</t>
  </si>
  <si>
    <t>湿基价</t>
  </si>
  <si>
    <t>干基价</t>
  </si>
  <si>
    <t>下限</t>
  </si>
  <si>
    <t>干配</t>
  </si>
  <si>
    <t>上限</t>
  </si>
  <si>
    <t>方案</t>
  </si>
  <si>
    <t>H2O</t>
  </si>
  <si>
    <t>TFe</t>
  </si>
  <si>
    <t>CaO</t>
  </si>
  <si>
    <t>SiO2</t>
  </si>
  <si>
    <t>MgO</t>
  </si>
  <si>
    <t>Al2O3</t>
  </si>
  <si>
    <t>P</t>
  </si>
  <si>
    <t>S</t>
  </si>
  <si>
    <t>V2O5</t>
  </si>
  <si>
    <t>Cr</t>
  </si>
  <si>
    <t>TiO2</t>
  </si>
  <si>
    <t>Zn</t>
  </si>
  <si>
    <t>Ni</t>
  </si>
  <si>
    <t>MnO</t>
  </si>
  <si>
    <t>K2O</t>
  </si>
  <si>
    <t>Na2O</t>
  </si>
  <si>
    <t>Pb</t>
  </si>
  <si>
    <t>CuO</t>
  </si>
  <si>
    <t>FeO</t>
  </si>
  <si>
    <t>烧损</t>
  </si>
  <si>
    <t>产品</t>
  </si>
  <si>
    <t>方案1</t>
  </si>
  <si>
    <t>吨度价</t>
  </si>
  <si>
    <t>存货1</t>
    <phoneticPr fontId="2" type="noConversion"/>
  </si>
  <si>
    <t>存货2</t>
    <phoneticPr fontId="2" type="noConversion"/>
  </si>
  <si>
    <t>存货3</t>
  </si>
  <si>
    <t>存货4</t>
  </si>
  <si>
    <t>存货5</t>
  </si>
  <si>
    <t>存货6</t>
  </si>
  <si>
    <t>存货7</t>
  </si>
  <si>
    <t>存货8</t>
  </si>
  <si>
    <t>存货9</t>
  </si>
  <si>
    <t>存货10</t>
  </si>
  <si>
    <t>存货11</t>
  </si>
  <si>
    <t>存货12</t>
  </si>
  <si>
    <t>存货13</t>
  </si>
  <si>
    <t>存货14</t>
  </si>
  <si>
    <t>存货15</t>
  </si>
  <si>
    <t>存货16</t>
  </si>
  <si>
    <t>存货17</t>
  </si>
  <si>
    <t>存货18</t>
  </si>
  <si>
    <t>存货19</t>
  </si>
  <si>
    <t>存货20</t>
  </si>
  <si>
    <t>存货21</t>
  </si>
  <si>
    <t>存货22</t>
  </si>
  <si>
    <t>存货23</t>
  </si>
  <si>
    <t>存货24</t>
  </si>
  <si>
    <t>存货25</t>
  </si>
  <si>
    <t>存货26</t>
  </si>
  <si>
    <t>存货27</t>
  </si>
  <si>
    <t>存货28</t>
  </si>
  <si>
    <t>存货29</t>
  </si>
  <si>
    <t>存货30</t>
  </si>
  <si>
    <t>存货31</t>
  </si>
  <si>
    <t>存货32</t>
  </si>
  <si>
    <t>存货33</t>
  </si>
  <si>
    <t>存货34</t>
  </si>
  <si>
    <t>存货35</t>
  </si>
  <si>
    <t>存货36</t>
  </si>
  <si>
    <t>存货37</t>
  </si>
  <si>
    <t>存货38</t>
  </si>
  <si>
    <t>存货39</t>
  </si>
  <si>
    <t>存货40</t>
  </si>
  <si>
    <t>存货41</t>
  </si>
  <si>
    <t>存货42</t>
  </si>
  <si>
    <t>存货43</t>
  </si>
  <si>
    <t>存货44</t>
  </si>
  <si>
    <t>存货45</t>
  </si>
  <si>
    <t>存货46</t>
  </si>
  <si>
    <t>存货47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</si>
</sst>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 "/>
  </numFmts>
  <fonts count="4" x14ac:knownFonts="1">
    <font>
      <sz val="11"/>
      <color rgb="FF000000"/>
      <name val="Calibri"/>
      <charset val="134"/>
    </font>
    <font>
      <sz val="10"/>
      <color rgb="FF000000"/>
      <name val="仿宋"/>
      <charset val="134"/>
    </font>
    <font>
      <sz val="9"/>
      <name val="Calibri"/>
      <family val="2"/>
    </font>
    <font>
      <sz val="10"/>
      <color rgb="FF000000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/>
    <xf numFmtId="176" fontId="1" fillId="0" borderId="1" xfId="0" applyNumberFormat="1" applyFont="1" applyBorder="1"/>
    <xf numFmtId="177" fontId="1" fillId="0" borderId="1" xfId="0" applyNumberFormat="1" applyFont="1" applyBorder="1"/>
    <xf numFmtId="177" fontId="1" fillId="3" borderId="1" xfId="0" applyNumberFormat="1" applyFont="1" applyFill="1" applyBorder="1"/>
    <xf numFmtId="177" fontId="1" fillId="2" borderId="1" xfId="0" applyNumberFormat="1" applyFont="1" applyFill="1" applyBorder="1"/>
    <xf numFmtId="176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workbookViewId="0">
      <selection activeCell="A15" sqref="A15"/>
    </sheetView>
  </sheetViews>
  <sheetFormatPr defaultColWidth="8.578125" defaultRowHeight="12.75" customHeight="1" x14ac:dyDescent="0.4"/>
  <cols>
    <col min="1" max="1" width="19" style="1" customWidth="1"/>
    <col min="2" max="3" width="11.15625" style="1" customWidth="1"/>
    <col min="4" max="4" width="8.578125" style="1" customWidth="1"/>
    <col min="5" max="16384" width="8.578125" style="1"/>
  </cols>
  <sheetData>
    <row r="1" spans="1:2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4">
      <c r="A2" s="6" t="s">
        <v>30</v>
      </c>
      <c r="B2" s="3">
        <v>836</v>
      </c>
      <c r="C2" s="3">
        <f t="shared" ref="C2:C48" si="0">B2/(1-H2/100)</f>
        <v>939.32584269662925</v>
      </c>
      <c r="D2" s="4"/>
      <c r="E2" s="3">
        <v>35.289072760929088</v>
      </c>
      <c r="F2" s="4"/>
      <c r="G2" s="3">
        <f t="array" ref="G2">(E2/(1-H2/100))/SUMPRODUCT($E$2:$E$48/(1-$H$2:$H$48/100))*100</f>
        <v>34.615111028557777</v>
      </c>
      <c r="H2" s="3">
        <v>11</v>
      </c>
      <c r="I2" s="3">
        <v>66.05</v>
      </c>
      <c r="J2" s="3">
        <v>1.1000000000000001</v>
      </c>
      <c r="K2" s="3">
        <v>3.85</v>
      </c>
      <c r="L2" s="3">
        <v>0.85</v>
      </c>
      <c r="M2" s="3">
        <v>0.75</v>
      </c>
      <c r="N2" s="3">
        <v>2.5000000000000001E-2</v>
      </c>
      <c r="O2" s="3">
        <v>0.1</v>
      </c>
      <c r="P2" s="3">
        <v>0</v>
      </c>
      <c r="Q2" s="3">
        <v>0.01</v>
      </c>
      <c r="R2" s="3">
        <v>1.1499999999999999</v>
      </c>
      <c r="S2" s="3">
        <v>1.7000000000000001E-2</v>
      </c>
      <c r="T2" s="3">
        <v>0</v>
      </c>
      <c r="U2" s="3">
        <v>0.15</v>
      </c>
      <c r="V2" s="3">
        <v>4.4999999999999998E-2</v>
      </c>
      <c r="W2" s="3">
        <v>5.7000000000000002E-2</v>
      </c>
      <c r="X2" s="3">
        <v>2E-3</v>
      </c>
      <c r="Y2" s="3">
        <v>0</v>
      </c>
      <c r="Z2" s="3">
        <v>0</v>
      </c>
      <c r="AA2" s="3">
        <v>-2</v>
      </c>
    </row>
    <row r="3" spans="1:27" x14ac:dyDescent="0.4">
      <c r="A3" s="6" t="s">
        <v>31</v>
      </c>
      <c r="B3" s="3">
        <v>735</v>
      </c>
      <c r="C3" s="3">
        <f t="shared" si="0"/>
        <v>816.66666666666663</v>
      </c>
      <c r="D3" s="4"/>
      <c r="E3" s="3">
        <v>2.8508588767347089</v>
      </c>
      <c r="F3" s="4"/>
      <c r="G3" s="3">
        <f t="array" ref="G3">(E3/(1-H3/100))/SUMPRODUCT($E$2:$E$48/(1-$H$2:$H$48/100))*100</f>
        <v>2.7653410359877761</v>
      </c>
      <c r="H3" s="3">
        <v>10</v>
      </c>
      <c r="I3" s="3">
        <v>63.35</v>
      </c>
      <c r="J3" s="3">
        <v>0.75</v>
      </c>
      <c r="K3" s="3">
        <v>6.58</v>
      </c>
      <c r="L3" s="3">
        <v>0.5</v>
      </c>
      <c r="M3" s="3">
        <v>1.1200000000000001</v>
      </c>
      <c r="N3" s="3">
        <v>0.04</v>
      </c>
      <c r="O3" s="3">
        <v>2.1</v>
      </c>
      <c r="P3" s="3">
        <v>0</v>
      </c>
      <c r="Q3" s="3">
        <v>0.01</v>
      </c>
      <c r="R3" s="3">
        <v>0.31</v>
      </c>
      <c r="S3" s="3">
        <v>8.0000000000000002E-3</v>
      </c>
      <c r="T3" s="3">
        <v>3.0000000000000001E-3</v>
      </c>
      <c r="U3" s="3">
        <v>0.06</v>
      </c>
      <c r="V3" s="3">
        <v>3.6999999999999998E-2</v>
      </c>
      <c r="W3" s="3">
        <v>3.5000000000000003E-2</v>
      </c>
      <c r="X3" s="3">
        <v>3.0000000000000001E-3</v>
      </c>
      <c r="Y3" s="3">
        <v>0</v>
      </c>
      <c r="Z3" s="3">
        <v>0</v>
      </c>
      <c r="AA3" s="3">
        <v>-0.7</v>
      </c>
    </row>
    <row r="4" spans="1:27" x14ac:dyDescent="0.4">
      <c r="A4" s="6" t="s">
        <v>32</v>
      </c>
      <c r="B4" s="3">
        <v>821</v>
      </c>
      <c r="C4" s="3">
        <f t="shared" si="0"/>
        <v>912.22222222222217</v>
      </c>
      <c r="D4" s="4"/>
      <c r="E4" s="3">
        <v>0.42601684125970529</v>
      </c>
      <c r="F4" s="4"/>
      <c r="G4" s="3">
        <f t="array" ref="G4">(E4/(1-H4/100))/SUMPRODUCT($E$2:$E$48/(1-$H$2:$H$48/100))*100</f>
        <v>0.41323752037375294</v>
      </c>
      <c r="H4" s="3">
        <v>10</v>
      </c>
      <c r="I4" s="3">
        <v>65.25</v>
      </c>
      <c r="J4" s="3">
        <v>0.6</v>
      </c>
      <c r="K4" s="3">
        <v>0.5</v>
      </c>
      <c r="L4" s="3">
        <v>3.4</v>
      </c>
      <c r="M4" s="3">
        <v>0.6</v>
      </c>
      <c r="N4" s="3">
        <v>7.8E-2</v>
      </c>
      <c r="O4" s="3">
        <v>0.05</v>
      </c>
      <c r="P4" s="3">
        <v>0</v>
      </c>
      <c r="Q4" s="3">
        <v>0</v>
      </c>
      <c r="R4" s="3">
        <v>2.7</v>
      </c>
      <c r="S4" s="3">
        <v>3.5000000000000003E-2</v>
      </c>
      <c r="T4" s="3">
        <v>0</v>
      </c>
      <c r="U4" s="3">
        <v>0.15</v>
      </c>
      <c r="V4" s="3">
        <v>1.2E-2</v>
      </c>
      <c r="W4" s="3">
        <v>1.6E-2</v>
      </c>
      <c r="X4" s="3">
        <v>8.0000000000000002E-3</v>
      </c>
      <c r="Y4" s="3">
        <v>0</v>
      </c>
      <c r="Z4" s="3">
        <v>0</v>
      </c>
      <c r="AA4" s="3">
        <v>-1.45</v>
      </c>
    </row>
    <row r="5" spans="1:27" x14ac:dyDescent="0.4">
      <c r="A5" s="6" t="s">
        <v>33</v>
      </c>
      <c r="B5" s="3">
        <v>860</v>
      </c>
      <c r="C5" s="3">
        <f t="shared" si="0"/>
        <v>940.91903719912466</v>
      </c>
      <c r="D5" s="4"/>
      <c r="E5" s="3">
        <v>8.5054679921877832E-2</v>
      </c>
      <c r="F5" s="4"/>
      <c r="G5" s="3">
        <f t="array" ref="G5">(E5/(1-H5/100))/SUMPRODUCT($E$2:$E$48/(1-$H$2:$H$48/100))*100</f>
        <v>8.1239549653286933E-2</v>
      </c>
      <c r="H5" s="3">
        <v>8.6</v>
      </c>
      <c r="I5" s="3">
        <v>64.849999999999994</v>
      </c>
      <c r="J5" s="3">
        <v>0.05</v>
      </c>
      <c r="K5" s="3">
        <v>2.0499999999999998</v>
      </c>
      <c r="L5" s="3">
        <v>0.05</v>
      </c>
      <c r="M5" s="3">
        <v>1.45</v>
      </c>
      <c r="N5" s="3">
        <v>0.05</v>
      </c>
      <c r="O5" s="3">
        <v>0.05</v>
      </c>
      <c r="P5" s="3">
        <v>0</v>
      </c>
      <c r="Q5" s="3">
        <v>0</v>
      </c>
      <c r="R5" s="3">
        <v>0.1</v>
      </c>
      <c r="S5" s="3">
        <v>0.01</v>
      </c>
      <c r="T5" s="3">
        <v>0</v>
      </c>
      <c r="U5" s="3">
        <v>0.2</v>
      </c>
      <c r="V5" s="3">
        <v>5.0000000000000001E-3</v>
      </c>
      <c r="W5" s="3">
        <v>1.4999999999999999E-2</v>
      </c>
      <c r="X5" s="3">
        <v>8.0000000000000002E-3</v>
      </c>
      <c r="Y5" s="3">
        <v>0</v>
      </c>
      <c r="Z5" s="3">
        <v>0</v>
      </c>
      <c r="AA5" s="3">
        <v>2</v>
      </c>
    </row>
    <row r="6" spans="1:27" x14ac:dyDescent="0.4">
      <c r="A6" s="6" t="s">
        <v>34</v>
      </c>
      <c r="B6" s="3">
        <v>635</v>
      </c>
      <c r="C6" s="3">
        <f t="shared" si="0"/>
        <v>701.6574585635359</v>
      </c>
      <c r="D6" s="4"/>
      <c r="E6" s="3">
        <v>3.3718687564299188E-17</v>
      </c>
      <c r="F6" s="4"/>
      <c r="G6" s="3">
        <f t="array" ref="G6">(E6/(1-H6/100))/SUMPRODUCT($E$2:$E$48/(1-$H$2:$H$48/100))*100</f>
        <v>3.2526517800631767E-17</v>
      </c>
      <c r="H6" s="3">
        <v>9.5</v>
      </c>
      <c r="I6" s="3">
        <v>57.25</v>
      </c>
      <c r="J6" s="3">
        <v>0.1</v>
      </c>
      <c r="K6" s="3">
        <v>12.8</v>
      </c>
      <c r="L6" s="3">
        <v>0.1</v>
      </c>
      <c r="M6" s="3">
        <v>2</v>
      </c>
      <c r="N6" s="3">
        <v>5.6000000000000001E-2</v>
      </c>
      <c r="O6" s="3">
        <v>0.04</v>
      </c>
      <c r="P6" s="3">
        <v>0</v>
      </c>
      <c r="Q6" s="3">
        <v>0</v>
      </c>
      <c r="R6" s="3">
        <v>0.2</v>
      </c>
      <c r="S6" s="3">
        <v>0.01</v>
      </c>
      <c r="T6" s="3">
        <v>0</v>
      </c>
      <c r="U6" s="3">
        <v>0.5</v>
      </c>
      <c r="V6" s="3">
        <v>1.4999999999999999E-2</v>
      </c>
      <c r="W6" s="3">
        <v>1.2E-2</v>
      </c>
      <c r="X6" s="3">
        <v>0</v>
      </c>
      <c r="Y6" s="3">
        <v>0</v>
      </c>
      <c r="Z6" s="3">
        <v>0</v>
      </c>
      <c r="AA6" s="3">
        <v>2.8</v>
      </c>
    </row>
    <row r="7" spans="1:27" x14ac:dyDescent="0.4">
      <c r="A7" s="6" t="s">
        <v>35</v>
      </c>
      <c r="B7" s="3">
        <v>785</v>
      </c>
      <c r="C7" s="3">
        <f t="shared" si="0"/>
        <v>882.02247191011236</v>
      </c>
      <c r="D7" s="4"/>
      <c r="E7" s="3">
        <v>0.1088493508744081</v>
      </c>
      <c r="F7" s="4"/>
      <c r="G7" s="3">
        <f t="array" ref="G7">(E7/(1-H7/100))/SUMPRODUCT($E$2:$E$48/(1-$H$2:$H$48/100))*100</f>
        <v>0.10677051197773892</v>
      </c>
      <c r="H7" s="3">
        <v>11</v>
      </c>
      <c r="I7" s="3">
        <v>61.1</v>
      </c>
      <c r="J7" s="3">
        <v>0.1</v>
      </c>
      <c r="K7" s="3">
        <v>8</v>
      </c>
      <c r="L7" s="3">
        <v>0.1</v>
      </c>
      <c r="M7" s="3">
        <v>1.85</v>
      </c>
      <c r="N7" s="3">
        <v>4.4999999999999998E-2</v>
      </c>
      <c r="O7" s="3">
        <v>5.0000000000000001E-3</v>
      </c>
      <c r="P7" s="3">
        <v>0</v>
      </c>
      <c r="Q7" s="3">
        <v>0</v>
      </c>
      <c r="R7" s="3">
        <v>0.25</v>
      </c>
      <c r="S7" s="3">
        <v>8.0000000000000002E-3</v>
      </c>
      <c r="T7" s="3">
        <v>0</v>
      </c>
      <c r="U7" s="3">
        <v>0.8</v>
      </c>
      <c r="V7" s="3">
        <v>2.5000000000000001E-2</v>
      </c>
      <c r="W7" s="3">
        <v>1.0999999999999999E-2</v>
      </c>
      <c r="X7" s="3">
        <v>0</v>
      </c>
      <c r="Y7" s="3">
        <v>0</v>
      </c>
      <c r="Z7" s="3">
        <v>0</v>
      </c>
      <c r="AA7" s="3">
        <v>2.4</v>
      </c>
    </row>
    <row r="8" spans="1:27" x14ac:dyDescent="0.4">
      <c r="A8" s="6" t="s">
        <v>36</v>
      </c>
      <c r="B8" s="3">
        <v>782</v>
      </c>
      <c r="C8" s="3">
        <f t="shared" si="0"/>
        <v>859.34065934065927</v>
      </c>
      <c r="D8" s="4"/>
      <c r="E8" s="3">
        <v>3.4673553877063563E-2</v>
      </c>
      <c r="F8" s="4"/>
      <c r="G8" s="3">
        <f t="array" ref="G8">(E8/(1-H8/100))/SUMPRODUCT($E$2:$E$48/(1-$H$2:$H$48/100))*100</f>
        <v>3.3263845373341795E-2</v>
      </c>
      <c r="H8" s="3">
        <v>9</v>
      </c>
      <c r="I8" s="3">
        <v>61.1</v>
      </c>
      <c r="J8" s="3">
        <v>0.02</v>
      </c>
      <c r="K8" s="3">
        <v>3.7</v>
      </c>
      <c r="L8" s="3">
        <v>0.15</v>
      </c>
      <c r="M8" s="3">
        <v>2.2999999999999998</v>
      </c>
      <c r="N8" s="3">
        <v>0.105</v>
      </c>
      <c r="O8" s="3">
        <v>0.01</v>
      </c>
      <c r="P8" s="3">
        <v>0</v>
      </c>
      <c r="Q8" s="3">
        <v>0.01</v>
      </c>
      <c r="R8" s="3">
        <v>0.2</v>
      </c>
      <c r="S8" s="3">
        <v>7.0000000000000001E-3</v>
      </c>
      <c r="T8" s="3">
        <v>0.01</v>
      </c>
      <c r="U8" s="3">
        <v>0.1</v>
      </c>
      <c r="V8" s="3">
        <v>1.4999999999999999E-2</v>
      </c>
      <c r="W8" s="3">
        <v>7.0000000000000001E-3</v>
      </c>
      <c r="X8" s="3">
        <v>2E-3</v>
      </c>
      <c r="Y8" s="3">
        <v>0</v>
      </c>
      <c r="Z8" s="3">
        <v>0</v>
      </c>
      <c r="AA8" s="3">
        <v>5.85</v>
      </c>
    </row>
    <row r="9" spans="1:27" x14ac:dyDescent="0.4">
      <c r="A9" s="6" t="s">
        <v>37</v>
      </c>
      <c r="B9" s="3">
        <v>748</v>
      </c>
      <c r="C9" s="3">
        <f t="shared" si="0"/>
        <v>808.64864864864865</v>
      </c>
      <c r="D9" s="4"/>
      <c r="E9" s="3">
        <v>0.1072017817774689</v>
      </c>
      <c r="F9" s="4"/>
      <c r="G9" s="3">
        <f t="array" ref="G9">(E9/(1-H9/100))/SUMPRODUCT($E$2:$E$48/(1-$H$2:$H$48/100))*100</f>
        <v>0.10117559320676189</v>
      </c>
      <c r="H9" s="3">
        <v>7.5</v>
      </c>
      <c r="I9" s="3">
        <v>60.85</v>
      </c>
      <c r="J9" s="3">
        <v>0.1</v>
      </c>
      <c r="K9" s="3">
        <v>5.15</v>
      </c>
      <c r="L9" s="3">
        <v>0.05</v>
      </c>
      <c r="M9" s="3">
        <v>2.25</v>
      </c>
      <c r="N9" s="3">
        <v>0.08</v>
      </c>
      <c r="O9" s="3">
        <v>0.03</v>
      </c>
      <c r="P9" s="3">
        <v>0</v>
      </c>
      <c r="Q9" s="3">
        <v>0.01</v>
      </c>
      <c r="R9" s="3">
        <v>0.2</v>
      </c>
      <c r="S9" s="3">
        <v>5.0000000000000001E-3</v>
      </c>
      <c r="T9" s="3">
        <v>0</v>
      </c>
      <c r="U9" s="3">
        <v>0.19</v>
      </c>
      <c r="V9" s="3">
        <v>3.1E-2</v>
      </c>
      <c r="W9" s="3">
        <v>1.7000000000000001E-2</v>
      </c>
      <c r="X9" s="3">
        <v>8.0000000000000002E-3</v>
      </c>
      <c r="Y9" s="3">
        <v>0</v>
      </c>
      <c r="Z9" s="3">
        <v>0</v>
      </c>
      <c r="AA9" s="3">
        <v>5</v>
      </c>
    </row>
    <row r="10" spans="1:27" x14ac:dyDescent="0.4">
      <c r="A10" s="6" t="s">
        <v>38</v>
      </c>
      <c r="B10" s="3">
        <v>750</v>
      </c>
      <c r="C10" s="3">
        <f t="shared" si="0"/>
        <v>819.67213114754099</v>
      </c>
      <c r="D10" s="4"/>
      <c r="E10" s="3">
        <v>9.5149159304606143E-2</v>
      </c>
      <c r="F10" s="4"/>
      <c r="G10" s="3">
        <f t="array" ref="G10">(E10/(1-H10/100))/SUMPRODUCT($E$2:$E$48/(1-$H$2:$H$48/100))*100</f>
        <v>9.0781917094149775E-2</v>
      </c>
      <c r="H10" s="3">
        <v>8.5</v>
      </c>
      <c r="I10" s="3">
        <v>61.05</v>
      </c>
      <c r="J10" s="3">
        <v>0.1</v>
      </c>
      <c r="K10" s="3">
        <v>4.5199999999999996</v>
      </c>
      <c r="L10" s="3">
        <v>0.1</v>
      </c>
      <c r="M10" s="3">
        <v>2.5</v>
      </c>
      <c r="N10" s="3">
        <v>8.8999999999999996E-2</v>
      </c>
      <c r="O10" s="3">
        <v>0.02</v>
      </c>
      <c r="P10" s="3">
        <v>0</v>
      </c>
      <c r="Q10" s="3">
        <v>0.08</v>
      </c>
      <c r="R10" s="3">
        <v>0.1</v>
      </c>
      <c r="S10" s="3">
        <v>0.01</v>
      </c>
      <c r="T10" s="3">
        <v>0.05</v>
      </c>
      <c r="U10" s="3">
        <v>0.3</v>
      </c>
      <c r="V10" s="3">
        <v>8.5000000000000006E-2</v>
      </c>
      <c r="W10" s="3">
        <v>5.5E-2</v>
      </c>
      <c r="X10" s="3">
        <v>5.0000000000000001E-3</v>
      </c>
      <c r="Y10" s="3">
        <v>0</v>
      </c>
      <c r="Z10" s="3">
        <v>0</v>
      </c>
      <c r="AA10" s="3">
        <v>4.5</v>
      </c>
    </row>
    <row r="11" spans="1:27" x14ac:dyDescent="0.4">
      <c r="A11" s="6" t="s">
        <v>39</v>
      </c>
      <c r="B11" s="3">
        <v>758</v>
      </c>
      <c r="C11" s="3">
        <f t="shared" si="0"/>
        <v>837.5690607734806</v>
      </c>
      <c r="D11" s="4"/>
      <c r="E11" s="3">
        <v>1.372727299550603E-2</v>
      </c>
      <c r="F11" s="4"/>
      <c r="G11" s="3">
        <f t="array" ref="G11">(E11/(1-H11/100))/SUMPRODUCT($E$2:$E$48/(1-$H$2:$H$48/100))*100</f>
        <v>1.3241926708772798E-2</v>
      </c>
      <c r="H11" s="3">
        <v>9.5</v>
      </c>
      <c r="I11" s="3">
        <v>60.3</v>
      </c>
      <c r="J11" s="3">
        <v>0.15</v>
      </c>
      <c r="K11" s="3">
        <v>4.7</v>
      </c>
      <c r="L11" s="3">
        <v>0.15</v>
      </c>
      <c r="M11" s="3">
        <v>2.35</v>
      </c>
      <c r="N11" s="3">
        <v>0.08</v>
      </c>
      <c r="O11" s="3">
        <v>0.01</v>
      </c>
      <c r="P11" s="3">
        <v>0</v>
      </c>
      <c r="Q11" s="3">
        <v>0.01</v>
      </c>
      <c r="R11" s="3">
        <v>0.2</v>
      </c>
      <c r="S11" s="3">
        <v>5.0000000000000001E-3</v>
      </c>
      <c r="T11" s="3">
        <v>0</v>
      </c>
      <c r="U11" s="3">
        <v>0.8</v>
      </c>
      <c r="V11" s="3">
        <v>1.7999999999999999E-2</v>
      </c>
      <c r="W11" s="3">
        <v>0.02</v>
      </c>
      <c r="X11" s="3">
        <v>2E-3</v>
      </c>
      <c r="Y11" s="3">
        <v>0</v>
      </c>
      <c r="Z11" s="3">
        <v>0</v>
      </c>
      <c r="AA11" s="3">
        <v>5.58</v>
      </c>
    </row>
    <row r="12" spans="1:27" x14ac:dyDescent="0.4">
      <c r="A12" s="6" t="s">
        <v>40</v>
      </c>
      <c r="B12" s="3">
        <v>708</v>
      </c>
      <c r="C12" s="3">
        <f t="shared" si="0"/>
        <v>769.56521739130426</v>
      </c>
      <c r="D12" s="4"/>
      <c r="E12" s="3">
        <v>2.940113860614001E-2</v>
      </c>
      <c r="F12" s="4"/>
      <c r="G12" s="3">
        <f t="array" ref="G12">(E12/(1-H12/100))/SUMPRODUCT($E$2:$E$48/(1-$H$2:$H$48/100))*100</f>
        <v>2.7899203876481607E-2</v>
      </c>
      <c r="H12" s="3">
        <v>8</v>
      </c>
      <c r="I12" s="3">
        <v>60</v>
      </c>
      <c r="J12" s="3">
        <v>0.05</v>
      </c>
      <c r="K12" s="3">
        <v>5.0999999999999996</v>
      </c>
      <c r="L12" s="3">
        <v>0.05</v>
      </c>
      <c r="M12" s="3">
        <v>3.5</v>
      </c>
      <c r="N12" s="3">
        <v>0.105</v>
      </c>
      <c r="O12" s="3">
        <v>0.01</v>
      </c>
      <c r="P12" s="3">
        <v>0</v>
      </c>
      <c r="Q12" s="3">
        <v>5.0000000000000001E-3</v>
      </c>
      <c r="R12" s="3">
        <v>0.15</v>
      </c>
      <c r="S12" s="3">
        <v>0.01</v>
      </c>
      <c r="T12" s="3">
        <v>0</v>
      </c>
      <c r="U12" s="3">
        <v>0.2</v>
      </c>
      <c r="V12" s="3">
        <v>0.01</v>
      </c>
      <c r="W12" s="3">
        <v>0.01</v>
      </c>
      <c r="X12" s="3">
        <v>0.01</v>
      </c>
      <c r="Y12" s="3">
        <v>0</v>
      </c>
      <c r="Z12" s="3">
        <v>0</v>
      </c>
      <c r="AA12" s="3">
        <v>4.8499999999999996</v>
      </c>
    </row>
    <row r="13" spans="1:27" x14ac:dyDescent="0.4">
      <c r="A13" s="6" t="s">
        <v>41</v>
      </c>
      <c r="B13" s="3">
        <v>660</v>
      </c>
      <c r="C13" s="3">
        <f t="shared" si="0"/>
        <v>702.12765957446811</v>
      </c>
      <c r="D13" s="4"/>
      <c r="E13" s="3">
        <v>0.73681270470743154</v>
      </c>
      <c r="F13" s="4"/>
      <c r="G13" s="3">
        <f t="array" ref="G13">(E13/(1-H13/100))/SUMPRODUCT($E$2:$E$48/(1-$H$2:$H$48/100))*100</f>
        <v>0.68429716463183055</v>
      </c>
      <c r="H13" s="3">
        <v>6</v>
      </c>
      <c r="I13" s="3">
        <v>57</v>
      </c>
      <c r="J13" s="3">
        <v>0.6</v>
      </c>
      <c r="K13" s="3">
        <v>7.5</v>
      </c>
      <c r="L13" s="3">
        <v>0.6</v>
      </c>
      <c r="M13" s="3">
        <v>2.65</v>
      </c>
      <c r="N13" s="3">
        <v>0.13500000000000001</v>
      </c>
      <c r="O13" s="3">
        <v>0.06</v>
      </c>
      <c r="P13" s="3">
        <v>0</v>
      </c>
      <c r="Q13" s="3">
        <v>0.08</v>
      </c>
      <c r="R13" s="3">
        <v>0.2</v>
      </c>
      <c r="S13" s="3">
        <v>0.01</v>
      </c>
      <c r="T13" s="3">
        <v>0.05</v>
      </c>
      <c r="U13" s="3">
        <v>1.35</v>
      </c>
      <c r="V13" s="3">
        <v>0.08</v>
      </c>
      <c r="W13" s="3">
        <v>4.4999999999999998E-2</v>
      </c>
      <c r="X13" s="3">
        <v>5.0000000000000001E-3</v>
      </c>
      <c r="Y13" s="3">
        <v>0</v>
      </c>
      <c r="Z13" s="3">
        <v>0</v>
      </c>
      <c r="AA13" s="3">
        <v>5.5</v>
      </c>
    </row>
    <row r="14" spans="1:27" x14ac:dyDescent="0.4">
      <c r="A14" s="6" t="s">
        <v>42</v>
      </c>
      <c r="B14" s="3">
        <v>640</v>
      </c>
      <c r="C14" s="3">
        <f t="shared" si="0"/>
        <v>719.10112359550556</v>
      </c>
      <c r="D14" s="4"/>
      <c r="E14" s="3">
        <v>0.90150539540415719</v>
      </c>
      <c r="F14" s="4"/>
      <c r="G14" s="3">
        <f t="array" ref="G14">(E14/(1-H14/100))/SUMPRODUCT($E$2:$E$48/(1-$H$2:$H$48/100))*100</f>
        <v>0.8842881638224489</v>
      </c>
      <c r="H14" s="3">
        <v>11</v>
      </c>
      <c r="I14" s="3">
        <v>58.25</v>
      </c>
      <c r="J14" s="3">
        <v>1.2</v>
      </c>
      <c r="K14" s="3">
        <v>6.25</v>
      </c>
      <c r="L14" s="3">
        <v>1.05</v>
      </c>
      <c r="M14" s="3">
        <v>3.3</v>
      </c>
      <c r="N14" s="3">
        <v>0.11</v>
      </c>
      <c r="O14" s="3">
        <v>7.8E-2</v>
      </c>
      <c r="P14" s="3">
        <v>0</v>
      </c>
      <c r="Q14" s="3">
        <v>0.03</v>
      </c>
      <c r="R14" s="3">
        <v>0.6</v>
      </c>
      <c r="S14" s="3">
        <v>5.0000000000000001E-3</v>
      </c>
      <c r="T14" s="3">
        <v>0.02</v>
      </c>
      <c r="U14" s="3">
        <v>0.9</v>
      </c>
      <c r="V14" s="3">
        <v>1.4999999999999999E-2</v>
      </c>
      <c r="W14" s="3">
        <v>3.5799999999999998E-2</v>
      </c>
      <c r="X14" s="3">
        <v>4.0000000000000001E-3</v>
      </c>
      <c r="Y14" s="3">
        <v>0</v>
      </c>
      <c r="Z14" s="3">
        <v>0</v>
      </c>
      <c r="AA14" s="3">
        <v>5.25</v>
      </c>
    </row>
    <row r="15" spans="1:27" x14ac:dyDescent="0.4">
      <c r="A15" s="6" t="s">
        <v>43</v>
      </c>
      <c r="B15" s="3">
        <v>659</v>
      </c>
      <c r="C15" s="3">
        <f t="shared" si="0"/>
        <v>728.17679558011048</v>
      </c>
      <c r="D15" s="4"/>
      <c r="E15" s="3">
        <v>0.12953423061136149</v>
      </c>
      <c r="F15" s="4"/>
      <c r="G15" s="3">
        <f t="array" ref="G15">(E15/(1-H15/100))/SUMPRODUCT($E$2:$E$48/(1-$H$2:$H$48/100))*100</f>
        <v>0.12495437284553634</v>
      </c>
      <c r="H15" s="3">
        <v>9.5</v>
      </c>
      <c r="I15" s="3">
        <v>57.81</v>
      </c>
      <c r="J15" s="3">
        <v>0.1</v>
      </c>
      <c r="K15" s="3">
        <v>6.58</v>
      </c>
      <c r="L15" s="3">
        <v>0.05</v>
      </c>
      <c r="M15" s="3">
        <v>2.9</v>
      </c>
      <c r="N15" s="3">
        <v>8.5000000000000006E-2</v>
      </c>
      <c r="O15" s="3">
        <v>0.06</v>
      </c>
      <c r="P15" s="3">
        <v>0</v>
      </c>
      <c r="Q15" s="3">
        <v>0</v>
      </c>
      <c r="R15" s="3">
        <v>0.15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6.8</v>
      </c>
    </row>
    <row r="16" spans="1:27" x14ac:dyDescent="0.4">
      <c r="A16" s="6" t="s">
        <v>44</v>
      </c>
      <c r="B16" s="3">
        <v>578</v>
      </c>
      <c r="C16" s="3">
        <f t="shared" si="0"/>
        <v>635.16483516483515</v>
      </c>
      <c r="D16" s="4"/>
      <c r="E16" s="3">
        <v>-1.9081958235744881E-17</v>
      </c>
      <c r="F16" s="4"/>
      <c r="G16" s="3">
        <f t="array" ref="G16">(E16/(1-H16/100))/SUMPRODUCT($E$2:$E$48/(1-$H$2:$H$48/100))*100</f>
        <v>-1.8306150861399345E-17</v>
      </c>
      <c r="H16" s="3">
        <v>9</v>
      </c>
      <c r="I16" s="3">
        <v>54.58</v>
      </c>
      <c r="J16" s="3">
        <v>0.25</v>
      </c>
      <c r="K16" s="3">
        <v>15.85</v>
      </c>
      <c r="L16" s="3">
        <v>0.1</v>
      </c>
      <c r="M16" s="3">
        <v>2</v>
      </c>
      <c r="N16" s="3">
        <v>5.8000000000000003E-2</v>
      </c>
      <c r="O16" s="3">
        <v>0.03</v>
      </c>
      <c r="P16" s="3">
        <v>0</v>
      </c>
      <c r="Q16" s="3">
        <v>0</v>
      </c>
      <c r="R16" s="3">
        <v>0.15</v>
      </c>
      <c r="S16" s="3">
        <v>0.01</v>
      </c>
      <c r="T16" s="3">
        <v>0</v>
      </c>
      <c r="U16" s="3">
        <v>0.4</v>
      </c>
      <c r="V16" s="3">
        <v>0.03</v>
      </c>
      <c r="W16" s="3">
        <v>1.4999999999999999E-2</v>
      </c>
      <c r="X16" s="3">
        <v>0</v>
      </c>
      <c r="Y16" s="3">
        <v>0</v>
      </c>
      <c r="Z16" s="3">
        <v>0</v>
      </c>
      <c r="AA16" s="3">
        <v>3</v>
      </c>
    </row>
    <row r="17" spans="1:27" x14ac:dyDescent="0.4">
      <c r="A17" s="6" t="s">
        <v>45</v>
      </c>
      <c r="B17" s="3">
        <v>600</v>
      </c>
      <c r="C17" s="3">
        <f t="shared" si="0"/>
        <v>697.67441860465112</v>
      </c>
      <c r="D17" s="4"/>
      <c r="E17" s="3">
        <v>0.33802602586661978</v>
      </c>
      <c r="F17" s="4"/>
      <c r="G17" s="3">
        <f t="array" ref="G17">(E17/(1-H17/100))/SUMPRODUCT($E$2:$E$48/(1-$H$2:$H$48/100))*100</f>
        <v>0.34313670504714289</v>
      </c>
      <c r="H17" s="3">
        <v>14</v>
      </c>
      <c r="I17" s="3">
        <v>56.5</v>
      </c>
      <c r="J17" s="3">
        <v>0.05</v>
      </c>
      <c r="K17" s="3">
        <v>2.85</v>
      </c>
      <c r="L17" s="3">
        <v>0.05</v>
      </c>
      <c r="M17" s="3">
        <v>6.85</v>
      </c>
      <c r="N17" s="3">
        <v>0.08</v>
      </c>
      <c r="O17" s="3">
        <v>0.01</v>
      </c>
      <c r="P17" s="3">
        <v>0</v>
      </c>
      <c r="Q17" s="3">
        <v>0.01</v>
      </c>
      <c r="R17" s="3">
        <v>0.1</v>
      </c>
      <c r="S17" s="3">
        <v>5.0000000000000001E-3</v>
      </c>
      <c r="T17" s="3">
        <v>0</v>
      </c>
      <c r="U17" s="3">
        <v>0.25</v>
      </c>
      <c r="V17" s="3">
        <v>1.4E-2</v>
      </c>
      <c r="W17" s="3">
        <v>1.2999999999999999E-2</v>
      </c>
      <c r="X17" s="3">
        <v>1.4E-2</v>
      </c>
      <c r="Y17" s="3">
        <v>0</v>
      </c>
      <c r="Z17" s="3">
        <v>0</v>
      </c>
      <c r="AA17" s="3">
        <v>9.58</v>
      </c>
    </row>
    <row r="18" spans="1:27" x14ac:dyDescent="0.4">
      <c r="A18" s="6" t="s">
        <v>46</v>
      </c>
      <c r="B18" s="3">
        <v>616</v>
      </c>
      <c r="C18" s="3">
        <f t="shared" si="0"/>
        <v>684.44444444444446</v>
      </c>
      <c r="D18" s="4"/>
      <c r="E18" s="3">
        <v>-7.0202090668436412E-18</v>
      </c>
      <c r="F18" s="4"/>
      <c r="G18" s="3">
        <f t="array" ref="G18">(E18/(1-H18/100))/SUMPRODUCT($E$2:$E$48/(1-$H$2:$H$48/100))*100</f>
        <v>-6.8096223114318357E-18</v>
      </c>
      <c r="H18" s="3">
        <v>10</v>
      </c>
      <c r="I18" s="3">
        <v>57.01</v>
      </c>
      <c r="J18" s="3">
        <v>0.2</v>
      </c>
      <c r="K18" s="3">
        <v>6.8</v>
      </c>
      <c r="L18" s="3">
        <v>0.1</v>
      </c>
      <c r="M18" s="3">
        <v>5.54</v>
      </c>
      <c r="N18" s="3">
        <v>6.2E-2</v>
      </c>
      <c r="O18" s="3">
        <v>0.05</v>
      </c>
      <c r="P18" s="3">
        <v>0</v>
      </c>
      <c r="Q18" s="3">
        <v>0</v>
      </c>
      <c r="R18" s="3">
        <v>0.28000000000000003</v>
      </c>
      <c r="S18" s="3">
        <v>5.0000000000000001E-3</v>
      </c>
      <c r="T18" s="3">
        <v>1.4999999999999999E-2</v>
      </c>
      <c r="U18" s="3">
        <v>1</v>
      </c>
      <c r="V18" s="3">
        <v>1.4999999999999999E-2</v>
      </c>
      <c r="W18" s="3">
        <v>1.4999999999999999E-2</v>
      </c>
      <c r="X18" s="3">
        <v>0</v>
      </c>
      <c r="Y18" s="3">
        <v>0</v>
      </c>
      <c r="Z18" s="3">
        <v>0</v>
      </c>
      <c r="AA18" s="3">
        <v>5.85</v>
      </c>
    </row>
    <row r="19" spans="1:27" x14ac:dyDescent="0.4">
      <c r="A19" s="6" t="s">
        <v>47</v>
      </c>
      <c r="B19" s="3">
        <v>649</v>
      </c>
      <c r="C19" s="3">
        <f t="shared" si="0"/>
        <v>721.11111111111109</v>
      </c>
      <c r="D19" s="4"/>
      <c r="E19" s="3">
        <v>2.0634830765941289E-2</v>
      </c>
      <c r="F19" s="4"/>
      <c r="G19" s="3">
        <f t="array" ref="G19">(E19/(1-H19/100))/SUMPRODUCT($E$2:$E$48/(1-$H$2:$H$48/100))*100</f>
        <v>2.0015843209004465E-2</v>
      </c>
      <c r="H19" s="3">
        <v>10</v>
      </c>
      <c r="I19" s="3">
        <v>56.65</v>
      </c>
      <c r="J19" s="3">
        <v>0.05</v>
      </c>
      <c r="K19" s="3">
        <v>6.35</v>
      </c>
      <c r="L19" s="3">
        <v>0.1</v>
      </c>
      <c r="M19" s="3">
        <v>3.25</v>
      </c>
      <c r="N19" s="3">
        <v>7.4999999999999997E-2</v>
      </c>
      <c r="O19" s="3">
        <v>0.05</v>
      </c>
      <c r="P19" s="3">
        <v>0</v>
      </c>
      <c r="Q19" s="3">
        <v>0</v>
      </c>
      <c r="R19" s="3">
        <v>0.25</v>
      </c>
      <c r="S19" s="3">
        <v>1.4999999999999999E-2</v>
      </c>
      <c r="T19" s="3">
        <v>5.0000000000000001E-3</v>
      </c>
      <c r="U19" s="3">
        <v>0.85</v>
      </c>
      <c r="V19" s="3">
        <v>0.01</v>
      </c>
      <c r="W19" s="3">
        <v>1.4999999999999999E-2</v>
      </c>
      <c r="X19" s="3">
        <v>7.0000000000000001E-3</v>
      </c>
      <c r="Y19" s="3">
        <v>0</v>
      </c>
      <c r="Z19" s="3">
        <v>0</v>
      </c>
      <c r="AA19" s="3">
        <v>7.85</v>
      </c>
    </row>
    <row r="20" spans="1:27" x14ac:dyDescent="0.4">
      <c r="A20" s="6" t="s">
        <v>48</v>
      </c>
      <c r="B20" s="3">
        <v>570</v>
      </c>
      <c r="C20" s="3">
        <f t="shared" si="0"/>
        <v>640.44943820224717</v>
      </c>
      <c r="D20" s="4"/>
      <c r="E20" s="3">
        <v>1.0833890208561401E-16</v>
      </c>
      <c r="F20" s="4"/>
      <c r="G20" s="3">
        <f t="array" ref="G20">(E20/(1-H20/100))/SUMPRODUCT($E$2:$E$48/(1-$H$2:$H$48/100))*100</f>
        <v>1.0626981189932643E-16</v>
      </c>
      <c r="H20" s="3">
        <v>11</v>
      </c>
      <c r="I20" s="3">
        <v>54.35</v>
      </c>
      <c r="J20" s="3">
        <v>0.05</v>
      </c>
      <c r="K20" s="3">
        <v>7.1</v>
      </c>
      <c r="L20" s="3">
        <v>0.05</v>
      </c>
      <c r="M20" s="3">
        <v>7.85</v>
      </c>
      <c r="N20" s="3">
        <v>0.06</v>
      </c>
      <c r="O20" s="3">
        <v>0.05</v>
      </c>
      <c r="P20" s="3">
        <v>0</v>
      </c>
      <c r="Q20" s="3">
        <v>0</v>
      </c>
      <c r="R20" s="3">
        <v>0.25</v>
      </c>
      <c r="S20" s="3">
        <v>1.4999999999999999E-2</v>
      </c>
      <c r="T20" s="3">
        <v>0</v>
      </c>
      <c r="U20" s="3">
        <v>1.05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6.5</v>
      </c>
    </row>
    <row r="21" spans="1:27" x14ac:dyDescent="0.4">
      <c r="A21" s="6" t="s">
        <v>49</v>
      </c>
      <c r="B21" s="3">
        <v>610</v>
      </c>
      <c r="C21" s="3">
        <f t="shared" si="0"/>
        <v>666.66666666666663</v>
      </c>
      <c r="D21" s="4"/>
      <c r="E21" s="3">
        <v>1.1449174941446929E-16</v>
      </c>
      <c r="F21" s="4"/>
      <c r="G21" s="3">
        <f t="array" ref="G21">(E21/(1-H21/100))/SUMPRODUCT($E$2:$E$48/(1-$H$2:$H$48/100))*100</f>
        <v>1.0923670350080922E-16</v>
      </c>
      <c r="H21" s="3">
        <v>8.5</v>
      </c>
      <c r="I21" s="3">
        <v>55.85</v>
      </c>
      <c r="J21" s="3">
        <v>0.1</v>
      </c>
      <c r="K21" s="3">
        <v>12.85</v>
      </c>
      <c r="L21" s="3">
        <v>0.05</v>
      </c>
      <c r="M21" s="3">
        <v>2.5</v>
      </c>
      <c r="N21" s="3">
        <v>0.08</v>
      </c>
      <c r="O21" s="3">
        <v>4.4999999999999998E-2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1.2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2.85</v>
      </c>
    </row>
    <row r="22" spans="1:27" x14ac:dyDescent="0.4">
      <c r="A22" s="6" t="s">
        <v>50</v>
      </c>
      <c r="B22" s="3">
        <v>751</v>
      </c>
      <c r="C22" s="3">
        <f t="shared" si="0"/>
        <v>834.44444444444446</v>
      </c>
      <c r="D22" s="4"/>
      <c r="E22" s="3">
        <v>3.7179126760026522</v>
      </c>
      <c r="F22" s="4"/>
      <c r="G22" s="3">
        <f t="array" ref="G22">(E22/(1-H22/100))/SUMPRODUCT($E$2:$E$48/(1-$H$2:$H$48/100))*100</f>
        <v>3.6063856317381653</v>
      </c>
      <c r="H22" s="3">
        <v>10</v>
      </c>
      <c r="I22" s="3">
        <v>64.680000000000007</v>
      </c>
      <c r="J22" s="3">
        <v>0.01</v>
      </c>
      <c r="K22" s="3">
        <v>4.25</v>
      </c>
      <c r="L22" s="3">
        <v>0.05</v>
      </c>
      <c r="M22" s="3">
        <v>0.7</v>
      </c>
      <c r="N22" s="3">
        <v>0.06</v>
      </c>
      <c r="O22" s="3">
        <v>0.03</v>
      </c>
      <c r="P22" s="3">
        <v>0</v>
      </c>
      <c r="Q22" s="3">
        <v>0</v>
      </c>
      <c r="R22" s="3">
        <v>0.1</v>
      </c>
      <c r="S22" s="3">
        <v>6.0000000000000001E-3</v>
      </c>
      <c r="T22" s="3">
        <v>0</v>
      </c>
      <c r="U22" s="3">
        <v>0</v>
      </c>
      <c r="V22" s="3">
        <v>0.15</v>
      </c>
      <c r="W22" s="3">
        <v>0</v>
      </c>
      <c r="X22" s="3">
        <v>0</v>
      </c>
      <c r="Y22" s="3">
        <v>0</v>
      </c>
      <c r="Z22" s="3">
        <v>0</v>
      </c>
      <c r="AA22" s="3">
        <v>2.2000000000000002</v>
      </c>
    </row>
    <row r="23" spans="1:27" x14ac:dyDescent="0.4">
      <c r="A23" s="6" t="s">
        <v>51</v>
      </c>
      <c r="B23" s="3">
        <v>527</v>
      </c>
      <c r="C23" s="3">
        <f t="shared" si="0"/>
        <v>572.82608695652175</v>
      </c>
      <c r="D23" s="4"/>
      <c r="E23" s="3">
        <v>2.4873476523280829</v>
      </c>
      <c r="F23" s="4"/>
      <c r="G23" s="3">
        <f t="array" ref="G23">(E23/(1-H23/100))/SUMPRODUCT($E$2:$E$48/(1-$H$2:$H$48/100))*100</f>
        <v>2.3602833956062135</v>
      </c>
      <c r="H23" s="3">
        <v>8</v>
      </c>
      <c r="I23" s="3">
        <v>52.45</v>
      </c>
      <c r="J23" s="3">
        <v>0.2</v>
      </c>
      <c r="K23" s="3">
        <v>11</v>
      </c>
      <c r="L23" s="3">
        <v>0.2</v>
      </c>
      <c r="M23" s="3">
        <v>3.05</v>
      </c>
      <c r="N23" s="3">
        <v>7.1999999999999995E-2</v>
      </c>
      <c r="O23" s="3">
        <v>0</v>
      </c>
      <c r="P23" s="3">
        <v>0</v>
      </c>
      <c r="Q23" s="3">
        <v>0</v>
      </c>
      <c r="R23" s="3">
        <v>0.2</v>
      </c>
      <c r="S23" s="3">
        <v>0.01</v>
      </c>
      <c r="T23" s="3">
        <v>0</v>
      </c>
      <c r="U23" s="3">
        <v>0.8</v>
      </c>
      <c r="V23" s="3">
        <v>2.5000000000000001E-2</v>
      </c>
      <c r="W23" s="3">
        <v>4.4999999999999998E-2</v>
      </c>
      <c r="X23" s="3">
        <v>0</v>
      </c>
      <c r="Y23" s="3">
        <v>0</v>
      </c>
      <c r="Z23" s="3">
        <v>0</v>
      </c>
      <c r="AA23" s="3">
        <v>9.5</v>
      </c>
    </row>
    <row r="24" spans="1:27" x14ac:dyDescent="0.4">
      <c r="A24" s="6" t="s">
        <v>52</v>
      </c>
      <c r="B24" s="3">
        <v>850</v>
      </c>
      <c r="C24" s="3">
        <f t="shared" si="0"/>
        <v>949.72067039106139</v>
      </c>
      <c r="D24" s="4"/>
      <c r="E24" s="3">
        <v>2.5614276324970039E-17</v>
      </c>
      <c r="F24" s="4"/>
      <c r="G24" s="3">
        <f t="array" ref="G24">(E24/(1-H24/100))/SUMPRODUCT($E$2:$E$48/(1-$H$2:$H$48/100))*100</f>
        <v>2.4984723262538667E-17</v>
      </c>
      <c r="H24" s="3">
        <v>10.5</v>
      </c>
      <c r="I24" s="3">
        <v>54.01</v>
      </c>
      <c r="J24" s="3">
        <v>0.5</v>
      </c>
      <c r="K24" s="3">
        <v>4.2</v>
      </c>
      <c r="L24" s="3">
        <v>11.5</v>
      </c>
      <c r="M24" s="3">
        <v>0.4</v>
      </c>
      <c r="N24" s="3">
        <v>0.05</v>
      </c>
      <c r="O24" s="3">
        <v>1</v>
      </c>
      <c r="P24" s="3">
        <v>0</v>
      </c>
      <c r="Q24" s="3">
        <v>0</v>
      </c>
      <c r="R24" s="3">
        <v>0.15</v>
      </c>
      <c r="S24" s="3">
        <v>2E-3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-0.5</v>
      </c>
    </row>
    <row r="25" spans="1:27" x14ac:dyDescent="0.4">
      <c r="A25" s="6" t="s">
        <v>53</v>
      </c>
      <c r="B25" s="3">
        <v>624</v>
      </c>
      <c r="C25" s="3">
        <f t="shared" si="0"/>
        <v>678.26086956521738</v>
      </c>
      <c r="D25" s="4"/>
      <c r="E25" s="3">
        <v>1.123911077052786E-16</v>
      </c>
      <c r="F25" s="4"/>
      <c r="G25" s="3">
        <f t="array" ref="G25">(E25/(1-H25/100))/SUMPRODUCT($E$2:$E$48/(1-$H$2:$H$48/100))*100</f>
        <v>1.0664969373391345E-16</v>
      </c>
      <c r="H25" s="3">
        <v>8</v>
      </c>
      <c r="I25" s="3">
        <v>52.35</v>
      </c>
      <c r="J25" s="3">
        <v>0.05</v>
      </c>
      <c r="K25" s="3">
        <v>11.1</v>
      </c>
      <c r="L25" s="3">
        <v>0.15</v>
      </c>
      <c r="M25" s="3">
        <v>3.8</v>
      </c>
      <c r="N25" s="3">
        <v>0.104</v>
      </c>
      <c r="O25" s="3">
        <v>0.02</v>
      </c>
      <c r="P25" s="3">
        <v>0</v>
      </c>
      <c r="Q25" s="3">
        <v>0.03</v>
      </c>
      <c r="R25" s="3">
        <v>0.2</v>
      </c>
      <c r="S25" s="3">
        <v>0.01</v>
      </c>
      <c r="T25" s="3">
        <v>0.02</v>
      </c>
      <c r="U25" s="3">
        <v>0.8</v>
      </c>
      <c r="V25" s="3">
        <v>2.1999999999999999E-2</v>
      </c>
      <c r="W25" s="3">
        <v>1.7999999999999999E-2</v>
      </c>
      <c r="X25" s="3">
        <v>4.0000000000000001E-3</v>
      </c>
      <c r="Y25" s="3">
        <v>0</v>
      </c>
      <c r="Z25" s="3">
        <v>0</v>
      </c>
      <c r="AA25" s="3">
        <v>9.5</v>
      </c>
    </row>
    <row r="26" spans="1:27" x14ac:dyDescent="0.4">
      <c r="A26" s="6" t="s">
        <v>54</v>
      </c>
      <c r="B26" s="3">
        <v>620</v>
      </c>
      <c r="C26" s="3">
        <f t="shared" si="0"/>
        <v>720.93023255813955</v>
      </c>
      <c r="D26" s="4"/>
      <c r="E26" s="3">
        <v>1.8214596497756471E-17</v>
      </c>
      <c r="F26" s="4"/>
      <c r="G26" s="3">
        <f t="array" ref="G26">(E26/(1-H26/100))/SUMPRODUCT($E$2:$E$48/(1-$H$2:$H$48/100))*100</f>
        <v>1.8489986414447219E-17</v>
      </c>
      <c r="H26" s="3">
        <v>14</v>
      </c>
      <c r="I26" s="3">
        <v>55.65</v>
      </c>
      <c r="J26" s="3">
        <v>0.1</v>
      </c>
      <c r="K26" s="3">
        <v>10.8</v>
      </c>
      <c r="L26" s="3">
        <v>0.15</v>
      </c>
      <c r="M26" s="3">
        <v>1.1000000000000001</v>
      </c>
      <c r="N26" s="3">
        <v>7.0000000000000007E-2</v>
      </c>
      <c r="O26" s="3">
        <v>0.04</v>
      </c>
      <c r="P26" s="3">
        <v>0</v>
      </c>
      <c r="Q26" s="3">
        <v>0</v>
      </c>
      <c r="R26" s="3">
        <v>0.25</v>
      </c>
      <c r="S26" s="3">
        <v>0.01</v>
      </c>
      <c r="T26" s="3">
        <v>0</v>
      </c>
      <c r="U26" s="3">
        <v>0.35</v>
      </c>
      <c r="V26" s="3">
        <v>1.4999999999999999E-2</v>
      </c>
      <c r="W26" s="3">
        <v>1.2E-2</v>
      </c>
      <c r="X26" s="3">
        <v>0</v>
      </c>
      <c r="Y26" s="3">
        <v>0</v>
      </c>
      <c r="Z26" s="3">
        <v>0</v>
      </c>
      <c r="AA26" s="3">
        <v>4.5</v>
      </c>
    </row>
    <row r="27" spans="1:27" x14ac:dyDescent="0.4">
      <c r="A27" s="6" t="s">
        <v>55</v>
      </c>
      <c r="B27" s="3">
        <v>1017</v>
      </c>
      <c r="C27" s="3">
        <f t="shared" si="0"/>
        <v>1105.4347826086955</v>
      </c>
      <c r="D27" s="4"/>
      <c r="E27" s="3">
        <v>-5.6026147263188442E-17</v>
      </c>
      <c r="F27" s="4"/>
      <c r="G27" s="3">
        <f t="array" ref="G27">(E27/(1-H27/100))/SUMPRODUCT($E$2:$E$48/(1-$H$2:$H$48/100))*100</f>
        <v>-5.316409428385363E-17</v>
      </c>
      <c r="H27" s="3">
        <v>8</v>
      </c>
      <c r="I27" s="3">
        <v>67.25</v>
      </c>
      <c r="J27" s="3">
        <v>0.1</v>
      </c>
      <c r="K27" s="3">
        <v>2.5</v>
      </c>
      <c r="L27" s="3">
        <v>3.5</v>
      </c>
      <c r="M27" s="3">
        <v>0.25</v>
      </c>
      <c r="N27" s="3">
        <v>0.01</v>
      </c>
      <c r="O27" s="3">
        <v>0.05</v>
      </c>
      <c r="P27" s="3">
        <v>0</v>
      </c>
      <c r="Q27" s="3">
        <v>0.05</v>
      </c>
      <c r="R27" s="3">
        <v>0.15</v>
      </c>
      <c r="S27" s="3">
        <v>0.01</v>
      </c>
      <c r="T27" s="3">
        <v>2.5000000000000001E-2</v>
      </c>
      <c r="U27" s="3">
        <v>0.2</v>
      </c>
      <c r="V27" s="3">
        <v>2.4E-2</v>
      </c>
      <c r="W27" s="3">
        <v>1.4999999999999999E-2</v>
      </c>
      <c r="X27" s="3">
        <v>0</v>
      </c>
      <c r="Y27" s="3">
        <v>0</v>
      </c>
      <c r="Z27" s="3">
        <v>0</v>
      </c>
      <c r="AA27" s="3">
        <v>-2.5</v>
      </c>
    </row>
    <row r="28" spans="1:27" x14ac:dyDescent="0.4">
      <c r="A28" s="6" t="s">
        <v>56</v>
      </c>
      <c r="B28" s="3">
        <v>435</v>
      </c>
      <c r="C28" s="3">
        <f t="shared" si="0"/>
        <v>483.33333333333331</v>
      </c>
      <c r="D28" s="4"/>
      <c r="E28" s="3">
        <v>29.241040881052861</v>
      </c>
      <c r="F28" s="4"/>
      <c r="G28" s="3">
        <f t="array" ref="G28">(E28/(1-H28/100))/SUMPRODUCT($E$2:$E$48/(1-$H$2:$H$48/100))*100</f>
        <v>28.363890946432257</v>
      </c>
      <c r="H28" s="3">
        <v>10</v>
      </c>
      <c r="I28" s="3">
        <v>50</v>
      </c>
      <c r="J28" s="3">
        <v>14.15</v>
      </c>
      <c r="K28" s="3">
        <v>7.05</v>
      </c>
      <c r="L28" s="3">
        <v>3.5</v>
      </c>
      <c r="M28" s="3">
        <v>1.8</v>
      </c>
      <c r="N28" s="3">
        <v>0.47499999999999998</v>
      </c>
      <c r="O28" s="3">
        <v>0.15</v>
      </c>
      <c r="P28" s="3">
        <v>0</v>
      </c>
      <c r="Q28" s="3">
        <v>0.1</v>
      </c>
      <c r="R28" s="3">
        <v>0.5</v>
      </c>
      <c r="S28" s="3">
        <v>0.1</v>
      </c>
      <c r="T28" s="3">
        <v>2.5000000000000001E-2</v>
      </c>
      <c r="U28" s="3">
        <v>1.2</v>
      </c>
      <c r="V28" s="3">
        <v>0.32</v>
      </c>
      <c r="W28" s="3">
        <v>0.15</v>
      </c>
      <c r="X28" s="3">
        <v>0</v>
      </c>
      <c r="Y28" s="3">
        <v>0</v>
      </c>
      <c r="Z28" s="3">
        <v>0</v>
      </c>
      <c r="AA28" s="3">
        <v>1.2</v>
      </c>
    </row>
    <row r="29" spans="1:27" x14ac:dyDescent="0.4">
      <c r="A29" s="6" t="s">
        <v>57</v>
      </c>
      <c r="B29" s="3">
        <v>916</v>
      </c>
      <c r="C29" s="3">
        <f t="shared" si="0"/>
        <v>1029.2134831460673</v>
      </c>
      <c r="D29" s="4"/>
      <c r="E29" s="3">
        <v>0.72780012219586498</v>
      </c>
      <c r="F29" s="4"/>
      <c r="G29" s="3">
        <f t="array" ref="G29">(E29/(1-H29/100))/SUMPRODUCT($E$2:$E$48/(1-$H$2:$H$48/100))*100</f>
        <v>0.71390036817007341</v>
      </c>
      <c r="H29" s="3">
        <v>11</v>
      </c>
      <c r="I29" s="3">
        <v>68.849999999999994</v>
      </c>
      <c r="J29" s="3">
        <v>0.35</v>
      </c>
      <c r="K29" s="3">
        <v>1.65</v>
      </c>
      <c r="L29" s="3">
        <v>0.45</v>
      </c>
      <c r="M29" s="3">
        <v>0.6</v>
      </c>
      <c r="N29" s="3">
        <v>0.02</v>
      </c>
      <c r="O29" s="3">
        <v>7.0000000000000007E-2</v>
      </c>
      <c r="P29" s="3">
        <v>0</v>
      </c>
      <c r="Q29" s="3">
        <v>0.05</v>
      </c>
      <c r="R29" s="3">
        <v>1.1499999999999999</v>
      </c>
      <c r="S29" s="3">
        <v>1.4999999999999999E-2</v>
      </c>
      <c r="T29" s="3">
        <v>0</v>
      </c>
      <c r="U29" s="3">
        <v>0.05</v>
      </c>
      <c r="V29" s="3">
        <v>6.5000000000000002E-2</v>
      </c>
      <c r="W29" s="3">
        <v>4.4999999999999998E-2</v>
      </c>
      <c r="X29" s="3">
        <v>5.0000000000000001E-3</v>
      </c>
      <c r="Y29" s="3">
        <v>0</v>
      </c>
      <c r="Z29" s="3">
        <v>0</v>
      </c>
      <c r="AA29" s="3">
        <v>-2.35</v>
      </c>
    </row>
    <row r="30" spans="1:27" x14ac:dyDescent="0.4">
      <c r="A30" s="6" t="s">
        <v>58</v>
      </c>
      <c r="B30" s="3">
        <v>773</v>
      </c>
      <c r="C30" s="3">
        <f t="shared" si="0"/>
        <v>868.5393258426966</v>
      </c>
      <c r="D30" s="4"/>
      <c r="E30" s="3">
        <v>0.22716506451991869</v>
      </c>
      <c r="F30" s="4"/>
      <c r="G30" s="3">
        <f t="array" ref="G30">(E30/(1-H30/100))/SUMPRODUCT($E$2:$E$48/(1-$H$2:$H$48/100))*100</f>
        <v>0.22282659517403122</v>
      </c>
      <c r="H30" s="3">
        <v>11</v>
      </c>
      <c r="I30" s="3">
        <v>63.25</v>
      </c>
      <c r="J30" s="3">
        <v>0.01</v>
      </c>
      <c r="K30" s="3">
        <v>5.01</v>
      </c>
      <c r="L30" s="3">
        <v>0.05</v>
      </c>
      <c r="M30" s="3">
        <v>1.2</v>
      </c>
      <c r="N30" s="3">
        <v>0.06</v>
      </c>
      <c r="O30" s="3">
        <v>0.03</v>
      </c>
      <c r="P30" s="3">
        <v>0</v>
      </c>
      <c r="Q30" s="3">
        <v>0</v>
      </c>
      <c r="R30" s="3">
        <v>0.1</v>
      </c>
      <c r="S30" s="3">
        <v>6.0000000000000001E-3</v>
      </c>
      <c r="T30" s="3">
        <v>0</v>
      </c>
      <c r="U30" s="3">
        <v>0</v>
      </c>
      <c r="V30" s="3">
        <v>0.15</v>
      </c>
      <c r="W30" s="3">
        <v>0</v>
      </c>
      <c r="X30" s="3">
        <v>0</v>
      </c>
      <c r="Y30" s="3">
        <v>0</v>
      </c>
      <c r="Z30" s="3">
        <v>0</v>
      </c>
      <c r="AA30" s="3">
        <v>2.5</v>
      </c>
    </row>
    <row r="31" spans="1:27" x14ac:dyDescent="0.4">
      <c r="A31" s="6" t="s">
        <v>59</v>
      </c>
      <c r="B31" s="3">
        <v>405</v>
      </c>
      <c r="C31" s="3">
        <f t="shared" si="0"/>
        <v>618.32061068702285</v>
      </c>
      <c r="D31" s="4"/>
      <c r="E31" s="3">
        <v>-2.9476746564449652E-17</v>
      </c>
      <c r="F31" s="4"/>
      <c r="G31" s="3">
        <f t="array" ref="G31">(E31/(1-H31/100))/SUMPRODUCT($E$2:$E$48/(1-$H$2:$H$48/100))*100</f>
        <v>-3.9287440462812982E-17</v>
      </c>
      <c r="H31" s="3">
        <v>34.5</v>
      </c>
      <c r="I31" s="3">
        <v>48.15</v>
      </c>
      <c r="J31" s="3">
        <v>0.1</v>
      </c>
      <c r="K31" s="3">
        <v>3.35</v>
      </c>
      <c r="L31" s="3">
        <v>0.2</v>
      </c>
      <c r="M31" s="3">
        <v>9</v>
      </c>
      <c r="N31" s="3">
        <v>0.06</v>
      </c>
      <c r="O31" s="3">
        <v>8.5000000000000006E-2</v>
      </c>
      <c r="P31" s="3">
        <v>0</v>
      </c>
      <c r="Q31" s="3">
        <v>1.35</v>
      </c>
      <c r="R31" s="3">
        <v>0.2</v>
      </c>
      <c r="S31" s="3">
        <v>8.0000000000000002E-3</v>
      </c>
      <c r="T31" s="3">
        <v>0.51</v>
      </c>
      <c r="U31" s="3">
        <v>0.85</v>
      </c>
      <c r="V31" s="3">
        <v>0.115</v>
      </c>
      <c r="W31" s="3">
        <v>4.2000000000000003E-2</v>
      </c>
      <c r="X31" s="3">
        <v>0</v>
      </c>
      <c r="Y31" s="3">
        <v>0</v>
      </c>
      <c r="Z31" s="3">
        <v>0</v>
      </c>
      <c r="AA31" s="3">
        <v>9.5</v>
      </c>
    </row>
    <row r="32" spans="1:27" x14ac:dyDescent="0.4">
      <c r="A32" s="6" t="s">
        <v>60</v>
      </c>
      <c r="B32" s="3">
        <v>267</v>
      </c>
      <c r="C32" s="3">
        <f t="shared" si="0"/>
        <v>342.30769230769232</v>
      </c>
      <c r="D32" s="4"/>
      <c r="E32" s="3">
        <v>7.9880601725003864</v>
      </c>
      <c r="F32" s="4"/>
      <c r="G32" s="3">
        <f t="array" ref="G32">(E32/(1-H32/100))/SUMPRODUCT($E$2:$E$48/(1-$H$2:$H$48/100))*100</f>
        <v>8.9405083553097615</v>
      </c>
      <c r="H32" s="3">
        <v>22</v>
      </c>
      <c r="I32" s="3">
        <v>47.85</v>
      </c>
      <c r="J32" s="3">
        <v>1.1499999999999999</v>
      </c>
      <c r="K32" s="3">
        <v>4.58</v>
      </c>
      <c r="L32" s="3">
        <v>0.2</v>
      </c>
      <c r="M32" s="3">
        <v>11</v>
      </c>
      <c r="N32" s="3">
        <v>0.04</v>
      </c>
      <c r="O32" s="3">
        <v>0.03</v>
      </c>
      <c r="P32" s="3">
        <v>0</v>
      </c>
      <c r="Q32" s="3">
        <v>0</v>
      </c>
      <c r="R32" s="3">
        <v>3.25</v>
      </c>
      <c r="S32" s="3">
        <v>1.4999999999999999E-2</v>
      </c>
      <c r="T32" s="3">
        <v>0</v>
      </c>
      <c r="U32" s="3">
        <v>0.15</v>
      </c>
      <c r="V32" s="3">
        <v>6.7000000000000004E-2</v>
      </c>
      <c r="W32" s="3">
        <v>1.35</v>
      </c>
      <c r="X32" s="3">
        <v>0</v>
      </c>
      <c r="Y32" s="3">
        <v>0.2</v>
      </c>
      <c r="Z32" s="3">
        <v>0</v>
      </c>
      <c r="AA32" s="3">
        <v>8</v>
      </c>
    </row>
    <row r="33" spans="1:27" x14ac:dyDescent="0.4">
      <c r="A33" s="6" t="s">
        <v>61</v>
      </c>
      <c r="B33" s="3">
        <v>830</v>
      </c>
      <c r="C33" s="3">
        <f t="shared" si="0"/>
        <v>922.22222222222217</v>
      </c>
      <c r="D33" s="4"/>
      <c r="E33" s="3">
        <v>1.5561434519725701E-2</v>
      </c>
      <c r="F33" s="4"/>
      <c r="G33" s="3">
        <f t="array" ref="G33">(E33/(1-H33/100))/SUMPRODUCT($E$2:$E$48/(1-$H$2:$H$48/100))*100</f>
        <v>1.5094634745835819E-2</v>
      </c>
      <c r="H33" s="3">
        <v>10</v>
      </c>
      <c r="I33" s="3">
        <v>65.349999999999994</v>
      </c>
      <c r="J33" s="3">
        <v>0.25</v>
      </c>
      <c r="K33" s="3">
        <v>7.7</v>
      </c>
      <c r="L33" s="3">
        <v>0.25</v>
      </c>
      <c r="M33" s="3">
        <v>0.2</v>
      </c>
      <c r="N33" s="3">
        <v>7.4999999999999997E-2</v>
      </c>
      <c r="O33" s="3">
        <v>5.0000000000000001E-3</v>
      </c>
      <c r="P33" s="3">
        <v>0</v>
      </c>
      <c r="Q33" s="3">
        <v>0</v>
      </c>
      <c r="R33" s="3">
        <v>0.15</v>
      </c>
      <c r="S33" s="3">
        <v>0</v>
      </c>
      <c r="T33" s="3">
        <v>0</v>
      </c>
      <c r="U33" s="3">
        <v>1.6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-2.15</v>
      </c>
    </row>
    <row r="34" spans="1:27" x14ac:dyDescent="0.4">
      <c r="A34" s="6" t="s">
        <v>62</v>
      </c>
      <c r="B34" s="3">
        <v>921</v>
      </c>
      <c r="C34" s="3">
        <f t="shared" si="0"/>
        <v>990.32258064516134</v>
      </c>
      <c r="D34" s="4"/>
      <c r="E34" s="3">
        <v>5.5194498643187227E-2</v>
      </c>
      <c r="F34" s="4"/>
      <c r="G34" s="3">
        <f t="array" ref="G34">(E34/(1-H34/100))/SUMPRODUCT($E$2:$E$48/(1-$H$2:$H$48/100))*100</f>
        <v>5.1811758510812343E-2</v>
      </c>
      <c r="H34" s="3">
        <v>7</v>
      </c>
      <c r="I34" s="3">
        <v>63.5</v>
      </c>
      <c r="J34" s="3">
        <v>0.2</v>
      </c>
      <c r="K34" s="3">
        <v>2.1</v>
      </c>
      <c r="L34" s="3">
        <v>0.1</v>
      </c>
      <c r="M34" s="3">
        <v>2.5</v>
      </c>
      <c r="N34" s="3">
        <v>8.5000000000000006E-2</v>
      </c>
      <c r="O34" s="3">
        <v>0.05</v>
      </c>
      <c r="P34" s="3">
        <v>0</v>
      </c>
      <c r="Q34" s="3">
        <v>0</v>
      </c>
      <c r="R34" s="3">
        <v>0.3</v>
      </c>
      <c r="S34" s="3">
        <v>5.0000000000000001E-3</v>
      </c>
      <c r="T34" s="3">
        <v>0</v>
      </c>
      <c r="U34" s="3">
        <v>0.1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3.5</v>
      </c>
    </row>
    <row r="35" spans="1:27" x14ac:dyDescent="0.4">
      <c r="A35" s="6" t="s">
        <v>63</v>
      </c>
      <c r="B35" s="3">
        <v>686</v>
      </c>
      <c r="C35" s="3">
        <f t="shared" si="0"/>
        <v>758.01104972375686</v>
      </c>
      <c r="D35" s="4"/>
      <c r="E35" s="3">
        <v>0.18448863313807271</v>
      </c>
      <c r="F35" s="4"/>
      <c r="G35" s="3">
        <f t="array" ref="G35">(E35/(1-H35/100))/SUMPRODUCT($E$2:$E$48/(1-$H$2:$H$48/100))*100</f>
        <v>0.17796578820977801</v>
      </c>
      <c r="H35" s="3">
        <v>9.5</v>
      </c>
      <c r="I35" s="3">
        <v>58.1</v>
      </c>
      <c r="J35" s="3">
        <v>0.1</v>
      </c>
      <c r="K35" s="3">
        <v>5.8</v>
      </c>
      <c r="L35" s="3">
        <v>0.1</v>
      </c>
      <c r="M35" s="3">
        <v>2.75</v>
      </c>
      <c r="N35" s="3">
        <v>0.08</v>
      </c>
      <c r="O35" s="3">
        <v>0</v>
      </c>
      <c r="P35" s="3">
        <v>0</v>
      </c>
      <c r="Q35" s="3">
        <v>0</v>
      </c>
      <c r="R35" s="3">
        <v>0.2</v>
      </c>
      <c r="S35" s="3">
        <v>8.0000000000000002E-3</v>
      </c>
      <c r="T35" s="3">
        <v>0</v>
      </c>
      <c r="U35" s="3">
        <v>0.8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7.58</v>
      </c>
    </row>
    <row r="36" spans="1:27" x14ac:dyDescent="0.4">
      <c r="A36" s="6" t="s">
        <v>64</v>
      </c>
      <c r="B36" s="3">
        <v>760</v>
      </c>
      <c r="C36" s="3">
        <f t="shared" si="0"/>
        <v>830.6010928961748</v>
      </c>
      <c r="D36" s="4"/>
      <c r="E36" s="3">
        <v>6.654864817429651E-2</v>
      </c>
      <c r="F36" s="4"/>
      <c r="G36" s="3">
        <f t="array" ref="G36">(E36/(1-H36/100))/SUMPRODUCT($E$2:$E$48/(1-$H$2:$H$48/100))*100</f>
        <v>6.349413810316519E-2</v>
      </c>
      <c r="H36" s="3">
        <v>8.5</v>
      </c>
      <c r="I36" s="3">
        <v>61.35</v>
      </c>
      <c r="J36" s="3">
        <v>0.1</v>
      </c>
      <c r="K36" s="3">
        <v>4.5</v>
      </c>
      <c r="L36" s="3">
        <v>0.05</v>
      </c>
      <c r="M36" s="3">
        <v>2.4</v>
      </c>
      <c r="N36" s="3">
        <v>8.7999999999999995E-2</v>
      </c>
      <c r="O36" s="3">
        <v>4.4999999999999998E-2</v>
      </c>
      <c r="P36" s="3">
        <v>1E-3</v>
      </c>
      <c r="Q36" s="3">
        <v>5.0000000000000001E-3</v>
      </c>
      <c r="R36" s="3">
        <v>0.15</v>
      </c>
      <c r="S36" s="3">
        <v>8.0000000000000002E-3</v>
      </c>
      <c r="T36" s="3">
        <v>5.0000000000000001E-3</v>
      </c>
      <c r="U36" s="3">
        <v>0.1</v>
      </c>
      <c r="V36" s="3">
        <v>0.01</v>
      </c>
      <c r="W36" s="3">
        <v>1.4999999999999999E-2</v>
      </c>
      <c r="X36" s="3">
        <v>0</v>
      </c>
      <c r="Y36" s="3">
        <v>0</v>
      </c>
      <c r="Z36" s="3">
        <v>0</v>
      </c>
      <c r="AA36" s="3">
        <v>4.25</v>
      </c>
    </row>
    <row r="37" spans="1:27" x14ac:dyDescent="0.4">
      <c r="A37" s="6" t="s">
        <v>65</v>
      </c>
      <c r="B37" s="3">
        <v>1068</v>
      </c>
      <c r="C37" s="3">
        <f t="shared" si="0"/>
        <v>1167.2131147540983</v>
      </c>
      <c r="D37" s="4"/>
      <c r="E37" s="3">
        <v>6.6591697434059682E-16</v>
      </c>
      <c r="F37" s="4"/>
      <c r="G37" s="3">
        <f t="array" ref="G37">(E37/(1-H37/100))/SUMPRODUCT($E$2:$E$48/(1-$H$2:$H$48/100))*100</f>
        <v>6.3535211449050193E-16</v>
      </c>
      <c r="H37" s="3">
        <v>8.5</v>
      </c>
      <c r="I37" s="3">
        <v>69.75</v>
      </c>
      <c r="J37" s="3">
        <v>0.1</v>
      </c>
      <c r="K37" s="3">
        <v>1.5</v>
      </c>
      <c r="L37" s="3">
        <v>0.1</v>
      </c>
      <c r="M37" s="3">
        <v>0.35</v>
      </c>
      <c r="N37" s="3">
        <v>5.8000000000000003E-2</v>
      </c>
      <c r="O37" s="3">
        <v>0.3</v>
      </c>
      <c r="P37" s="3">
        <v>1E-3</v>
      </c>
      <c r="Q37" s="3">
        <v>5.0000000000000001E-3</v>
      </c>
      <c r="R37" s="3">
        <v>0.15</v>
      </c>
      <c r="S37" s="3">
        <v>1.7000000000000001E-2</v>
      </c>
      <c r="T37" s="3">
        <v>5.0000000000000001E-3</v>
      </c>
      <c r="U37" s="3">
        <v>0.3</v>
      </c>
      <c r="V37" s="3">
        <v>0.01</v>
      </c>
      <c r="W37" s="3">
        <v>1.4999999999999999E-2</v>
      </c>
      <c r="X37" s="3">
        <v>2E-3</v>
      </c>
      <c r="Y37" s="3">
        <v>0</v>
      </c>
      <c r="Z37" s="3">
        <v>0</v>
      </c>
      <c r="AA37" s="3">
        <v>-2.4</v>
      </c>
    </row>
    <row r="38" spans="1:27" x14ac:dyDescent="0.4">
      <c r="A38" s="6" t="s">
        <v>66</v>
      </c>
      <c r="B38" s="3">
        <v>760</v>
      </c>
      <c r="C38" s="3">
        <f t="shared" si="0"/>
        <v>835.16483516483515</v>
      </c>
      <c r="D38" s="4"/>
      <c r="E38" s="3">
        <v>0.22226294632059321</v>
      </c>
      <c r="F38" s="4"/>
      <c r="G38" s="3">
        <f t="array" ref="G38">(E38/(1-H38/100))/SUMPRODUCT($E$2:$E$48/(1-$H$2:$H$48/100))*100</f>
        <v>0.21322649258408546</v>
      </c>
      <c r="H38" s="3">
        <v>9</v>
      </c>
      <c r="I38" s="3">
        <v>60</v>
      </c>
      <c r="J38" s="3">
        <v>0.1</v>
      </c>
      <c r="K38" s="3">
        <v>5.0999999999999996</v>
      </c>
      <c r="L38" s="3">
        <v>0.1</v>
      </c>
      <c r="M38" s="3">
        <v>2.9</v>
      </c>
      <c r="N38" s="3">
        <v>7.4999999999999997E-2</v>
      </c>
      <c r="O38" s="3">
        <v>0.05</v>
      </c>
      <c r="P38" s="3">
        <v>1E-3</v>
      </c>
      <c r="Q38" s="3">
        <v>5.0000000000000001E-3</v>
      </c>
      <c r="R38" s="3">
        <v>0.15</v>
      </c>
      <c r="S38" s="3">
        <v>1.7000000000000001E-2</v>
      </c>
      <c r="T38" s="3">
        <v>5.0000000000000001E-3</v>
      </c>
      <c r="U38" s="3">
        <v>0.3</v>
      </c>
      <c r="V38" s="3">
        <v>0.01</v>
      </c>
      <c r="W38" s="3">
        <v>1.4999999999999999E-2</v>
      </c>
      <c r="X38" s="3">
        <v>2E-3</v>
      </c>
      <c r="Y38" s="3">
        <v>0</v>
      </c>
      <c r="Z38" s="3">
        <v>0</v>
      </c>
      <c r="AA38" s="3">
        <v>5.25</v>
      </c>
    </row>
    <row r="39" spans="1:27" x14ac:dyDescent="0.4">
      <c r="A39" s="6" t="s">
        <v>67</v>
      </c>
      <c r="B39" s="3">
        <v>576</v>
      </c>
      <c r="C39" s="3">
        <f t="shared" si="0"/>
        <v>640</v>
      </c>
      <c r="D39" s="4"/>
      <c r="E39" s="3">
        <v>0.6197705822884042</v>
      </c>
      <c r="F39" s="4"/>
      <c r="G39" s="3">
        <f t="array" ref="G39">(E39/(1-H39/100))/SUMPRODUCT($E$2:$E$48/(1-$H$2:$H$48/100))*100</f>
        <v>0.60117918781836999</v>
      </c>
      <c r="H39" s="3">
        <v>10</v>
      </c>
      <c r="I39" s="3">
        <v>54.65</v>
      </c>
      <c r="J39" s="3">
        <v>0.1</v>
      </c>
      <c r="K39" s="3">
        <v>9.25</v>
      </c>
      <c r="L39" s="3">
        <v>0.1</v>
      </c>
      <c r="M39" s="3">
        <v>5.58</v>
      </c>
      <c r="N39" s="3">
        <v>7.8E-2</v>
      </c>
      <c r="O39" s="3">
        <v>0.05</v>
      </c>
      <c r="P39" s="3">
        <v>1E-3</v>
      </c>
      <c r="Q39" s="3">
        <v>5.0000000000000001E-3</v>
      </c>
      <c r="R39" s="3">
        <v>0.2</v>
      </c>
      <c r="S39" s="3">
        <v>0</v>
      </c>
      <c r="T39" s="3">
        <v>0</v>
      </c>
      <c r="U39" s="3">
        <v>0.8</v>
      </c>
      <c r="V39" s="3">
        <v>0.01</v>
      </c>
      <c r="W39" s="3">
        <v>1.4999999999999999E-2</v>
      </c>
      <c r="X39" s="3">
        <v>0</v>
      </c>
      <c r="Y39" s="3">
        <v>0</v>
      </c>
      <c r="Z39" s="3">
        <v>0</v>
      </c>
      <c r="AA39" s="3">
        <v>6.25</v>
      </c>
    </row>
    <row r="40" spans="1:27" x14ac:dyDescent="0.4">
      <c r="A40" s="6" t="s">
        <v>68</v>
      </c>
      <c r="B40" s="3">
        <v>920</v>
      </c>
      <c r="C40" s="3">
        <f t="shared" si="0"/>
        <v>1027.9329608938547</v>
      </c>
      <c r="D40" s="4"/>
      <c r="E40" s="3">
        <v>-1.6534083130403941E-18</v>
      </c>
      <c r="F40" s="4"/>
      <c r="G40" s="3">
        <f t="array" ref="G40">(E40/(1-H40/100))/SUMPRODUCT($E$2:$E$48/(1-$H$2:$H$48/100))*100</f>
        <v>-1.6127704963120198E-18</v>
      </c>
      <c r="H40" s="3">
        <v>10.5</v>
      </c>
      <c r="I40" s="3">
        <v>66</v>
      </c>
      <c r="J40" s="3">
        <v>0.15</v>
      </c>
      <c r="K40" s="3">
        <v>7.56</v>
      </c>
      <c r="L40" s="3">
        <v>0.25</v>
      </c>
      <c r="M40" s="3">
        <v>0.25</v>
      </c>
      <c r="N40" s="3">
        <v>4.4999999999999998E-2</v>
      </c>
      <c r="O40" s="3">
        <v>4.4999999999999998E-2</v>
      </c>
      <c r="P40" s="3">
        <v>1E-3</v>
      </c>
      <c r="Q40" s="3">
        <v>5.0000000000000001E-3</v>
      </c>
      <c r="R40" s="3">
        <v>0.2</v>
      </c>
      <c r="S40" s="3">
        <v>1.7000000000000001E-2</v>
      </c>
      <c r="T40" s="3">
        <v>5.0000000000000001E-3</v>
      </c>
      <c r="U40" s="3">
        <v>0.15</v>
      </c>
      <c r="V40" s="3">
        <v>0.01</v>
      </c>
      <c r="W40" s="3">
        <v>1.4999999999999999E-2</v>
      </c>
      <c r="X40" s="3">
        <v>0</v>
      </c>
      <c r="Y40" s="3">
        <v>0</v>
      </c>
      <c r="Z40" s="3">
        <v>28.58</v>
      </c>
      <c r="AA40" s="3">
        <v>-2.4</v>
      </c>
    </row>
    <row r="41" spans="1:27" x14ac:dyDescent="0.4">
      <c r="A41" s="6" t="s">
        <v>69</v>
      </c>
      <c r="B41" s="3">
        <v>407</v>
      </c>
      <c r="C41" s="3">
        <f t="shared" si="0"/>
        <v>452.22222222222223</v>
      </c>
      <c r="D41" s="4"/>
      <c r="E41" s="3">
        <v>4.8509738598558193E-2</v>
      </c>
      <c r="F41" s="4"/>
      <c r="G41" s="3">
        <f t="array" ref="G41">(E41/(1-H41/100))/SUMPRODUCT($E$2:$E$48/(1-$H$2:$H$48/100))*100</f>
        <v>4.7054581300523736E-2</v>
      </c>
      <c r="H41" s="3">
        <v>10</v>
      </c>
      <c r="I41" s="3">
        <v>49.38</v>
      </c>
      <c r="J41" s="3">
        <v>0.2</v>
      </c>
      <c r="K41" s="3">
        <v>10.8</v>
      </c>
      <c r="L41" s="3">
        <v>0.1</v>
      </c>
      <c r="M41" s="3">
        <v>8.58</v>
      </c>
      <c r="N41" s="3">
        <v>0.08</v>
      </c>
      <c r="O41" s="3">
        <v>0.05</v>
      </c>
      <c r="P41" s="3">
        <v>1E-3</v>
      </c>
      <c r="Q41" s="3">
        <v>0</v>
      </c>
      <c r="R41" s="3">
        <v>0.2</v>
      </c>
      <c r="S41" s="3">
        <v>1.7000000000000001E-2</v>
      </c>
      <c r="T41" s="3">
        <v>0</v>
      </c>
      <c r="U41" s="3">
        <v>0</v>
      </c>
      <c r="V41" s="3">
        <v>0.01</v>
      </c>
      <c r="W41" s="3">
        <v>1.4999999999999999E-2</v>
      </c>
      <c r="X41" s="3">
        <v>0</v>
      </c>
      <c r="Y41" s="3">
        <v>0</v>
      </c>
      <c r="Z41" s="3">
        <v>0</v>
      </c>
      <c r="AA41" s="3">
        <v>9.1</v>
      </c>
    </row>
    <row r="42" spans="1:27" x14ac:dyDescent="0.4">
      <c r="A42" s="6" t="s">
        <v>70</v>
      </c>
      <c r="B42" s="3">
        <v>518</v>
      </c>
      <c r="C42" s="3">
        <f t="shared" si="0"/>
        <v>616.66666666666674</v>
      </c>
      <c r="D42" s="4"/>
      <c r="E42" s="3">
        <v>0.2310540109988285</v>
      </c>
      <c r="F42" s="4"/>
      <c r="G42" s="3">
        <f t="array" ref="G42">(E42/(1-H42/100))/SUMPRODUCT($E$2:$E$48/(1-$H$2:$H$48/100))*100</f>
        <v>0.24013182108491149</v>
      </c>
      <c r="H42" s="3">
        <v>16</v>
      </c>
      <c r="I42" s="3">
        <v>54.65</v>
      </c>
      <c r="J42" s="3">
        <v>4</v>
      </c>
      <c r="K42" s="3">
        <v>6.25</v>
      </c>
      <c r="L42" s="3">
        <v>1.1000000000000001</v>
      </c>
      <c r="M42" s="3">
        <v>4.5</v>
      </c>
      <c r="N42" s="3">
        <v>0.06</v>
      </c>
      <c r="O42" s="3">
        <v>0.11</v>
      </c>
      <c r="P42" s="3">
        <v>0</v>
      </c>
      <c r="Q42" s="3">
        <v>0</v>
      </c>
      <c r="R42" s="3">
        <v>1.2</v>
      </c>
      <c r="S42" s="3">
        <v>0.3</v>
      </c>
      <c r="T42" s="3">
        <v>5.0000000000000001E-3</v>
      </c>
      <c r="U42" s="3">
        <v>0.3</v>
      </c>
      <c r="V42" s="3">
        <v>0.4</v>
      </c>
      <c r="W42" s="3">
        <v>0.25</v>
      </c>
      <c r="X42" s="3">
        <v>2E-3</v>
      </c>
      <c r="Y42" s="3">
        <v>0</v>
      </c>
      <c r="Z42" s="3">
        <v>15</v>
      </c>
      <c r="AA42" s="3">
        <v>2.5</v>
      </c>
    </row>
    <row r="43" spans="1:27" x14ac:dyDescent="0.4">
      <c r="A43" s="6" t="s">
        <v>71</v>
      </c>
      <c r="B43" s="3">
        <v>415</v>
      </c>
      <c r="C43" s="3">
        <f t="shared" si="0"/>
        <v>456.04395604395603</v>
      </c>
      <c r="D43" s="4"/>
      <c r="E43" s="3">
        <v>3.5828460668289521</v>
      </c>
      <c r="F43" s="4"/>
      <c r="G43" s="3">
        <f t="array" ref="G43">(E43/(1-H43/100))/SUMPRODUCT($E$2:$E$48/(1-$H$2:$H$48/100))*100</f>
        <v>3.4371797591339708</v>
      </c>
      <c r="H43" s="3">
        <v>9</v>
      </c>
      <c r="I43" s="3">
        <v>51.45</v>
      </c>
      <c r="J43" s="3">
        <v>0.2</v>
      </c>
      <c r="K43" s="3">
        <v>19.5</v>
      </c>
      <c r="L43" s="3">
        <v>0.2</v>
      </c>
      <c r="M43" s="3">
        <v>3</v>
      </c>
      <c r="N43" s="3">
        <v>0.06</v>
      </c>
      <c r="O43" s="3">
        <v>0.05</v>
      </c>
      <c r="P43" s="3">
        <v>0</v>
      </c>
      <c r="Q43" s="3">
        <v>0</v>
      </c>
      <c r="R43" s="3">
        <v>0.2</v>
      </c>
      <c r="S43" s="3">
        <v>1.7000000000000001E-2</v>
      </c>
      <c r="T43" s="3">
        <v>5.0000000000000001E-3</v>
      </c>
      <c r="U43" s="3">
        <v>0.3</v>
      </c>
      <c r="V43" s="3">
        <v>0.01</v>
      </c>
      <c r="W43" s="3">
        <v>1.4999999999999999E-2</v>
      </c>
      <c r="X43" s="3">
        <v>0</v>
      </c>
      <c r="Y43" s="3">
        <v>0</v>
      </c>
      <c r="Z43" s="3">
        <v>0</v>
      </c>
      <c r="AA43" s="3">
        <v>4</v>
      </c>
    </row>
    <row r="44" spans="1:27" x14ac:dyDescent="0.4">
      <c r="A44" s="6" t="s">
        <v>72</v>
      </c>
      <c r="B44" s="3">
        <v>78</v>
      </c>
      <c r="C44" s="3">
        <f t="shared" si="0"/>
        <v>101.2987012987013</v>
      </c>
      <c r="D44" s="4"/>
      <c r="E44" s="3">
        <v>9.2000349879519998</v>
      </c>
      <c r="F44" s="4"/>
      <c r="G44" s="3">
        <f t="array" ref="G44">(E44/(1-H44/100))/SUMPRODUCT($E$2:$E$48/(1-$H$2:$H$48/100))*100</f>
        <v>10.430718913579121</v>
      </c>
      <c r="H44" s="3">
        <v>23</v>
      </c>
      <c r="I44" s="3">
        <v>38</v>
      </c>
      <c r="J44" s="3">
        <v>3</v>
      </c>
      <c r="K44" s="3">
        <v>6.5</v>
      </c>
      <c r="L44" s="3">
        <v>0.5</v>
      </c>
      <c r="M44" s="3">
        <v>15.5</v>
      </c>
      <c r="N44" s="3">
        <v>0.05</v>
      </c>
      <c r="O44" s="3">
        <v>0.15</v>
      </c>
      <c r="P44" s="3">
        <v>0</v>
      </c>
      <c r="Q44" s="3">
        <v>0</v>
      </c>
      <c r="R44" s="3">
        <v>5</v>
      </c>
      <c r="S44" s="3">
        <v>1.7000000000000001E-2</v>
      </c>
      <c r="T44" s="3">
        <v>5.0000000000000001E-3</v>
      </c>
      <c r="U44" s="3">
        <v>0.3</v>
      </c>
      <c r="V44" s="3">
        <v>0.1</v>
      </c>
      <c r="W44" s="3">
        <v>1.8</v>
      </c>
      <c r="X44" s="3">
        <v>0</v>
      </c>
      <c r="Y44" s="3">
        <v>0</v>
      </c>
      <c r="Z44" s="3">
        <v>0</v>
      </c>
      <c r="AA44" s="3">
        <v>9.5</v>
      </c>
    </row>
    <row r="45" spans="1:27" x14ac:dyDescent="0.4">
      <c r="A45" s="6" t="s">
        <v>73</v>
      </c>
      <c r="B45" s="3">
        <v>780</v>
      </c>
      <c r="C45" s="3">
        <f t="shared" si="0"/>
        <v>847.82608695652175</v>
      </c>
      <c r="D45" s="4"/>
      <c r="E45" s="3">
        <v>8.318566306232443E-2</v>
      </c>
      <c r="F45" s="4"/>
      <c r="G45" s="3">
        <f t="array" ref="G45">(E45/(1-H45/100))/SUMPRODUCT($E$2:$E$48/(1-$H$2:$H$48/100))*100</f>
        <v>7.8936186943842565E-2</v>
      </c>
      <c r="H45" s="3">
        <v>8</v>
      </c>
      <c r="I45" s="3">
        <v>62.65</v>
      </c>
      <c r="J45" s="3">
        <v>0.1</v>
      </c>
      <c r="K45" s="3">
        <v>6</v>
      </c>
      <c r="L45" s="3">
        <v>0.1</v>
      </c>
      <c r="M45" s="3">
        <v>1.58</v>
      </c>
      <c r="N45" s="3">
        <v>0.04</v>
      </c>
      <c r="O45" s="3">
        <v>5.0000000000000001E-3</v>
      </c>
      <c r="P45" s="3">
        <v>1E-3</v>
      </c>
      <c r="Q45" s="3">
        <v>5.0000000000000001E-3</v>
      </c>
      <c r="R45" s="3">
        <v>0.15</v>
      </c>
      <c r="S45" s="3">
        <v>1.7000000000000001E-2</v>
      </c>
      <c r="T45" s="3">
        <v>5.0000000000000001E-3</v>
      </c>
      <c r="U45" s="3">
        <v>0.2</v>
      </c>
      <c r="V45" s="3">
        <v>0.01</v>
      </c>
      <c r="W45" s="3">
        <v>1.4999999999999999E-2</v>
      </c>
      <c r="X45" s="3">
        <v>2E-3</v>
      </c>
      <c r="Y45" s="3">
        <v>0</v>
      </c>
      <c r="Z45" s="3">
        <v>0</v>
      </c>
      <c r="AA45" s="3">
        <v>2.85</v>
      </c>
    </row>
    <row r="46" spans="1:27" x14ac:dyDescent="0.4">
      <c r="A46" s="6" t="s">
        <v>74</v>
      </c>
      <c r="B46" s="3">
        <v>796</v>
      </c>
      <c r="C46" s="3">
        <f t="shared" si="0"/>
        <v>884.44444444444446</v>
      </c>
      <c r="D46" s="4"/>
      <c r="E46" s="3">
        <v>-4.3368086899420177E-19</v>
      </c>
      <c r="F46" s="4"/>
      <c r="G46" s="3">
        <f t="array" ref="G46">(E46/(1-H46/100))/SUMPRODUCT($E$2:$E$48/(1-$H$2:$H$48/100))*100</f>
        <v>-4.2067164858266164E-19</v>
      </c>
      <c r="H46" s="3">
        <v>10</v>
      </c>
      <c r="I46" s="3">
        <v>62.45</v>
      </c>
      <c r="J46" s="3">
        <v>1.1000000000000001</v>
      </c>
      <c r="K46" s="3">
        <v>5.6</v>
      </c>
      <c r="L46" s="3">
        <v>1</v>
      </c>
      <c r="M46" s="3">
        <v>1.2</v>
      </c>
      <c r="N46" s="3">
        <v>0.03</v>
      </c>
      <c r="O46" s="3">
        <v>0.06</v>
      </c>
      <c r="P46" s="3">
        <v>2E-3</v>
      </c>
      <c r="Q46" s="3">
        <v>5.0000000000000001E-3</v>
      </c>
      <c r="R46" s="3">
        <v>1.4</v>
      </c>
      <c r="S46" s="3">
        <v>1.4999999999999999E-2</v>
      </c>
      <c r="T46" s="3">
        <v>5.0000000000000001E-3</v>
      </c>
      <c r="U46" s="3">
        <v>0.1</v>
      </c>
      <c r="V46" s="3">
        <v>0.1</v>
      </c>
      <c r="W46" s="3">
        <v>0.11</v>
      </c>
      <c r="X46" s="3">
        <v>0</v>
      </c>
      <c r="Y46" s="3">
        <v>0</v>
      </c>
      <c r="Z46" s="3">
        <v>27.66</v>
      </c>
      <c r="AA46" s="3">
        <v>-1.65</v>
      </c>
    </row>
    <row r="47" spans="1:27" x14ac:dyDescent="0.4">
      <c r="A47" s="6" t="s">
        <v>75</v>
      </c>
      <c r="B47" s="3">
        <v>885</v>
      </c>
      <c r="C47" s="3">
        <f t="shared" si="0"/>
        <v>983.33333333333326</v>
      </c>
      <c r="D47" s="4"/>
      <c r="E47" s="3">
        <v>0.12919689897169639</v>
      </c>
      <c r="F47" s="4"/>
      <c r="G47" s="3">
        <f t="array" ref="G47">(E47/(1-H47/100))/SUMPRODUCT($E$2:$E$48/(1-$H$2:$H$48/100))*100</f>
        <v>0.12532135117751239</v>
      </c>
      <c r="H47" s="3">
        <v>10</v>
      </c>
      <c r="I47" s="3">
        <v>65.8</v>
      </c>
      <c r="J47" s="3">
        <v>0.8</v>
      </c>
      <c r="K47" s="3">
        <v>6.5</v>
      </c>
      <c r="L47" s="3">
        <v>0.8</v>
      </c>
      <c r="M47" s="3">
        <v>1</v>
      </c>
      <c r="N47" s="3">
        <v>0.03</v>
      </c>
      <c r="O47" s="3">
        <v>0.06</v>
      </c>
      <c r="P47" s="3">
        <v>2E-3</v>
      </c>
      <c r="Q47" s="3">
        <v>5.0000000000000001E-3</v>
      </c>
      <c r="R47" s="3">
        <v>0.4</v>
      </c>
      <c r="S47" s="3">
        <v>1.4999999999999999E-2</v>
      </c>
      <c r="T47" s="3">
        <v>5.0000000000000001E-3</v>
      </c>
      <c r="U47" s="3">
        <v>0.1</v>
      </c>
      <c r="V47" s="3">
        <v>0.1</v>
      </c>
      <c r="W47" s="3">
        <v>0.11</v>
      </c>
      <c r="X47" s="3">
        <v>0</v>
      </c>
      <c r="Y47" s="3">
        <v>0</v>
      </c>
      <c r="Z47" s="3">
        <v>28.88</v>
      </c>
      <c r="AA47" s="3">
        <v>-1.95</v>
      </c>
    </row>
    <row r="48" spans="1:27" x14ac:dyDescent="0.4">
      <c r="A48" s="6" t="s">
        <v>76</v>
      </c>
      <c r="B48" s="3">
        <v>978</v>
      </c>
      <c r="C48" s="3">
        <f t="shared" si="0"/>
        <v>1086.6666666666667</v>
      </c>
      <c r="D48" s="4"/>
      <c r="E48" s="3">
        <v>5.5007182674775019E-3</v>
      </c>
      <c r="F48" s="4"/>
      <c r="G48" s="3">
        <f t="array" ref="G48">(E48/(1-H48/100))/SUMPRODUCT($E$2:$E$48/(1-$H$2:$H$48/100))*100</f>
        <v>5.3357120117730186E-3</v>
      </c>
      <c r="H48" s="3">
        <v>10</v>
      </c>
      <c r="I48" s="3">
        <v>69.8</v>
      </c>
      <c r="J48" s="3">
        <v>0.5</v>
      </c>
      <c r="K48" s="3">
        <v>1.5</v>
      </c>
      <c r="L48" s="3">
        <v>0.5</v>
      </c>
      <c r="M48" s="3">
        <v>0.5</v>
      </c>
      <c r="N48" s="3">
        <v>0.02</v>
      </c>
      <c r="O48" s="3">
        <v>0.05</v>
      </c>
      <c r="P48" s="3">
        <v>2E-3</v>
      </c>
      <c r="Q48" s="3">
        <v>5.0000000000000001E-3</v>
      </c>
      <c r="R48" s="3">
        <v>0.35</v>
      </c>
      <c r="S48" s="3">
        <v>1.4999999999999999E-2</v>
      </c>
      <c r="T48" s="3">
        <v>5.0000000000000001E-3</v>
      </c>
      <c r="U48" s="3">
        <v>0.1</v>
      </c>
      <c r="V48" s="3">
        <v>0.1</v>
      </c>
      <c r="W48" s="3">
        <v>0.11</v>
      </c>
      <c r="X48" s="3">
        <v>0</v>
      </c>
      <c r="Y48" s="3">
        <v>0</v>
      </c>
      <c r="Z48" s="3">
        <v>29.2</v>
      </c>
      <c r="AA48" s="3">
        <v>-2.4500000000000002</v>
      </c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33" sqref="C33"/>
    </sheetView>
  </sheetViews>
  <sheetFormatPr defaultColWidth="8.578125" defaultRowHeight="12.75" customHeight="1" x14ac:dyDescent="0.4"/>
  <cols>
    <col min="1" max="1" width="19" style="1" customWidth="1"/>
    <col min="2" max="3" width="11.15625" style="1" customWidth="1"/>
    <col min="4" max="16384" width="8.578125" style="1" customWidth="1"/>
  </cols>
  <sheetData>
    <row r="1" spans="1:4" x14ac:dyDescent="0.4">
      <c r="A1" s="2" t="s">
        <v>27</v>
      </c>
      <c r="B1" s="2" t="s">
        <v>3</v>
      </c>
      <c r="C1" s="2" t="s">
        <v>28</v>
      </c>
      <c r="D1" s="2" t="s">
        <v>5</v>
      </c>
    </row>
    <row r="2" spans="1:4" x14ac:dyDescent="0.4">
      <c r="A2" s="2" t="s">
        <v>7</v>
      </c>
      <c r="B2" s="4">
        <v>0</v>
      </c>
      <c r="C2" s="3">
        <f t="array" ref="C2">SUMPRODUCT(配矿模型!G2:G48*配矿模型!H2:H48)/SUM(配矿模型!G2:G48)</f>
        <v>12.699749794714323</v>
      </c>
      <c r="D2" s="4">
        <v>15</v>
      </c>
    </row>
    <row r="3" spans="1:4" x14ac:dyDescent="0.4">
      <c r="A3" s="2" t="s">
        <v>8</v>
      </c>
      <c r="B3" s="4">
        <v>56</v>
      </c>
      <c r="C3" s="3">
        <f t="array" ref="C3">SUMPRODUCT(配矿模型!E2:E48*配矿模型!I2:I48)/SUM(配矿模型!E2:E48)</f>
        <v>56.000000056002769</v>
      </c>
      <c r="D3" s="4">
        <v>62</v>
      </c>
    </row>
    <row r="4" spans="1:4" x14ac:dyDescent="0.4">
      <c r="A4" s="2" t="s">
        <v>9</v>
      </c>
      <c r="B4" s="4">
        <v>0</v>
      </c>
      <c r="C4" s="3">
        <f t="array" ref="C4">SUMPRODUCT(配矿模型!E2:E48*配矿模型!J2:J48)/SUM(配矿模型!E2:E48)</f>
        <v>4.9603401321349772</v>
      </c>
      <c r="D4" s="4">
        <v>100</v>
      </c>
    </row>
    <row r="5" spans="1:4" x14ac:dyDescent="0.4">
      <c r="A5" s="2" t="s">
        <v>10</v>
      </c>
      <c r="B5" s="4">
        <v>0</v>
      </c>
      <c r="C5" s="3">
        <f t="array" ref="C5">SUMPRODUCT(配矿模型!E2:E48*配矿模型!K2:K48)/SUM(配矿模型!E2:E48)</f>
        <v>6.0000000175742461</v>
      </c>
      <c r="D5" s="4">
        <v>6</v>
      </c>
    </row>
    <row r="6" spans="1:4" x14ac:dyDescent="0.4">
      <c r="A6" s="2" t="s">
        <v>11</v>
      </c>
      <c r="B6" s="4">
        <v>0</v>
      </c>
      <c r="C6" s="3">
        <f t="array" ref="C6">SUMPRODUCT(配矿模型!E2:E48*配矿模型!L2:L48)/SUM(配矿模型!E2:E48)</f>
        <v>1.4509135277006389</v>
      </c>
      <c r="D6" s="4">
        <v>100</v>
      </c>
    </row>
    <row r="7" spans="1:4" x14ac:dyDescent="0.4">
      <c r="A7" s="2" t="s">
        <v>12</v>
      </c>
      <c r="B7" s="4">
        <v>0</v>
      </c>
      <c r="C7" s="3">
        <f t="array" ref="C7">SUMPRODUCT(配矿模型!E2:E48*配矿模型!M2:M48)/SUM(配矿模型!E2:E48)</f>
        <v>3.5000000057535541</v>
      </c>
      <c r="D7" s="4">
        <v>3.5</v>
      </c>
    </row>
    <row r="8" spans="1:4" x14ac:dyDescent="0.4">
      <c r="A8" s="2" t="s">
        <v>13</v>
      </c>
      <c r="B8" s="4">
        <v>0</v>
      </c>
      <c r="C8" s="3">
        <f t="array" ref="C8">SUMPRODUCT(配矿模型!E2:E48*配矿模型!N2:N48)/SUM(配矿模型!E2:E48)</f>
        <v>0.16732629539687441</v>
      </c>
      <c r="D8" s="4">
        <v>100</v>
      </c>
    </row>
    <row r="9" spans="1:4" x14ac:dyDescent="0.4">
      <c r="A9" s="2" t="s">
        <v>14</v>
      </c>
      <c r="B9" s="4">
        <v>0</v>
      </c>
      <c r="C9" s="3">
        <f t="array" ref="C9">SUMPRODUCT(配矿模型!E2:E48*配矿模型!O2:O48)/SUM(配矿模型!E2:E48)</f>
        <v>0.16112877968747485</v>
      </c>
      <c r="D9" s="4">
        <v>100</v>
      </c>
    </row>
    <row r="10" spans="1:4" x14ac:dyDescent="0.4">
      <c r="A10" s="2" t="s">
        <v>15</v>
      </c>
      <c r="B10" s="4">
        <v>0</v>
      </c>
      <c r="C10" s="3">
        <f t="array" ref="C10">SUMPRODUCT(配矿模型!E2:E48*配矿模型!P2:P48)/SUM(配矿模型!E2:E48)</f>
        <v>1.3096728129225252E-5</v>
      </c>
      <c r="D10" s="4">
        <v>100</v>
      </c>
    </row>
    <row r="11" spans="1:4" x14ac:dyDescent="0.4">
      <c r="A11" s="2" t="s">
        <v>16</v>
      </c>
      <c r="B11" s="4">
        <v>0</v>
      </c>
      <c r="C11" s="3">
        <f t="array" ref="C11">SUMPRODUCT(配矿模型!E2:E48*配矿模型!Q2:Q48)/SUM(配矿模型!E2:E48)</f>
        <v>3.4462111408984274E-2</v>
      </c>
      <c r="D11" s="4">
        <v>100</v>
      </c>
    </row>
    <row r="12" spans="1:4" x14ac:dyDescent="0.4">
      <c r="A12" s="2" t="s">
        <v>17</v>
      </c>
      <c r="B12" s="4">
        <v>0</v>
      </c>
      <c r="C12" s="3">
        <f t="array" ref="C12">SUMPRODUCT(配矿模型!E2:E48*配矿模型!R2:R48)/SUM(配矿模型!E2:E48)</f>
        <v>1.3304738840318544</v>
      </c>
      <c r="D12" s="4">
        <v>100</v>
      </c>
    </row>
    <row r="13" spans="1:4" x14ac:dyDescent="0.4">
      <c r="A13" s="2" t="s">
        <v>18</v>
      </c>
      <c r="B13" s="4">
        <v>0</v>
      </c>
      <c r="C13" s="3">
        <f t="array" ref="C13">SUMPRODUCT(配矿模型!E2:E48*配矿模型!S2:S48)/SUM(配矿模型!E2:E48)</f>
        <v>4.0556543523860664E-2</v>
      </c>
      <c r="D13" s="4">
        <v>100</v>
      </c>
    </row>
    <row r="14" spans="1:4" x14ac:dyDescent="0.4">
      <c r="A14" s="2" t="s">
        <v>19</v>
      </c>
      <c r="B14" s="4">
        <v>0</v>
      </c>
      <c r="C14" s="3">
        <f t="array" ref="C14">SUMPRODUCT(配矿模型!E2:E48*配矿模型!T2:T48)/SUM(配矿模型!E2:E48)</f>
        <v>8.6725985916069233E-3</v>
      </c>
      <c r="D14" s="4">
        <v>100</v>
      </c>
    </row>
    <row r="15" spans="1:4" x14ac:dyDescent="0.4">
      <c r="A15" s="2" t="s">
        <v>20</v>
      </c>
      <c r="B15" s="4">
        <v>0</v>
      </c>
      <c r="C15" s="3">
        <f t="array" ref="C15">SUMPRODUCT(配矿模型!E2:E48*配矿模型!U2:U48)/SUM(配矿模型!E2:E48)</f>
        <v>0.50604918488618966</v>
      </c>
      <c r="D15" s="4">
        <v>100</v>
      </c>
    </row>
    <row r="16" spans="1:4" x14ac:dyDescent="0.4">
      <c r="A16" s="2" t="s">
        <v>21</v>
      </c>
      <c r="B16" s="4">
        <v>0</v>
      </c>
      <c r="C16" s="3">
        <f t="array" ref="C16">SUMPRODUCT(配矿模型!E2:E48*配矿模型!V2:V48)/SUM(配矿模型!E2:E48)</f>
        <v>0.13457338786504303</v>
      </c>
      <c r="D16" s="4">
        <v>100</v>
      </c>
    </row>
    <row r="17" spans="1:4" x14ac:dyDescent="0.4">
      <c r="A17" s="2" t="s">
        <v>22</v>
      </c>
      <c r="B17" s="4">
        <v>0</v>
      </c>
      <c r="C17" s="3">
        <f t="array" ref="C17">SUMPRODUCT(配矿模型!E2:E48*配矿模型!W2:W48)/SUM(配矿模型!E2:E48)</f>
        <v>0.34215256960543167</v>
      </c>
      <c r="D17" s="4">
        <v>100</v>
      </c>
    </row>
    <row r="18" spans="1:4" x14ac:dyDescent="0.4">
      <c r="A18" s="2" t="s">
        <v>23</v>
      </c>
      <c r="B18" s="4">
        <v>0</v>
      </c>
      <c r="C18" s="3">
        <f t="array" ref="C18">SUMPRODUCT(配矿模型!E2:E48*配矿模型!X2:X48)/SUM(配矿模型!E2:E48)</f>
        <v>1.0182236654645519E-3</v>
      </c>
      <c r="D18" s="4">
        <v>100</v>
      </c>
    </row>
    <row r="19" spans="1:4" x14ac:dyDescent="0.4">
      <c r="A19" s="2" t="s">
        <v>24</v>
      </c>
      <c r="B19" s="4">
        <v>0</v>
      </c>
      <c r="C19" s="3">
        <f t="array" ref="C19">SUMPRODUCT(配矿模型!E2:E48*配矿模型!Y2:Y48)/SUM(配矿模型!E2:E48)</f>
        <v>1.5976120345000778E-2</v>
      </c>
      <c r="D19" s="4">
        <v>100</v>
      </c>
    </row>
    <row r="20" spans="1:4" x14ac:dyDescent="0.4">
      <c r="A20" s="2" t="s">
        <v>25</v>
      </c>
      <c r="B20" s="4">
        <v>0</v>
      </c>
      <c r="C20" s="3">
        <f t="array" ref="C20">SUMPRODUCT(配矿模型!E2:E48*配矿模型!Z2:Z48)/SUM(配矿模型!E2:E48)</f>
        <v>7.3576375806953642E-2</v>
      </c>
      <c r="D20" s="4">
        <v>100</v>
      </c>
    </row>
    <row r="21" spans="1:4" x14ac:dyDescent="0.4">
      <c r="A21" s="2" t="s">
        <v>26</v>
      </c>
      <c r="B21" s="4">
        <v>0</v>
      </c>
      <c r="C21" s="3">
        <f t="array" ref="C21">SUMPRODUCT(配矿模型!E2:E48*配矿模型!AA2:AA48)/SUM(配矿模型!E2:E48)</f>
        <v>1.8095697747402835</v>
      </c>
      <c r="D21" s="4">
        <v>100</v>
      </c>
    </row>
  </sheetData>
  <phoneticPr fontId="2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C9" sqref="C9"/>
    </sheetView>
  </sheetViews>
  <sheetFormatPr defaultColWidth="8.578125" defaultRowHeight="12.75" customHeight="1" x14ac:dyDescent="0.4"/>
  <cols>
    <col min="1" max="1" width="19" style="1" customWidth="1"/>
    <col min="2" max="2" width="11.15625" style="1" customWidth="1"/>
    <col min="3" max="16384" width="8.578125" style="1" customWidth="1"/>
  </cols>
  <sheetData>
    <row r="1" spans="1:2" x14ac:dyDescent="0.4">
      <c r="A1" s="2" t="s">
        <v>27</v>
      </c>
      <c r="B1" s="2" t="s">
        <v>28</v>
      </c>
    </row>
    <row r="2" spans="1:2" x14ac:dyDescent="0.4">
      <c r="A2" s="2" t="s">
        <v>1</v>
      </c>
      <c r="B2" s="3">
        <f t="array" ref="B2">SUMPRODUCT(配矿模型!G2:G48*配矿模型!B2:B48)/SUM(配矿模型!G2:G48)</f>
        <v>557.86105932657927</v>
      </c>
    </row>
    <row r="3" spans="1:2" x14ac:dyDescent="0.4">
      <c r="A3" s="2" t="s">
        <v>2</v>
      </c>
      <c r="B3" s="3">
        <f t="array" ref="B3">SUMPRODUCT(配矿模型!E2:E48*配矿模型!C2:C48)/SUM(配矿模型!E2:E48)</f>
        <v>639.01427317192599</v>
      </c>
    </row>
    <row r="4" spans="1:2" x14ac:dyDescent="0.4">
      <c r="A4" s="2" t="s">
        <v>29</v>
      </c>
      <c r="B4" s="5">
        <f>IF(产品成分!C3=0,0,B3/产品成分!C3)</f>
        <v>11.410969152372859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配矿模型</vt:lpstr>
      <vt:lpstr>产品成分</vt:lpstr>
      <vt:lpstr>运行结果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Chen,Zhiying</cp:lastModifiedBy>
  <dcterms:created xsi:type="dcterms:W3CDTF">2025-04-23T06:23:00Z</dcterms:created>
  <dcterms:modified xsi:type="dcterms:W3CDTF">2025-06-04T02:10:40Z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10E840C52CDE4E0E9D2F05075597AE35_12</vt:lpwstr>
  </property>
  <property fmtid="{D5CDD505-2E9C-101B-9397-08002B2CF9AE}" pid="3" name="KSOProductBuildVer">
    <vt:lpwstr>2052-12.1.0.20784</vt:lpwstr>
  </property>
</Properties>
</file>