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B:\Ph.D_research\DAC\DAC_optimization\DAC_optimization\MATLAB_DAC\simscape_models\"/>
    </mc:Choice>
  </mc:AlternateContent>
  <xr:revisionPtr revIDLastSave="0" documentId="13_ncr:1_{4280ED97-0740-41F9-B03F-AC65B713942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hermal" sheetId="2" r:id="rId1"/>
    <sheet name="Mechanical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2" l="1"/>
  <c r="B40" i="2"/>
  <c r="B39" i="2"/>
  <c r="B28" i="2"/>
  <c r="B27" i="2"/>
  <c r="B25" i="2"/>
  <c r="B22" i="2"/>
  <c r="B19" i="2"/>
  <c r="B18" i="2"/>
  <c r="B11" i="2"/>
  <c r="B8" i="2"/>
  <c r="B9" i="2" s="1"/>
  <c r="J24" i="1"/>
  <c r="J23" i="1"/>
  <c r="J21" i="1"/>
  <c r="J20" i="1"/>
  <c r="J18" i="1"/>
  <c r="C24" i="1"/>
  <c r="B10" i="2" l="1"/>
  <c r="B17" i="2" s="1"/>
  <c r="B13" i="2"/>
  <c r="B15" i="2" s="1"/>
</calcChain>
</file>

<file path=xl/sharedStrings.xml><?xml version="1.0" encoding="utf-8"?>
<sst xmlns="http://schemas.openxmlformats.org/spreadsheetml/2006/main" count="81" uniqueCount="63">
  <si>
    <t>Nominal plant capacity</t>
  </si>
  <si>
    <t>ton-CO2/year</t>
  </si>
  <si>
    <t>Equipement specific calculations</t>
  </si>
  <si>
    <t>Centrifugal Fan</t>
  </si>
  <si>
    <t>Air density</t>
  </si>
  <si>
    <t>kg/m3</t>
  </si>
  <si>
    <t>Nominal volumetric flowrate (minimum)</t>
  </si>
  <si>
    <t>CO2 concentration</t>
  </si>
  <si>
    <t>N/A</t>
  </si>
  <si>
    <t>Plant spefifications</t>
  </si>
  <si>
    <t>Natural Assumptions</t>
  </si>
  <si>
    <t>Other constants</t>
  </si>
  <si>
    <t>Second in 1 year</t>
  </si>
  <si>
    <t>m3/s</t>
  </si>
  <si>
    <t>correction ratio</t>
  </si>
  <si>
    <t>Nominal volumetric flowrate (inputs)</t>
  </si>
  <si>
    <t xml:space="preserve">Maximum volumetric flwo rate at 0 pressure </t>
  </si>
  <si>
    <t>Flow speed of air</t>
  </si>
  <si>
    <t>m/s</t>
  </si>
  <si>
    <t>Inlet flow area</t>
  </si>
  <si>
    <t>m2</t>
  </si>
  <si>
    <t>Outlet flow area</t>
  </si>
  <si>
    <t>DAC thermal Unit</t>
  </si>
  <si>
    <t>Thermal mass: DAC chamber</t>
  </si>
  <si>
    <t>Sorbent capture capacity</t>
  </si>
  <si>
    <t>mmol/g</t>
  </si>
  <si>
    <t>ton/cycle</t>
  </si>
  <si>
    <t>Nominal capacity (X_bar)</t>
  </si>
  <si>
    <t>Moles of CO2</t>
  </si>
  <si>
    <t>mol/cycle</t>
  </si>
  <si>
    <t>Sorbent requires</t>
  </si>
  <si>
    <t>grams</t>
  </si>
  <si>
    <t xml:space="preserve">tons </t>
  </si>
  <si>
    <t>Sorbent density</t>
  </si>
  <si>
    <t>g/cm3</t>
  </si>
  <si>
    <t>Sorbent volume</t>
  </si>
  <si>
    <t>m3</t>
  </si>
  <si>
    <t>Additional volume ratio</t>
  </si>
  <si>
    <t>Final volume</t>
  </si>
  <si>
    <t>Additional mass ratio</t>
  </si>
  <si>
    <t>Final mass</t>
  </si>
  <si>
    <t>Dimension</t>
  </si>
  <si>
    <t>m</t>
  </si>
  <si>
    <t>Surface area</t>
  </si>
  <si>
    <t>Thermal energy consumption</t>
  </si>
  <si>
    <t>MWh/ton</t>
  </si>
  <si>
    <t>MWh/cycle</t>
  </si>
  <si>
    <t>Target temperature</t>
  </si>
  <si>
    <t>degreeC</t>
  </si>
  <si>
    <t>Ambient temperature</t>
  </si>
  <si>
    <t>Temperature raise</t>
  </si>
  <si>
    <t>Heat-up ratio</t>
  </si>
  <si>
    <t>Heat-loss ratio</t>
  </si>
  <si>
    <t>Specific heat</t>
  </si>
  <si>
    <t>J/(K*kg)</t>
  </si>
  <si>
    <t>Initial Scaling calculation</t>
  </si>
  <si>
    <t>DAC mass</t>
  </si>
  <si>
    <t>kg</t>
  </si>
  <si>
    <t>Total heating</t>
  </si>
  <si>
    <t xml:space="preserve">J </t>
  </si>
  <si>
    <t>MWh</t>
  </si>
  <si>
    <t>Scaling of heat</t>
  </si>
  <si>
    <t>Scaling of heat: rounding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</si>
</sst>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27932-36D9-4E22-8811-21102677DF0C}">
  <dimension ref="A3:C42"/>
  <sheetViews>
    <sheetView tabSelected="1" topLeftCell="A7" workbookViewId="0">
      <selection activeCell="C43" sqref="C43"/>
    </sheetView>
  </sheetViews>
  <sheetFormatPr defaultRowHeight="14.4" x14ac:dyDescent="0.3"/>
  <cols>
    <col min="1" max="2" width="24.5546875" bestFit="1" customWidth="1"/>
    <col min="3" max="3" width="10.33203125" bestFit="1" customWidth="1"/>
  </cols>
  <sheetData>
    <row r="3" spans="1:3" x14ac:dyDescent="0.3">
      <c r="A3" t="s">
        <v>22</v>
      </c>
    </row>
    <row r="5" spans="1:3" x14ac:dyDescent="0.3">
      <c r="A5" t="s">
        <v>23</v>
      </c>
    </row>
    <row r="6" spans="1:3" x14ac:dyDescent="0.3">
      <c r="A6" t="s">
        <v>27</v>
      </c>
      <c r="B6">
        <v>1</v>
      </c>
      <c r="C6" t="s">
        <v>26</v>
      </c>
    </row>
    <row r="7" spans="1:3" x14ac:dyDescent="0.3">
      <c r="A7" t="s">
        <v>24</v>
      </c>
      <c r="B7">
        <v>2</v>
      </c>
      <c r="C7" t="s">
        <v>25</v>
      </c>
    </row>
    <row r="8" spans="1:3" x14ac:dyDescent="0.3">
      <c r="A8" t="s">
        <v>28</v>
      </c>
      <c r="B8" s="5">
        <f>B6/44*1000*1000</f>
        <v>22727.272727272728</v>
      </c>
      <c r="C8" t="s">
        <v>29</v>
      </c>
    </row>
    <row r="9" spans="1:3" x14ac:dyDescent="0.3">
      <c r="A9" t="s">
        <v>30</v>
      </c>
      <c r="B9" s="3">
        <f>B8*1000/B7</f>
        <v>11363636.363636363</v>
      </c>
      <c r="C9" t="s">
        <v>31</v>
      </c>
    </row>
    <row r="10" spans="1:3" x14ac:dyDescent="0.3">
      <c r="B10" s="3">
        <f>B9/1000/1000</f>
        <v>11.363636363636363</v>
      </c>
      <c r="C10" t="s">
        <v>32</v>
      </c>
    </row>
    <row r="11" spans="1:3" x14ac:dyDescent="0.3">
      <c r="A11" t="s">
        <v>33</v>
      </c>
      <c r="B11">
        <f>0.65</f>
        <v>0.65</v>
      </c>
      <c r="C11" t="s">
        <v>34</v>
      </c>
    </row>
    <row r="13" spans="1:3" x14ac:dyDescent="0.3">
      <c r="A13" t="s">
        <v>35</v>
      </c>
      <c r="B13" s="3">
        <f>B9/B11/100/100/100</f>
        <v>17.482517482517483</v>
      </c>
      <c r="C13" t="s">
        <v>36</v>
      </c>
    </row>
    <row r="14" spans="1:3" x14ac:dyDescent="0.3">
      <c r="A14" t="s">
        <v>37</v>
      </c>
      <c r="B14">
        <v>0.5</v>
      </c>
      <c r="C14" t="s">
        <v>8</v>
      </c>
    </row>
    <row r="15" spans="1:3" x14ac:dyDescent="0.3">
      <c r="A15" t="s">
        <v>38</v>
      </c>
      <c r="B15" s="3">
        <f>(1+B14)*B13</f>
        <v>26.223776223776227</v>
      </c>
      <c r="C15" t="s">
        <v>36</v>
      </c>
    </row>
    <row r="16" spans="1:3" x14ac:dyDescent="0.3">
      <c r="A16" t="s">
        <v>39</v>
      </c>
      <c r="B16">
        <v>0.5</v>
      </c>
      <c r="C16" t="s">
        <v>8</v>
      </c>
    </row>
    <row r="17" spans="1:3" x14ac:dyDescent="0.3">
      <c r="A17" t="s">
        <v>40</v>
      </c>
      <c r="B17" s="3">
        <f>B10*(1+B16)</f>
        <v>17.045454545454547</v>
      </c>
      <c r="C17" t="s">
        <v>32</v>
      </c>
    </row>
    <row r="18" spans="1:3" x14ac:dyDescent="0.3">
      <c r="A18" t="s">
        <v>41</v>
      </c>
      <c r="B18" s="4">
        <f>B15^(1/3)</f>
        <v>2.9709709826452984</v>
      </c>
      <c r="C18" t="s">
        <v>42</v>
      </c>
    </row>
    <row r="19" spans="1:3" x14ac:dyDescent="0.3">
      <c r="A19" t="s">
        <v>43</v>
      </c>
      <c r="B19" s="4">
        <f>6*B18^2</f>
        <v>52.960011478322215</v>
      </c>
      <c r="C19" t="s">
        <v>20</v>
      </c>
    </row>
    <row r="21" spans="1:3" x14ac:dyDescent="0.3">
      <c r="A21" t="s">
        <v>44</v>
      </c>
      <c r="B21">
        <v>3.15</v>
      </c>
      <c r="C21" t="s">
        <v>45</v>
      </c>
    </row>
    <row r="22" spans="1:3" x14ac:dyDescent="0.3">
      <c r="B22">
        <f>B21/B6</f>
        <v>3.15</v>
      </c>
      <c r="C22" t="s">
        <v>46</v>
      </c>
    </row>
    <row r="23" spans="1:3" x14ac:dyDescent="0.3">
      <c r="A23" t="s">
        <v>47</v>
      </c>
      <c r="B23">
        <v>100</v>
      </c>
      <c r="C23" t="s">
        <v>48</v>
      </c>
    </row>
    <row r="24" spans="1:3" x14ac:dyDescent="0.3">
      <c r="A24" t="s">
        <v>49</v>
      </c>
      <c r="B24">
        <v>20</v>
      </c>
      <c r="C24" t="s">
        <v>48</v>
      </c>
    </row>
    <row r="25" spans="1:3" x14ac:dyDescent="0.3">
      <c r="A25" t="s">
        <v>50</v>
      </c>
      <c r="B25">
        <f>B23-B24</f>
        <v>80</v>
      </c>
      <c r="C25" t="s">
        <v>48</v>
      </c>
    </row>
    <row r="26" spans="1:3" x14ac:dyDescent="0.3">
      <c r="A26" t="s">
        <v>51</v>
      </c>
      <c r="B26">
        <v>0.95</v>
      </c>
      <c r="C26" t="s">
        <v>8</v>
      </c>
    </row>
    <row r="27" spans="1:3" x14ac:dyDescent="0.3">
      <c r="A27" t="s">
        <v>52</v>
      </c>
      <c r="B27">
        <f>1-B26</f>
        <v>5.0000000000000044E-2</v>
      </c>
      <c r="C27" t="s">
        <v>8</v>
      </c>
    </row>
    <row r="28" spans="1:3" x14ac:dyDescent="0.3">
      <c r="A28" t="s">
        <v>53</v>
      </c>
      <c r="B28">
        <f>B22*3600000000/(B25*B17*1000)</f>
        <v>8316</v>
      </c>
      <c r="C28" t="s">
        <v>54</v>
      </c>
    </row>
    <row r="35" spans="1:3" x14ac:dyDescent="0.3">
      <c r="A35" t="s">
        <v>55</v>
      </c>
    </row>
    <row r="37" spans="1:3" x14ac:dyDescent="0.3">
      <c r="A37" t="s">
        <v>56</v>
      </c>
      <c r="B37">
        <v>2</v>
      </c>
      <c r="C37" t="s">
        <v>57</v>
      </c>
    </row>
    <row r="38" spans="1:3" x14ac:dyDescent="0.3">
      <c r="A38" t="s">
        <v>53</v>
      </c>
      <c r="B38">
        <v>447</v>
      </c>
      <c r="C38" t="s">
        <v>54</v>
      </c>
    </row>
    <row r="39" spans="1:3" x14ac:dyDescent="0.3">
      <c r="A39" t="s">
        <v>58</v>
      </c>
      <c r="B39">
        <f>B37*B38*B25</f>
        <v>71520</v>
      </c>
      <c r="C39" t="s">
        <v>59</v>
      </c>
    </row>
    <row r="40" spans="1:3" x14ac:dyDescent="0.3">
      <c r="B40">
        <f>B39/3600000000</f>
        <v>1.9866666666666667E-5</v>
      </c>
      <c r="C40" t="s">
        <v>60</v>
      </c>
    </row>
    <row r="41" spans="1:3" x14ac:dyDescent="0.3">
      <c r="A41" t="s">
        <v>61</v>
      </c>
      <c r="B41" s="5">
        <f>B22/B40</f>
        <v>158557.04697986576</v>
      </c>
      <c r="C41" t="s">
        <v>8</v>
      </c>
    </row>
    <row r="42" spans="1:3" x14ac:dyDescent="0.3">
      <c r="A42" t="s">
        <v>62</v>
      </c>
      <c r="B42">
        <v>160000</v>
      </c>
      <c r="C4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4"/>
  <sheetViews>
    <sheetView workbookViewId="0">
      <selection activeCell="K25" sqref="K25"/>
    </sheetView>
  </sheetViews>
  <sheetFormatPr defaultRowHeight="14.4" x14ac:dyDescent="0.3"/>
  <cols>
    <col min="2" max="2" width="19.88671875" bestFit="1" customWidth="1"/>
    <col min="4" max="4" width="12.21875" bestFit="1" customWidth="1"/>
    <col min="5" max="6" width="12.21875" customWidth="1"/>
    <col min="7" max="7" width="6" style="2" customWidth="1"/>
    <col min="8" max="8" width="6" customWidth="1"/>
    <col min="9" max="9" width="38.21875" bestFit="1" customWidth="1"/>
  </cols>
  <sheetData>
    <row r="1" spans="2:9" x14ac:dyDescent="0.3">
      <c r="B1" s="1" t="s">
        <v>9</v>
      </c>
    </row>
    <row r="2" spans="2:9" x14ac:dyDescent="0.3">
      <c r="B2" t="s">
        <v>0</v>
      </c>
      <c r="C2">
        <v>6000</v>
      </c>
      <c r="D2" t="s">
        <v>1</v>
      </c>
    </row>
    <row r="8" spans="2:9" x14ac:dyDescent="0.3">
      <c r="B8" s="1" t="s">
        <v>10</v>
      </c>
    </row>
    <row r="9" spans="2:9" x14ac:dyDescent="0.3">
      <c r="B9" t="s">
        <v>4</v>
      </c>
      <c r="C9">
        <v>1.98</v>
      </c>
      <c r="D9" t="s">
        <v>5</v>
      </c>
    </row>
    <row r="10" spans="2:9" x14ac:dyDescent="0.3">
      <c r="B10" t="s">
        <v>7</v>
      </c>
      <c r="C10">
        <v>4.0000000000000002E-4</v>
      </c>
      <c r="D10" t="s">
        <v>8</v>
      </c>
    </row>
    <row r="15" spans="2:9" x14ac:dyDescent="0.3">
      <c r="I15" t="s">
        <v>2</v>
      </c>
    </row>
    <row r="17" spans="2:11" x14ac:dyDescent="0.3">
      <c r="I17" t="s">
        <v>3</v>
      </c>
    </row>
    <row r="18" spans="2:11" x14ac:dyDescent="0.3">
      <c r="I18" t="s">
        <v>6</v>
      </c>
      <c r="J18">
        <f>C2/C10*1000/C9/C24</f>
        <v>240.22569684670142</v>
      </c>
      <c r="K18" t="s">
        <v>13</v>
      </c>
    </row>
    <row r="19" spans="2:11" x14ac:dyDescent="0.3">
      <c r="I19" t="s">
        <v>14</v>
      </c>
      <c r="J19">
        <v>1.5</v>
      </c>
      <c r="K19" t="s">
        <v>8</v>
      </c>
    </row>
    <row r="20" spans="2:11" x14ac:dyDescent="0.3">
      <c r="I20" t="s">
        <v>15</v>
      </c>
      <c r="J20">
        <f>J18*J19</f>
        <v>360.33854527005212</v>
      </c>
      <c r="K20" t="s">
        <v>13</v>
      </c>
    </row>
    <row r="21" spans="2:11" x14ac:dyDescent="0.3">
      <c r="I21" t="s">
        <v>16</v>
      </c>
      <c r="J21">
        <f>J20*2</f>
        <v>720.67709054010425</v>
      </c>
      <c r="K21" t="s">
        <v>13</v>
      </c>
    </row>
    <row r="22" spans="2:11" x14ac:dyDescent="0.3">
      <c r="I22" t="s">
        <v>17</v>
      </c>
      <c r="J22">
        <v>2</v>
      </c>
      <c r="K22" t="s">
        <v>18</v>
      </c>
    </row>
    <row r="23" spans="2:11" x14ac:dyDescent="0.3">
      <c r="B23" s="1" t="s">
        <v>11</v>
      </c>
      <c r="I23" t="s">
        <v>19</v>
      </c>
      <c r="J23">
        <f>J20/J22</f>
        <v>180.16927263502606</v>
      </c>
      <c r="K23" t="s">
        <v>20</v>
      </c>
    </row>
    <row r="24" spans="2:11" x14ac:dyDescent="0.3">
      <c r="B24" t="s">
        <v>12</v>
      </c>
      <c r="C24">
        <f>365*24*3600</f>
        <v>31536000</v>
      </c>
      <c r="D24" t="s">
        <v>8</v>
      </c>
      <c r="I24" t="s">
        <v>21</v>
      </c>
      <c r="J24">
        <f>J23</f>
        <v>180.16927263502606</v>
      </c>
      <c r="K2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Thermal</vt:lpstr>
      <vt:lpstr>Mechanical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Zhiyuan Fan</dc:creator>
  <cp:lastModifiedBy>Zhiyuan Fan</cp:lastModifiedBy>
  <dcterms:created xsi:type="dcterms:W3CDTF">2015-06-05T18:17:20Z</dcterms:created>
  <dcterms:modified xsi:type="dcterms:W3CDTF">2024-11-25T22:24:02Z</dcterms:modified>
</cp:coreProperties>
</file>